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codeName="{E757BCB4-07E6-AE0B-56E0-F0EEF7A6E26C}"/>
  <workbookPr codeName="EstaPasta_de_trabalho" defaultThemeVersion="124226"/>
  <mc:AlternateContent xmlns:mc="http://schemas.openxmlformats.org/markup-compatibility/2006">
    <mc:Choice Requires="x15">
      <x15ac:absPath xmlns:x15ac="http://schemas.microsoft.com/office/spreadsheetml/2010/11/ac" url="\\HDA0207-NAS\drh$\PreviHonda\PreviHonda\Banco de Dados\TREINAMENTOS\TREINAMENTOS\SITE\"/>
    </mc:Choice>
  </mc:AlternateContent>
  <xr:revisionPtr revIDLastSave="0" documentId="13_ncr:1_{EF3C8D3A-AF71-4F22-805A-D7CD5B9AD307}" xr6:coauthVersionLast="47" xr6:coauthVersionMax="47" xr10:uidLastSave="{00000000-0000-0000-0000-000000000000}"/>
  <bookViews>
    <workbookView xWindow="-120" yWindow="-120" windowWidth="19440" windowHeight="15000" tabRatio="334" xr2:uid="{00000000-000D-0000-FFFF-FFFF00000000}"/>
  </bookViews>
  <sheets>
    <sheet name="GERAL" sheetId="31" r:id="rId1"/>
    <sheet name="NTN-B PRINCIPAL 2024" sheetId="34" state="hidden" r:id="rId2"/>
    <sheet name="NOTA" sheetId="36" r:id="rId3"/>
  </sheets>
  <externalReferences>
    <externalReference r:id="rId4"/>
  </externalReferences>
  <definedNames>
    <definedName name="_xlnm._FilterDatabase" localSheetId="1" hidden="1">'NTN-B PRINCIPAL 2024'!$A$1:$G$3462</definedName>
    <definedName name="_xlnm.Print_Area" localSheetId="0">GERAL!$P$1:$AA$23</definedName>
    <definedName name="Rotulo">OFFSET(GERAL!$A$1,GERAL!$AF$4,0,GERAL!$AI$4,1)</definedName>
    <definedName name="Valores">OFFSET(GERAL!$A$1,GERAL!$AF$4,GERAL!$AB$4-1,GERAL!$AI$4,1)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37" i="31" l="1"/>
  <c r="H938" i="31"/>
  <c r="H939" i="31"/>
  <c r="H940" i="31"/>
  <c r="H941" i="31"/>
  <c r="H942" i="31"/>
  <c r="H943" i="31"/>
  <c r="H944" i="31"/>
  <c r="H945" i="31"/>
  <c r="H946" i="31"/>
  <c r="H947" i="31"/>
  <c r="H948" i="31"/>
  <c r="H949" i="31"/>
  <c r="H950" i="31"/>
  <c r="H951" i="31"/>
  <c r="H952" i="31"/>
  <c r="H953" i="31"/>
  <c r="H954" i="31"/>
  <c r="H955" i="31"/>
  <c r="H956" i="31"/>
  <c r="H957" i="31"/>
  <c r="H958" i="31"/>
  <c r="H959" i="31"/>
  <c r="H960" i="31"/>
  <c r="H961" i="31"/>
  <c r="H962" i="31"/>
  <c r="H963" i="31"/>
  <c r="H964" i="31"/>
  <c r="H936" i="31"/>
  <c r="O3" i="34"/>
  <c r="O4" i="34"/>
  <c r="O5" i="34"/>
  <c r="O6" i="34"/>
  <c r="O7" i="34"/>
  <c r="O8" i="34"/>
  <c r="O9" i="34"/>
  <c r="O10" i="34"/>
  <c r="O11" i="34"/>
  <c r="O12" i="34"/>
  <c r="O13" i="34"/>
  <c r="O14" i="34"/>
  <c r="O15" i="34"/>
  <c r="O16" i="34"/>
  <c r="O17" i="34"/>
  <c r="O18" i="34"/>
  <c r="O19" i="34"/>
  <c r="O20" i="34"/>
  <c r="O21" i="34"/>
  <c r="O22" i="34"/>
  <c r="O23" i="34"/>
  <c r="O24" i="34"/>
  <c r="O25" i="34"/>
  <c r="O26" i="34"/>
  <c r="O27" i="34"/>
  <c r="O28" i="34"/>
  <c r="O29" i="34"/>
  <c r="O30" i="34"/>
  <c r="O31" i="34"/>
  <c r="O32" i="34"/>
  <c r="O33" i="34"/>
  <c r="O34" i="34"/>
  <c r="O35" i="34"/>
  <c r="O36" i="34"/>
  <c r="O37" i="34"/>
  <c r="O38" i="34"/>
  <c r="O39" i="34"/>
  <c r="O40" i="34"/>
  <c r="O41" i="34"/>
  <c r="O42" i="34"/>
  <c r="O43" i="34"/>
  <c r="O44" i="34"/>
  <c r="O45" i="34"/>
  <c r="O46" i="34"/>
  <c r="O47" i="34"/>
  <c r="O48" i="34"/>
  <c r="O49" i="34"/>
  <c r="O50" i="34"/>
  <c r="O51" i="34"/>
  <c r="O52" i="34"/>
  <c r="O53" i="34"/>
  <c r="O54" i="34"/>
  <c r="O55" i="34"/>
  <c r="O56" i="34"/>
  <c r="O57" i="34"/>
  <c r="O58" i="34"/>
  <c r="O59" i="34"/>
  <c r="O60" i="34"/>
  <c r="O61" i="34"/>
  <c r="O62" i="34"/>
  <c r="O63" i="34"/>
  <c r="O64" i="34"/>
  <c r="O65" i="34"/>
  <c r="O66" i="34"/>
  <c r="O67" i="34"/>
  <c r="O68" i="34"/>
  <c r="O69" i="34"/>
  <c r="O70" i="34"/>
  <c r="O71" i="34"/>
  <c r="O72" i="34"/>
  <c r="O73" i="34"/>
  <c r="O74" i="34"/>
  <c r="O75" i="34"/>
  <c r="O76" i="34"/>
  <c r="O77" i="34"/>
  <c r="O78" i="34"/>
  <c r="O79" i="34"/>
  <c r="O80" i="34"/>
  <c r="O81" i="34"/>
  <c r="O82" i="34"/>
  <c r="O83" i="34"/>
  <c r="O84" i="34"/>
  <c r="O85" i="34"/>
  <c r="O86" i="34"/>
  <c r="O87" i="34"/>
  <c r="O88" i="34"/>
  <c r="O89" i="34"/>
  <c r="O90" i="34"/>
  <c r="O91" i="34"/>
  <c r="O92" i="34"/>
  <c r="O93" i="34"/>
  <c r="O94" i="34"/>
  <c r="O95" i="34"/>
  <c r="O96" i="34"/>
  <c r="O97" i="34"/>
  <c r="O98" i="34"/>
  <c r="O99" i="34"/>
  <c r="O100" i="34"/>
  <c r="O101" i="34"/>
  <c r="O102" i="34"/>
  <c r="O103" i="34"/>
  <c r="O104" i="34"/>
  <c r="O105" i="34"/>
  <c r="O106" i="34"/>
  <c r="O107" i="34"/>
  <c r="O108" i="34"/>
  <c r="O109" i="34"/>
  <c r="O110" i="34"/>
  <c r="O111" i="34"/>
  <c r="O112" i="34"/>
  <c r="O113" i="34"/>
  <c r="O114" i="34"/>
  <c r="O115" i="34"/>
  <c r="O116" i="34"/>
  <c r="O117" i="34"/>
  <c r="O118" i="34"/>
  <c r="O119" i="34"/>
  <c r="O120" i="34"/>
  <c r="O121" i="34"/>
  <c r="O122" i="34"/>
  <c r="O123" i="34"/>
  <c r="O124" i="34"/>
  <c r="O125" i="34"/>
  <c r="O126" i="34"/>
  <c r="O127" i="34"/>
  <c r="O128" i="34"/>
  <c r="O129" i="34"/>
  <c r="O130" i="34"/>
  <c r="O131" i="34"/>
  <c r="O132" i="34"/>
  <c r="O133" i="34"/>
  <c r="O134" i="34"/>
  <c r="O135" i="34"/>
  <c r="O136" i="34"/>
  <c r="O137" i="34"/>
  <c r="O138" i="34"/>
  <c r="O139" i="34"/>
  <c r="O140" i="34"/>
  <c r="O141" i="34"/>
  <c r="O142" i="34"/>
  <c r="O143" i="34"/>
  <c r="O144" i="34"/>
  <c r="O145" i="34"/>
  <c r="O146" i="34"/>
  <c r="O147" i="34"/>
  <c r="O148" i="34"/>
  <c r="O149" i="34"/>
  <c r="O150" i="34"/>
  <c r="O151" i="34"/>
  <c r="O152" i="34"/>
  <c r="O153" i="34"/>
  <c r="O154" i="34"/>
  <c r="O155" i="34"/>
  <c r="O156" i="34"/>
  <c r="O157" i="34"/>
  <c r="O158" i="34"/>
  <c r="O159" i="34"/>
  <c r="O160" i="34"/>
  <c r="O161" i="34"/>
  <c r="O162" i="34"/>
  <c r="O163" i="34"/>
  <c r="O164" i="34"/>
  <c r="O165" i="34"/>
  <c r="O166" i="34"/>
  <c r="O167" i="34"/>
  <c r="O168" i="34"/>
  <c r="O169" i="34"/>
  <c r="O170" i="34"/>
  <c r="O171" i="34"/>
  <c r="O172" i="34"/>
  <c r="O173" i="34"/>
  <c r="O174" i="34"/>
  <c r="O175" i="34"/>
  <c r="O176" i="34"/>
  <c r="O177" i="34"/>
  <c r="O178" i="34"/>
  <c r="O179" i="34"/>
  <c r="O180" i="34"/>
  <c r="O181" i="34"/>
  <c r="O182" i="34"/>
  <c r="O183" i="34"/>
  <c r="O184" i="34"/>
  <c r="O185" i="34"/>
  <c r="O186" i="34"/>
  <c r="O187" i="34"/>
  <c r="O188" i="34"/>
  <c r="O189" i="34"/>
  <c r="O190" i="34"/>
  <c r="O191" i="34"/>
  <c r="O192" i="34"/>
  <c r="O193" i="34"/>
  <c r="O194" i="34"/>
  <c r="O195" i="34"/>
  <c r="O196" i="34"/>
  <c r="O197" i="34"/>
  <c r="O198" i="34"/>
  <c r="O199" i="34"/>
  <c r="O200" i="34"/>
  <c r="O201" i="34"/>
  <c r="O202" i="34"/>
  <c r="O203" i="34"/>
  <c r="O204" i="34"/>
  <c r="O205" i="34"/>
  <c r="O206" i="34"/>
  <c r="O207" i="34"/>
  <c r="O208" i="34"/>
  <c r="O209" i="34"/>
  <c r="O210" i="34"/>
  <c r="O211" i="34"/>
  <c r="O212" i="34"/>
  <c r="O213" i="34"/>
  <c r="O214" i="34"/>
  <c r="O215" i="34"/>
  <c r="O216" i="34"/>
  <c r="O217" i="34"/>
  <c r="O218" i="34"/>
  <c r="O219" i="34"/>
  <c r="O220" i="34"/>
  <c r="O221" i="34"/>
  <c r="O222" i="34"/>
  <c r="O2" i="34"/>
  <c r="N3" i="34"/>
  <c r="N4" i="34"/>
  <c r="N5" i="34"/>
  <c r="N6" i="34"/>
  <c r="N7" i="34"/>
  <c r="N8" i="34"/>
  <c r="N9" i="34"/>
  <c r="N10" i="34"/>
  <c r="N11" i="34"/>
  <c r="N12" i="34"/>
  <c r="N13" i="34"/>
  <c r="N14" i="34"/>
  <c r="N15" i="34"/>
  <c r="N16" i="34"/>
  <c r="N17" i="34"/>
  <c r="N18" i="34"/>
  <c r="N19" i="34"/>
  <c r="N20" i="34"/>
  <c r="N21" i="34"/>
  <c r="N22" i="34"/>
  <c r="N23" i="34"/>
  <c r="N24" i="34"/>
  <c r="N25" i="34"/>
  <c r="N26" i="34"/>
  <c r="N27" i="34"/>
  <c r="N28" i="34"/>
  <c r="N29" i="34"/>
  <c r="N30" i="34"/>
  <c r="N31" i="34"/>
  <c r="N32" i="34"/>
  <c r="N33" i="34"/>
  <c r="N34" i="34"/>
  <c r="N35" i="34"/>
  <c r="N36" i="34"/>
  <c r="N37" i="34"/>
  <c r="N38" i="34"/>
  <c r="N39" i="34"/>
  <c r="N40" i="34"/>
  <c r="N41" i="34"/>
  <c r="N42" i="34"/>
  <c r="N43" i="34"/>
  <c r="N44" i="34"/>
  <c r="N45" i="34"/>
  <c r="N46" i="34"/>
  <c r="N47" i="34"/>
  <c r="N48" i="34"/>
  <c r="N49" i="34"/>
  <c r="N50" i="34"/>
  <c r="N51" i="34"/>
  <c r="N52" i="34"/>
  <c r="N53" i="34"/>
  <c r="N54" i="34"/>
  <c r="N55" i="34"/>
  <c r="N56" i="34"/>
  <c r="N57" i="34"/>
  <c r="N58" i="34"/>
  <c r="N59" i="34"/>
  <c r="N60" i="34"/>
  <c r="N61" i="34"/>
  <c r="N62" i="34"/>
  <c r="N63" i="34"/>
  <c r="N64" i="34"/>
  <c r="N65" i="34"/>
  <c r="N66" i="34"/>
  <c r="N67" i="34"/>
  <c r="N68" i="34"/>
  <c r="N69" i="34"/>
  <c r="N70" i="34"/>
  <c r="N71" i="34"/>
  <c r="N72" i="34"/>
  <c r="N73" i="34"/>
  <c r="N74" i="34"/>
  <c r="N75" i="34"/>
  <c r="N76" i="34"/>
  <c r="N77" i="34"/>
  <c r="N78" i="34"/>
  <c r="N79" i="34"/>
  <c r="N80" i="34"/>
  <c r="N81" i="34"/>
  <c r="N82" i="34"/>
  <c r="N83" i="34"/>
  <c r="N84" i="34"/>
  <c r="N85" i="34"/>
  <c r="N86" i="34"/>
  <c r="N87" i="34"/>
  <c r="N88" i="34"/>
  <c r="N89" i="34"/>
  <c r="N90" i="34"/>
  <c r="N91" i="34"/>
  <c r="N92" i="34"/>
  <c r="N93" i="34"/>
  <c r="N94" i="34"/>
  <c r="N95" i="34"/>
  <c r="N96" i="34"/>
  <c r="N97" i="34"/>
  <c r="N98" i="34"/>
  <c r="N99" i="34"/>
  <c r="N100" i="34"/>
  <c r="N101" i="34"/>
  <c r="N102" i="34"/>
  <c r="N103" i="34"/>
  <c r="N104" i="34"/>
  <c r="N105" i="34"/>
  <c r="N106" i="34"/>
  <c r="N107" i="34"/>
  <c r="N108" i="34"/>
  <c r="N109" i="34"/>
  <c r="N110" i="34"/>
  <c r="N111" i="34"/>
  <c r="N112" i="34"/>
  <c r="N113" i="34"/>
  <c r="N114" i="34"/>
  <c r="N115" i="34"/>
  <c r="N116" i="34"/>
  <c r="N117" i="34"/>
  <c r="N118" i="34"/>
  <c r="N119" i="34"/>
  <c r="N120" i="34"/>
  <c r="N121" i="34"/>
  <c r="N122" i="34"/>
  <c r="N123" i="34"/>
  <c r="N124" i="34"/>
  <c r="N125" i="34"/>
  <c r="N126" i="34"/>
  <c r="N127" i="34"/>
  <c r="N128" i="34"/>
  <c r="N129" i="34"/>
  <c r="N130" i="34"/>
  <c r="N131" i="34"/>
  <c r="N132" i="34"/>
  <c r="N133" i="34"/>
  <c r="N134" i="34"/>
  <c r="N135" i="34"/>
  <c r="N136" i="34"/>
  <c r="N137" i="34"/>
  <c r="N138" i="34"/>
  <c r="N139" i="34"/>
  <c r="N140" i="34"/>
  <c r="N141" i="34"/>
  <c r="N142" i="34"/>
  <c r="N143" i="34"/>
  <c r="N144" i="34"/>
  <c r="N145" i="34"/>
  <c r="N146" i="34"/>
  <c r="N147" i="34"/>
  <c r="N148" i="34"/>
  <c r="N149" i="34"/>
  <c r="N150" i="34"/>
  <c r="N151" i="34"/>
  <c r="N152" i="34"/>
  <c r="N153" i="34"/>
  <c r="N154" i="34"/>
  <c r="N155" i="34"/>
  <c r="N156" i="34"/>
  <c r="N157" i="34"/>
  <c r="N158" i="34"/>
  <c r="N159" i="34"/>
  <c r="N160" i="34"/>
  <c r="N161" i="34"/>
  <c r="N162" i="34"/>
  <c r="N163" i="34"/>
  <c r="N164" i="34"/>
  <c r="N165" i="34"/>
  <c r="N166" i="34"/>
  <c r="N167" i="34"/>
  <c r="N168" i="34"/>
  <c r="N169" i="34"/>
  <c r="N170" i="34"/>
  <c r="N171" i="34"/>
  <c r="N172" i="34"/>
  <c r="N173" i="34"/>
  <c r="N174" i="34"/>
  <c r="N175" i="34"/>
  <c r="N176" i="34"/>
  <c r="N177" i="34"/>
  <c r="N178" i="34"/>
  <c r="N179" i="34"/>
  <c r="N180" i="34"/>
  <c r="N181" i="34"/>
  <c r="N182" i="34"/>
  <c r="N183" i="34"/>
  <c r="N184" i="34"/>
  <c r="N185" i="34"/>
  <c r="N186" i="34"/>
  <c r="N187" i="34"/>
  <c r="N188" i="34"/>
  <c r="N189" i="34"/>
  <c r="N190" i="34"/>
  <c r="N191" i="34"/>
  <c r="N192" i="34"/>
  <c r="N193" i="34"/>
  <c r="N194" i="34"/>
  <c r="N195" i="34"/>
  <c r="N196" i="34"/>
  <c r="N197" i="34"/>
  <c r="N198" i="34"/>
  <c r="N199" i="34"/>
  <c r="N200" i="34"/>
  <c r="N201" i="34"/>
  <c r="N202" i="34"/>
  <c r="N203" i="34"/>
  <c r="N204" i="34"/>
  <c r="N205" i="34"/>
  <c r="N206" i="34"/>
  <c r="N207" i="34"/>
  <c r="N208" i="34"/>
  <c r="N209" i="34"/>
  <c r="N210" i="34"/>
  <c r="N211" i="34"/>
  <c r="N212" i="34"/>
  <c r="N213" i="34"/>
  <c r="N214" i="34"/>
  <c r="N215" i="34"/>
  <c r="N216" i="34"/>
  <c r="N217" i="34"/>
  <c r="N218" i="34"/>
  <c r="N219" i="34"/>
  <c r="N220" i="34"/>
  <c r="N221" i="34"/>
  <c r="N222" i="34"/>
  <c r="N2" i="34"/>
  <c r="L3" i="34"/>
  <c r="L4" i="34"/>
  <c r="L5" i="34"/>
  <c r="L6" i="34"/>
  <c r="L7" i="34"/>
  <c r="L8" i="34"/>
  <c r="L9" i="34"/>
  <c r="L10" i="34"/>
  <c r="L11" i="34"/>
  <c r="L12" i="34"/>
  <c r="L13" i="34"/>
  <c r="L14" i="34"/>
  <c r="L15" i="34"/>
  <c r="L16" i="34"/>
  <c r="L17" i="34"/>
  <c r="L18" i="34"/>
  <c r="L19" i="34"/>
  <c r="L20" i="34"/>
  <c r="L21" i="34"/>
  <c r="L22" i="34"/>
  <c r="L23" i="34"/>
  <c r="L24" i="34"/>
  <c r="L25" i="34"/>
  <c r="L26" i="34"/>
  <c r="L27" i="34"/>
  <c r="L28" i="34"/>
  <c r="L29" i="34"/>
  <c r="L30" i="34"/>
  <c r="L31" i="34"/>
  <c r="L32" i="34"/>
  <c r="L33" i="34"/>
  <c r="L34" i="34"/>
  <c r="L35" i="34"/>
  <c r="L36" i="34"/>
  <c r="L37" i="34"/>
  <c r="L38" i="34"/>
  <c r="L39" i="34"/>
  <c r="L40" i="34"/>
  <c r="L41" i="34"/>
  <c r="L42" i="34"/>
  <c r="L43" i="34"/>
  <c r="L44" i="34"/>
  <c r="L45" i="34"/>
  <c r="L46" i="34"/>
  <c r="L47" i="34"/>
  <c r="L48" i="34"/>
  <c r="L49" i="34"/>
  <c r="L50" i="34"/>
  <c r="L51" i="34"/>
  <c r="L52" i="34"/>
  <c r="L53" i="34"/>
  <c r="L54" i="34"/>
  <c r="L55" i="34"/>
  <c r="L56" i="34"/>
  <c r="L57" i="34"/>
  <c r="L58" i="34"/>
  <c r="L59" i="34"/>
  <c r="L60" i="34"/>
  <c r="L61" i="34"/>
  <c r="L62" i="34"/>
  <c r="L63" i="34"/>
  <c r="L64" i="34"/>
  <c r="L65" i="34"/>
  <c r="L66" i="34"/>
  <c r="L67" i="34"/>
  <c r="L68" i="34"/>
  <c r="L69" i="34"/>
  <c r="L70" i="34"/>
  <c r="L71" i="34"/>
  <c r="L72" i="34"/>
  <c r="L73" i="34"/>
  <c r="L74" i="34"/>
  <c r="L75" i="34"/>
  <c r="L76" i="34"/>
  <c r="L77" i="34"/>
  <c r="L78" i="34"/>
  <c r="L79" i="34"/>
  <c r="L80" i="34"/>
  <c r="L81" i="34"/>
  <c r="L82" i="34"/>
  <c r="L83" i="34"/>
  <c r="L84" i="34"/>
  <c r="L85" i="34"/>
  <c r="L86" i="34"/>
  <c r="L87" i="34"/>
  <c r="L88" i="34"/>
  <c r="L89" i="34"/>
  <c r="L90" i="34"/>
  <c r="L91" i="34"/>
  <c r="L92" i="34"/>
  <c r="L93" i="34"/>
  <c r="L94" i="34"/>
  <c r="L95" i="34"/>
  <c r="L96" i="34"/>
  <c r="L97" i="34"/>
  <c r="L98" i="34"/>
  <c r="L99" i="34"/>
  <c r="L100" i="34"/>
  <c r="L101" i="34"/>
  <c r="L102" i="34"/>
  <c r="L103" i="34"/>
  <c r="L104" i="34"/>
  <c r="L105" i="34"/>
  <c r="L106" i="34"/>
  <c r="L107" i="34"/>
  <c r="L108" i="34"/>
  <c r="L109" i="34"/>
  <c r="L110" i="34"/>
  <c r="L111" i="34"/>
  <c r="L112" i="34"/>
  <c r="L113" i="34"/>
  <c r="L114" i="34"/>
  <c r="L115" i="34"/>
  <c r="L116" i="34"/>
  <c r="L117" i="34"/>
  <c r="L118" i="34"/>
  <c r="L119" i="34"/>
  <c r="L120" i="34"/>
  <c r="L121" i="34"/>
  <c r="L122" i="34"/>
  <c r="L123" i="34"/>
  <c r="L124" i="34"/>
  <c r="L125" i="34"/>
  <c r="L126" i="34"/>
  <c r="L127" i="34"/>
  <c r="L128" i="34"/>
  <c r="L129" i="34"/>
  <c r="L130" i="34"/>
  <c r="L131" i="34"/>
  <c r="L132" i="34"/>
  <c r="L133" i="34"/>
  <c r="L134" i="34"/>
  <c r="L135" i="34"/>
  <c r="L136" i="34"/>
  <c r="L137" i="34"/>
  <c r="L138" i="34"/>
  <c r="L139" i="34"/>
  <c r="L140" i="34"/>
  <c r="L141" i="34"/>
  <c r="L142" i="34"/>
  <c r="L143" i="34"/>
  <c r="L144" i="34"/>
  <c r="L145" i="34"/>
  <c r="L146" i="34"/>
  <c r="L147" i="34"/>
  <c r="L148" i="34"/>
  <c r="L149" i="34"/>
  <c r="L150" i="34"/>
  <c r="L151" i="34"/>
  <c r="L152" i="34"/>
  <c r="L153" i="34"/>
  <c r="L154" i="34"/>
  <c r="L155" i="34"/>
  <c r="L156" i="34"/>
  <c r="L157" i="34"/>
  <c r="L158" i="34"/>
  <c r="L159" i="34"/>
  <c r="L160" i="34"/>
  <c r="L161" i="34"/>
  <c r="L162" i="34"/>
  <c r="L163" i="34"/>
  <c r="L164" i="34"/>
  <c r="L165" i="34"/>
  <c r="L166" i="34"/>
  <c r="L167" i="34"/>
  <c r="L168" i="34"/>
  <c r="L169" i="34"/>
  <c r="L170" i="34"/>
  <c r="L171" i="34"/>
  <c r="L172" i="34"/>
  <c r="L173" i="34"/>
  <c r="L174" i="34"/>
  <c r="L175" i="34"/>
  <c r="L176" i="34"/>
  <c r="L177" i="34"/>
  <c r="L178" i="34"/>
  <c r="L179" i="34"/>
  <c r="L180" i="34"/>
  <c r="L181" i="34"/>
  <c r="L182" i="34"/>
  <c r="L183" i="34"/>
  <c r="L184" i="34"/>
  <c r="L185" i="34"/>
  <c r="L186" i="34"/>
  <c r="L187" i="34"/>
  <c r="L188" i="34"/>
  <c r="L189" i="34"/>
  <c r="L190" i="34"/>
  <c r="L191" i="34"/>
  <c r="L192" i="34"/>
  <c r="L193" i="34"/>
  <c r="L194" i="34"/>
  <c r="L195" i="34"/>
  <c r="L196" i="34"/>
  <c r="L197" i="34"/>
  <c r="L198" i="34"/>
  <c r="L199" i="34"/>
  <c r="L200" i="34"/>
  <c r="L201" i="34"/>
  <c r="L202" i="34"/>
  <c r="L203" i="34"/>
  <c r="L204" i="34"/>
  <c r="L205" i="34"/>
  <c r="L206" i="34"/>
  <c r="L207" i="34"/>
  <c r="L208" i="34"/>
  <c r="L209" i="34"/>
  <c r="L210" i="34"/>
  <c r="L211" i="34"/>
  <c r="L212" i="34"/>
  <c r="L213" i="34"/>
  <c r="L214" i="34"/>
  <c r="L215" i="34"/>
  <c r="L216" i="34"/>
  <c r="L217" i="34"/>
  <c r="L218" i="34"/>
  <c r="L219" i="34"/>
  <c r="L220" i="34"/>
  <c r="L221" i="34"/>
  <c r="L222" i="34"/>
  <c r="L2" i="34"/>
  <c r="I216" i="34"/>
  <c r="J216" i="34"/>
  <c r="K216" i="34" s="1"/>
  <c r="M216" i="34"/>
  <c r="I217" i="34"/>
  <c r="J217" i="34"/>
  <c r="K217" i="34" s="1"/>
  <c r="M217" i="34"/>
  <c r="I218" i="34"/>
  <c r="J218" i="34"/>
  <c r="K218" i="34" s="1"/>
  <c r="M218" i="34"/>
  <c r="I219" i="34"/>
  <c r="J219" i="34"/>
  <c r="K219" i="34" s="1"/>
  <c r="M219" i="34"/>
  <c r="I220" i="34"/>
  <c r="J220" i="34"/>
  <c r="K220" i="34" s="1"/>
  <c r="M220" i="34"/>
  <c r="I221" i="34"/>
  <c r="J221" i="34"/>
  <c r="K221" i="34" s="1"/>
  <c r="M221" i="34"/>
  <c r="I222" i="34"/>
  <c r="J222" i="34"/>
  <c r="K222" i="34" s="1"/>
  <c r="M222" i="34"/>
  <c r="I196" i="34"/>
  <c r="I197" i="34" s="1"/>
  <c r="I195" i="34"/>
  <c r="J196" i="34"/>
  <c r="M196" i="34" s="1"/>
  <c r="J195" i="34"/>
  <c r="M195" i="34" s="1"/>
  <c r="G4617" i="34"/>
  <c r="F4617" i="34"/>
  <c r="E4617" i="34"/>
  <c r="D4617" i="34"/>
  <c r="C4617" i="34"/>
  <c r="G4616" i="34"/>
  <c r="F4616" i="34"/>
  <c r="E4616" i="34"/>
  <c r="D4616" i="34"/>
  <c r="C4616" i="34"/>
  <c r="G4615" i="34"/>
  <c r="F4615" i="34"/>
  <c r="E4615" i="34"/>
  <c r="D4615" i="34"/>
  <c r="C4615" i="34"/>
  <c r="G4614" i="34"/>
  <c r="F4614" i="34"/>
  <c r="E4614" i="34"/>
  <c r="D4614" i="34"/>
  <c r="C4614" i="34"/>
  <c r="G4613" i="34"/>
  <c r="F4613" i="34"/>
  <c r="E4613" i="34"/>
  <c r="D4613" i="34"/>
  <c r="C4613" i="34"/>
  <c r="G4612" i="34"/>
  <c r="F4612" i="34"/>
  <c r="E4612" i="34"/>
  <c r="D4612" i="34"/>
  <c r="C4612" i="34"/>
  <c r="G4611" i="34"/>
  <c r="F4611" i="34"/>
  <c r="E4611" i="34"/>
  <c r="D4611" i="34"/>
  <c r="C4611" i="34"/>
  <c r="G4610" i="34"/>
  <c r="F4610" i="34"/>
  <c r="E4610" i="34"/>
  <c r="D4610" i="34"/>
  <c r="C4610" i="34"/>
  <c r="G4609" i="34"/>
  <c r="F4609" i="34"/>
  <c r="E4609" i="34"/>
  <c r="D4609" i="34"/>
  <c r="C4609" i="34"/>
  <c r="G4608" i="34"/>
  <c r="F4608" i="34"/>
  <c r="E4608" i="34"/>
  <c r="D4608" i="34"/>
  <c r="C4608" i="34"/>
  <c r="G4607" i="34"/>
  <c r="F4607" i="34"/>
  <c r="E4607" i="34"/>
  <c r="D4607" i="34"/>
  <c r="C4607" i="34"/>
  <c r="G4606" i="34"/>
  <c r="F4606" i="34"/>
  <c r="E4606" i="34"/>
  <c r="D4606" i="34"/>
  <c r="C4606" i="34"/>
  <c r="G4605" i="34"/>
  <c r="F4605" i="34"/>
  <c r="E4605" i="34"/>
  <c r="D4605" i="34"/>
  <c r="C4605" i="34"/>
  <c r="G4604" i="34"/>
  <c r="F4604" i="34"/>
  <c r="E4604" i="34"/>
  <c r="D4604" i="34"/>
  <c r="C4604" i="34"/>
  <c r="G4603" i="34"/>
  <c r="F4603" i="34"/>
  <c r="E4603" i="34"/>
  <c r="D4603" i="34"/>
  <c r="C4603" i="34"/>
  <c r="G4602" i="34"/>
  <c r="F4602" i="34"/>
  <c r="E4602" i="34"/>
  <c r="D4602" i="34"/>
  <c r="C4602" i="34"/>
  <c r="G4601" i="34"/>
  <c r="F4601" i="34"/>
  <c r="E4601" i="34"/>
  <c r="D4601" i="34"/>
  <c r="C4601" i="34"/>
  <c r="G4600" i="34"/>
  <c r="F4600" i="34"/>
  <c r="E4600" i="34"/>
  <c r="D4600" i="34"/>
  <c r="C4600" i="34"/>
  <c r="G4599" i="34"/>
  <c r="F4599" i="34"/>
  <c r="E4599" i="34"/>
  <c r="D4599" i="34"/>
  <c r="C4599" i="34"/>
  <c r="G4598" i="34"/>
  <c r="F4598" i="34"/>
  <c r="E4598" i="34"/>
  <c r="D4598" i="34"/>
  <c r="C4598" i="34"/>
  <c r="G4597" i="34"/>
  <c r="F4597" i="34"/>
  <c r="E4597" i="34"/>
  <c r="D4597" i="34"/>
  <c r="C4597" i="34"/>
  <c r="G4596" i="34"/>
  <c r="F4596" i="34"/>
  <c r="E4596" i="34"/>
  <c r="D4596" i="34"/>
  <c r="C4596" i="34"/>
  <c r="G4595" i="34"/>
  <c r="F4595" i="34"/>
  <c r="E4595" i="34"/>
  <c r="D4595" i="34"/>
  <c r="C4595" i="34"/>
  <c r="G4594" i="34"/>
  <c r="F4594" i="34"/>
  <c r="E4594" i="34"/>
  <c r="D4594" i="34"/>
  <c r="C4594" i="34"/>
  <c r="G4593" i="34"/>
  <c r="F4593" i="34"/>
  <c r="E4593" i="34"/>
  <c r="D4593" i="34"/>
  <c r="C4593" i="34"/>
  <c r="G4592" i="34"/>
  <c r="F4592" i="34"/>
  <c r="E4592" i="34"/>
  <c r="D4592" i="34"/>
  <c r="C4592" i="34"/>
  <c r="G4591" i="34"/>
  <c r="F4591" i="34"/>
  <c r="E4591" i="34"/>
  <c r="D4591" i="34"/>
  <c r="C4591" i="34"/>
  <c r="G4590" i="34"/>
  <c r="F4590" i="34"/>
  <c r="E4590" i="34"/>
  <c r="D4590" i="34"/>
  <c r="C4590" i="34"/>
  <c r="G4589" i="34"/>
  <c r="F4589" i="34"/>
  <c r="E4589" i="34"/>
  <c r="D4589" i="34"/>
  <c r="C4589" i="34"/>
  <c r="G4588" i="34"/>
  <c r="F4588" i="34"/>
  <c r="E4588" i="34"/>
  <c r="D4588" i="34"/>
  <c r="C4588" i="34"/>
  <c r="G4587" i="34"/>
  <c r="F4587" i="34"/>
  <c r="E4587" i="34"/>
  <c r="D4587" i="34"/>
  <c r="C4587" i="34"/>
  <c r="G4586" i="34"/>
  <c r="F4586" i="34"/>
  <c r="E4586" i="34"/>
  <c r="D4586" i="34"/>
  <c r="C4586" i="34"/>
  <c r="G4585" i="34"/>
  <c r="F4585" i="34"/>
  <c r="E4585" i="34"/>
  <c r="D4585" i="34"/>
  <c r="C4585" i="34"/>
  <c r="G4584" i="34"/>
  <c r="F4584" i="34"/>
  <c r="E4584" i="34"/>
  <c r="D4584" i="34"/>
  <c r="C4584" i="34"/>
  <c r="G4583" i="34"/>
  <c r="F4583" i="34"/>
  <c r="E4583" i="34"/>
  <c r="D4583" i="34"/>
  <c r="C4583" i="34"/>
  <c r="G4582" i="34"/>
  <c r="F4582" i="34"/>
  <c r="E4582" i="34"/>
  <c r="D4582" i="34"/>
  <c r="C4582" i="34"/>
  <c r="G4581" i="34"/>
  <c r="F4581" i="34"/>
  <c r="E4581" i="34"/>
  <c r="D4581" i="34"/>
  <c r="C4581" i="34"/>
  <c r="G4580" i="34"/>
  <c r="F4580" i="34"/>
  <c r="E4580" i="34"/>
  <c r="D4580" i="34"/>
  <c r="C4580" i="34"/>
  <c r="G4579" i="34"/>
  <c r="F4579" i="34"/>
  <c r="E4579" i="34"/>
  <c r="D4579" i="34"/>
  <c r="C4579" i="34"/>
  <c r="G4578" i="34"/>
  <c r="F4578" i="34"/>
  <c r="E4578" i="34"/>
  <c r="D4578" i="34"/>
  <c r="C4578" i="34"/>
  <c r="B4330" i="34"/>
  <c r="B4331" i="34"/>
  <c r="B4332" i="34"/>
  <c r="B4333" i="34"/>
  <c r="B4334" i="34"/>
  <c r="B4335" i="34"/>
  <c r="B4336" i="34"/>
  <c r="B4337" i="34"/>
  <c r="B4338" i="34"/>
  <c r="B4339" i="34"/>
  <c r="B4340" i="34"/>
  <c r="B4341" i="34"/>
  <c r="B4342" i="34"/>
  <c r="B4343" i="34"/>
  <c r="B4344" i="34"/>
  <c r="B4345" i="34"/>
  <c r="B4346" i="34"/>
  <c r="B4347" i="34"/>
  <c r="B4348" i="34"/>
  <c r="B4349" i="34"/>
  <c r="B4350" i="34"/>
  <c r="B4351" i="34"/>
  <c r="B4352" i="34"/>
  <c r="B4353" i="34"/>
  <c r="B4354" i="34"/>
  <c r="B4355" i="34"/>
  <c r="B4356" i="34"/>
  <c r="B4357" i="34"/>
  <c r="B4358" i="34"/>
  <c r="B4359" i="34"/>
  <c r="B4360" i="34"/>
  <c r="B4361" i="34"/>
  <c r="B4362" i="34"/>
  <c r="B4363" i="34"/>
  <c r="B4364" i="34"/>
  <c r="B4365" i="34"/>
  <c r="B4366" i="34"/>
  <c r="B4367" i="34"/>
  <c r="B4368" i="34"/>
  <c r="B4369" i="34"/>
  <c r="B4370" i="34"/>
  <c r="B4371" i="34"/>
  <c r="B4372" i="34"/>
  <c r="B4373" i="34"/>
  <c r="B4374" i="34"/>
  <c r="B4375" i="34"/>
  <c r="B4376" i="34"/>
  <c r="B4377" i="34"/>
  <c r="B4378" i="34"/>
  <c r="B4379" i="34"/>
  <c r="B4380" i="34"/>
  <c r="B4381" i="34"/>
  <c r="B4382" i="34"/>
  <c r="B4383" i="34"/>
  <c r="B4384" i="34"/>
  <c r="B4385" i="34"/>
  <c r="B4386" i="34"/>
  <c r="B4387" i="34"/>
  <c r="B4388" i="34"/>
  <c r="B4389" i="34"/>
  <c r="B4390" i="34"/>
  <c r="B4391" i="34"/>
  <c r="B4392" i="34"/>
  <c r="B4393" i="34"/>
  <c r="B4394" i="34"/>
  <c r="B4395" i="34"/>
  <c r="B4396" i="34"/>
  <c r="B4397" i="34"/>
  <c r="B4398" i="34"/>
  <c r="B4399" i="34"/>
  <c r="B4400" i="34"/>
  <c r="B4401" i="34"/>
  <c r="B4402" i="34"/>
  <c r="B4403" i="34"/>
  <c r="B4404" i="34"/>
  <c r="B4405" i="34"/>
  <c r="B4406" i="34"/>
  <c r="B4407" i="34"/>
  <c r="B4408" i="34"/>
  <c r="B4409" i="34"/>
  <c r="B4410" i="34"/>
  <c r="B4411" i="34"/>
  <c r="B4412" i="34"/>
  <c r="B4413" i="34"/>
  <c r="B4414" i="34"/>
  <c r="B4415" i="34"/>
  <c r="B4416" i="34"/>
  <c r="B4417" i="34"/>
  <c r="B4418" i="34"/>
  <c r="B4419" i="34"/>
  <c r="B4420" i="34"/>
  <c r="B4421" i="34"/>
  <c r="B4422" i="34"/>
  <c r="B4423" i="34"/>
  <c r="B4424" i="34"/>
  <c r="B4425" i="34"/>
  <c r="B4426" i="34"/>
  <c r="B4427" i="34"/>
  <c r="B4428" i="34"/>
  <c r="B4429" i="34"/>
  <c r="B4430" i="34"/>
  <c r="B4431" i="34"/>
  <c r="B4432" i="34"/>
  <c r="B4433" i="34"/>
  <c r="B4434" i="34"/>
  <c r="B4435" i="34"/>
  <c r="B4436" i="34"/>
  <c r="B4437" i="34"/>
  <c r="B4438" i="34"/>
  <c r="B4439" i="34"/>
  <c r="B4440" i="34"/>
  <c r="B4441" i="34"/>
  <c r="B4442" i="34"/>
  <c r="B4443" i="34"/>
  <c r="B4444" i="34"/>
  <c r="B4445" i="34"/>
  <c r="B4446" i="34"/>
  <c r="B4447" i="34"/>
  <c r="B4448" i="34"/>
  <c r="B4449" i="34"/>
  <c r="B4450" i="34"/>
  <c r="B4451" i="34"/>
  <c r="B4452" i="34"/>
  <c r="B4453" i="34"/>
  <c r="B4454" i="34"/>
  <c r="B4455" i="34"/>
  <c r="B4456" i="34"/>
  <c r="B4457" i="34"/>
  <c r="B4458" i="34"/>
  <c r="B4459" i="34"/>
  <c r="B4460" i="34"/>
  <c r="B4461" i="34"/>
  <c r="B4462" i="34"/>
  <c r="B4463" i="34"/>
  <c r="B4464" i="34"/>
  <c r="B4465" i="34"/>
  <c r="B4466" i="34"/>
  <c r="B4467" i="34"/>
  <c r="B4468" i="34"/>
  <c r="B4469" i="34"/>
  <c r="B4470" i="34"/>
  <c r="B4471" i="34"/>
  <c r="B4472" i="34"/>
  <c r="B4473" i="34"/>
  <c r="B4474" i="34"/>
  <c r="B4475" i="34"/>
  <c r="B4476" i="34"/>
  <c r="B4477" i="34"/>
  <c r="B4478" i="34"/>
  <c r="B4479" i="34"/>
  <c r="B4480" i="34"/>
  <c r="B4481" i="34"/>
  <c r="B4482" i="34"/>
  <c r="B4483" i="34"/>
  <c r="B4484" i="34"/>
  <c r="B4485" i="34"/>
  <c r="B4486" i="34"/>
  <c r="B4487" i="34"/>
  <c r="B4488" i="34"/>
  <c r="B4489" i="34"/>
  <c r="B4490" i="34"/>
  <c r="B4491" i="34"/>
  <c r="B4492" i="34"/>
  <c r="B4493" i="34"/>
  <c r="B4494" i="34"/>
  <c r="B4495" i="34"/>
  <c r="B4496" i="34"/>
  <c r="B4497" i="34"/>
  <c r="B4498" i="34"/>
  <c r="B4499" i="34"/>
  <c r="B4500" i="34"/>
  <c r="B4501" i="34"/>
  <c r="B4502" i="34"/>
  <c r="B4503" i="34"/>
  <c r="B4504" i="34"/>
  <c r="B4505" i="34"/>
  <c r="B4506" i="34"/>
  <c r="B4507" i="34"/>
  <c r="B4508" i="34"/>
  <c r="B4509" i="34"/>
  <c r="B4510" i="34"/>
  <c r="B4511" i="34"/>
  <c r="B4512" i="34"/>
  <c r="B4513" i="34"/>
  <c r="B4514" i="34"/>
  <c r="B4515" i="34"/>
  <c r="B4516" i="34"/>
  <c r="B4517" i="34"/>
  <c r="B4518" i="34"/>
  <c r="B4519" i="34"/>
  <c r="B4520" i="34"/>
  <c r="B4521" i="34"/>
  <c r="B4522" i="34"/>
  <c r="B4523" i="34"/>
  <c r="B4524" i="34"/>
  <c r="B4525" i="34"/>
  <c r="B4526" i="34"/>
  <c r="B4527" i="34"/>
  <c r="B4528" i="34"/>
  <c r="B4529" i="34"/>
  <c r="B4530" i="34"/>
  <c r="B4531" i="34"/>
  <c r="B4532" i="34"/>
  <c r="B4533" i="34"/>
  <c r="B4534" i="34"/>
  <c r="B4535" i="34"/>
  <c r="B4536" i="34"/>
  <c r="B4537" i="34"/>
  <c r="B4538" i="34"/>
  <c r="B4539" i="34"/>
  <c r="B4540" i="34"/>
  <c r="B4541" i="34"/>
  <c r="B4542" i="34"/>
  <c r="B4543" i="34"/>
  <c r="B4544" i="34"/>
  <c r="B4545" i="34"/>
  <c r="B4546" i="34"/>
  <c r="B4547" i="34"/>
  <c r="B4548" i="34"/>
  <c r="B4549" i="34"/>
  <c r="B4550" i="34"/>
  <c r="B4551" i="34"/>
  <c r="B4552" i="34"/>
  <c r="B4553" i="34"/>
  <c r="B4554" i="34"/>
  <c r="B4555" i="34"/>
  <c r="B4556" i="34"/>
  <c r="B4557" i="34"/>
  <c r="B4558" i="34"/>
  <c r="B4559" i="34"/>
  <c r="B4560" i="34"/>
  <c r="B4561" i="34"/>
  <c r="B4562" i="34"/>
  <c r="B4563" i="34"/>
  <c r="B4564" i="34"/>
  <c r="B4565" i="34"/>
  <c r="B4566" i="34"/>
  <c r="B4567" i="34"/>
  <c r="B4568" i="34"/>
  <c r="B4569" i="34"/>
  <c r="B4570" i="34"/>
  <c r="B4571" i="34"/>
  <c r="B4572" i="34"/>
  <c r="B4573" i="34"/>
  <c r="B4574" i="34"/>
  <c r="B4575" i="34"/>
  <c r="B4576" i="34"/>
  <c r="B4577" i="34"/>
  <c r="B4578" i="34"/>
  <c r="B4579" i="34"/>
  <c r="B4580" i="34"/>
  <c r="B4581" i="34"/>
  <c r="B4582" i="34"/>
  <c r="B4583" i="34"/>
  <c r="B4584" i="34"/>
  <c r="B4585" i="34"/>
  <c r="B4586" i="34"/>
  <c r="B4587" i="34"/>
  <c r="B4588" i="34"/>
  <c r="B4589" i="34"/>
  <c r="B4590" i="34"/>
  <c r="B4591" i="34"/>
  <c r="B4592" i="34"/>
  <c r="B4593" i="34"/>
  <c r="B4594" i="34"/>
  <c r="B4595" i="34"/>
  <c r="B4596" i="34"/>
  <c r="B4597" i="34"/>
  <c r="B4598" i="34"/>
  <c r="B4599" i="34"/>
  <c r="B4600" i="34"/>
  <c r="B4601" i="34"/>
  <c r="B4602" i="34"/>
  <c r="B4603" i="34"/>
  <c r="B4604" i="34"/>
  <c r="B4605" i="34"/>
  <c r="B4606" i="34"/>
  <c r="B4607" i="34"/>
  <c r="B4608" i="34"/>
  <c r="B4609" i="34"/>
  <c r="B4610" i="34"/>
  <c r="B4611" i="34"/>
  <c r="B4612" i="34"/>
  <c r="B4613" i="34"/>
  <c r="B4614" i="34"/>
  <c r="B4615" i="34"/>
  <c r="B4616" i="34"/>
  <c r="B4617" i="34"/>
  <c r="B4124" i="34"/>
  <c r="B4125" i="34"/>
  <c r="B4126" i="34"/>
  <c r="B4127" i="34"/>
  <c r="B4128" i="34"/>
  <c r="B4129" i="34"/>
  <c r="B4130" i="34"/>
  <c r="B4131" i="34"/>
  <c r="B4132" i="34"/>
  <c r="B4133" i="34"/>
  <c r="B4134" i="34"/>
  <c r="B4135" i="34"/>
  <c r="B4136" i="34"/>
  <c r="B4137" i="34"/>
  <c r="B4138" i="34"/>
  <c r="B4139" i="34"/>
  <c r="B4140" i="34"/>
  <c r="B4141" i="34"/>
  <c r="B4142" i="34"/>
  <c r="B4143" i="34"/>
  <c r="B4144" i="34"/>
  <c r="B4145" i="34"/>
  <c r="B4146" i="34"/>
  <c r="B4147" i="34"/>
  <c r="B4148" i="34"/>
  <c r="B4149" i="34"/>
  <c r="B4150" i="34"/>
  <c r="B4151" i="34"/>
  <c r="B4152" i="34"/>
  <c r="B4153" i="34"/>
  <c r="B4154" i="34"/>
  <c r="B4155" i="34"/>
  <c r="B4156" i="34"/>
  <c r="B4157" i="34"/>
  <c r="B4158" i="34"/>
  <c r="B4159" i="34"/>
  <c r="B4160" i="34"/>
  <c r="B4161" i="34"/>
  <c r="B4162" i="34"/>
  <c r="B4163" i="34"/>
  <c r="B4164" i="34"/>
  <c r="B4165" i="34"/>
  <c r="B4166" i="34"/>
  <c r="B4167" i="34"/>
  <c r="B4168" i="34"/>
  <c r="B4169" i="34"/>
  <c r="B4170" i="34"/>
  <c r="B4171" i="34"/>
  <c r="B4172" i="34"/>
  <c r="B4173" i="34"/>
  <c r="B4174" i="34"/>
  <c r="B4175" i="34"/>
  <c r="B4176" i="34"/>
  <c r="B4177" i="34"/>
  <c r="B4178" i="34"/>
  <c r="B4179" i="34"/>
  <c r="B4180" i="34"/>
  <c r="B4181" i="34"/>
  <c r="B4182" i="34"/>
  <c r="B4183" i="34"/>
  <c r="B4184" i="34"/>
  <c r="B4185" i="34"/>
  <c r="B4186" i="34"/>
  <c r="B4187" i="34"/>
  <c r="B4188" i="34"/>
  <c r="B4189" i="34"/>
  <c r="B4190" i="34"/>
  <c r="B4191" i="34"/>
  <c r="B4192" i="34"/>
  <c r="B4193" i="34"/>
  <c r="B4194" i="34"/>
  <c r="B4195" i="34"/>
  <c r="B4196" i="34"/>
  <c r="B4197" i="34"/>
  <c r="B4198" i="34"/>
  <c r="B4199" i="34"/>
  <c r="B4200" i="34"/>
  <c r="B4201" i="34"/>
  <c r="B4202" i="34"/>
  <c r="B4203" i="34"/>
  <c r="B4204" i="34"/>
  <c r="B4205" i="34"/>
  <c r="B4206" i="34"/>
  <c r="B4207" i="34"/>
  <c r="B4208" i="34"/>
  <c r="B4209" i="34"/>
  <c r="B4210" i="34"/>
  <c r="B4211" i="34"/>
  <c r="B4212" i="34"/>
  <c r="B4213" i="34"/>
  <c r="B4214" i="34"/>
  <c r="B4215" i="34"/>
  <c r="B4216" i="34"/>
  <c r="B4217" i="34"/>
  <c r="B4218" i="34"/>
  <c r="B4219" i="34"/>
  <c r="B4220" i="34"/>
  <c r="B4221" i="34"/>
  <c r="B4222" i="34"/>
  <c r="B4223" i="34"/>
  <c r="B4224" i="34"/>
  <c r="B4225" i="34"/>
  <c r="B4226" i="34"/>
  <c r="B4227" i="34"/>
  <c r="B4228" i="34"/>
  <c r="B4229" i="34"/>
  <c r="B4230" i="34"/>
  <c r="B4231" i="34"/>
  <c r="B4232" i="34"/>
  <c r="B4233" i="34"/>
  <c r="B4234" i="34"/>
  <c r="B4235" i="34"/>
  <c r="B4236" i="34"/>
  <c r="B4237" i="34"/>
  <c r="B4238" i="34"/>
  <c r="B4239" i="34"/>
  <c r="B4240" i="34"/>
  <c r="B4241" i="34"/>
  <c r="B4242" i="34"/>
  <c r="B4243" i="34"/>
  <c r="B4244" i="34"/>
  <c r="B4245" i="34"/>
  <c r="B4246" i="34"/>
  <c r="B4247" i="34"/>
  <c r="B4248" i="34"/>
  <c r="B4249" i="34"/>
  <c r="B4250" i="34"/>
  <c r="B4251" i="34"/>
  <c r="B4252" i="34"/>
  <c r="B4253" i="34"/>
  <c r="B4254" i="34"/>
  <c r="B4255" i="34"/>
  <c r="B4256" i="34"/>
  <c r="B4257" i="34"/>
  <c r="B4258" i="34"/>
  <c r="B4259" i="34"/>
  <c r="B4260" i="34"/>
  <c r="B4261" i="34"/>
  <c r="B4262" i="34"/>
  <c r="B4263" i="34"/>
  <c r="B4264" i="34"/>
  <c r="B4265" i="34"/>
  <c r="B4266" i="34"/>
  <c r="B4267" i="34"/>
  <c r="B4268" i="34"/>
  <c r="B4269" i="34"/>
  <c r="B4270" i="34"/>
  <c r="B4271" i="34"/>
  <c r="B4272" i="34"/>
  <c r="B4273" i="34"/>
  <c r="B4274" i="34"/>
  <c r="B4275" i="34"/>
  <c r="B4276" i="34"/>
  <c r="B4277" i="34"/>
  <c r="B4278" i="34"/>
  <c r="B4279" i="34"/>
  <c r="B4280" i="34"/>
  <c r="B4281" i="34"/>
  <c r="B4282" i="34"/>
  <c r="B4283" i="34"/>
  <c r="B4284" i="34"/>
  <c r="B4285" i="34"/>
  <c r="B4286" i="34"/>
  <c r="B4287" i="34"/>
  <c r="B4288" i="34"/>
  <c r="B4289" i="34"/>
  <c r="B4290" i="34"/>
  <c r="B4291" i="34"/>
  <c r="B4292" i="34"/>
  <c r="B4293" i="34"/>
  <c r="B4294" i="34"/>
  <c r="B4295" i="34"/>
  <c r="B4296" i="34"/>
  <c r="B4297" i="34"/>
  <c r="B4298" i="34"/>
  <c r="B4299" i="34"/>
  <c r="B4300" i="34"/>
  <c r="B4301" i="34"/>
  <c r="B4302" i="34"/>
  <c r="B4303" i="34"/>
  <c r="B4304" i="34"/>
  <c r="B4305" i="34"/>
  <c r="B4306" i="34"/>
  <c r="B4307" i="34"/>
  <c r="B4308" i="34"/>
  <c r="B4309" i="34"/>
  <c r="B4310" i="34"/>
  <c r="B4311" i="34"/>
  <c r="B4312" i="34"/>
  <c r="B4313" i="34"/>
  <c r="B4314" i="34"/>
  <c r="B4315" i="34"/>
  <c r="B4316" i="34"/>
  <c r="B4317" i="34"/>
  <c r="B4318" i="34"/>
  <c r="B4319" i="34"/>
  <c r="B4320" i="34"/>
  <c r="B4321" i="34"/>
  <c r="B4322" i="34"/>
  <c r="B4323" i="34"/>
  <c r="B4324" i="34"/>
  <c r="B4325" i="34"/>
  <c r="B4326" i="34"/>
  <c r="B4327" i="34"/>
  <c r="B4328" i="34"/>
  <c r="B4329" i="34"/>
  <c r="B4073" i="34"/>
  <c r="B4074" i="34"/>
  <c r="B4075" i="34"/>
  <c r="B4076" i="34"/>
  <c r="B4077" i="34"/>
  <c r="B4078" i="34"/>
  <c r="B4079" i="34"/>
  <c r="B4080" i="34"/>
  <c r="B4081" i="34"/>
  <c r="B4082" i="34"/>
  <c r="B4083" i="34"/>
  <c r="B4084" i="34"/>
  <c r="B4085" i="34"/>
  <c r="B4086" i="34"/>
  <c r="B4087" i="34"/>
  <c r="B4088" i="34"/>
  <c r="B4089" i="34"/>
  <c r="B4090" i="34"/>
  <c r="B4091" i="34"/>
  <c r="B4092" i="34"/>
  <c r="B4093" i="34"/>
  <c r="B4094" i="34"/>
  <c r="B4095" i="34"/>
  <c r="B4096" i="34"/>
  <c r="B4097" i="34"/>
  <c r="B4098" i="34"/>
  <c r="B4099" i="34"/>
  <c r="B4100" i="34"/>
  <c r="B4101" i="34"/>
  <c r="B4102" i="34"/>
  <c r="B4103" i="34"/>
  <c r="B4104" i="34"/>
  <c r="B4105" i="34"/>
  <c r="B4106" i="34"/>
  <c r="B4107" i="34"/>
  <c r="B4108" i="34"/>
  <c r="B4109" i="34"/>
  <c r="B4110" i="34"/>
  <c r="B4111" i="34"/>
  <c r="B4112" i="34"/>
  <c r="B4113" i="34"/>
  <c r="B4114" i="34"/>
  <c r="B4115" i="34"/>
  <c r="B4116" i="34"/>
  <c r="B4117" i="34"/>
  <c r="B4118" i="34"/>
  <c r="B4119" i="34"/>
  <c r="B4120" i="34"/>
  <c r="B4121" i="34"/>
  <c r="B4122" i="34"/>
  <c r="B4123" i="34"/>
  <c r="B4006" i="34"/>
  <c r="B4007" i="34"/>
  <c r="B4008" i="34"/>
  <c r="B4009" i="34"/>
  <c r="B4010" i="34"/>
  <c r="B4011" i="34"/>
  <c r="B4012" i="34"/>
  <c r="B4013" i="34"/>
  <c r="B4014" i="34"/>
  <c r="B4015" i="34"/>
  <c r="B4016" i="34"/>
  <c r="B4017" i="34"/>
  <c r="B4018" i="34"/>
  <c r="B4019" i="34"/>
  <c r="B4020" i="34"/>
  <c r="B4021" i="34"/>
  <c r="B4022" i="34"/>
  <c r="B4023" i="34"/>
  <c r="B4024" i="34"/>
  <c r="B4025" i="34"/>
  <c r="B4026" i="34"/>
  <c r="B4027" i="34"/>
  <c r="B4028" i="34"/>
  <c r="B4029" i="34"/>
  <c r="B4030" i="34"/>
  <c r="B4031" i="34"/>
  <c r="B4032" i="34"/>
  <c r="B4033" i="34"/>
  <c r="B4034" i="34"/>
  <c r="B4035" i="34"/>
  <c r="B4036" i="34"/>
  <c r="B4037" i="34"/>
  <c r="B4038" i="34"/>
  <c r="B4039" i="34"/>
  <c r="B4040" i="34"/>
  <c r="B4041" i="34"/>
  <c r="B4042" i="34"/>
  <c r="B4043" i="34"/>
  <c r="B4044" i="34"/>
  <c r="B4045" i="34"/>
  <c r="B4046" i="34"/>
  <c r="B4047" i="34"/>
  <c r="B4048" i="34"/>
  <c r="B4049" i="34"/>
  <c r="B4050" i="34"/>
  <c r="B4051" i="34"/>
  <c r="B4052" i="34"/>
  <c r="B4053" i="34"/>
  <c r="B4054" i="34"/>
  <c r="B4055" i="34"/>
  <c r="B4056" i="34"/>
  <c r="B4057" i="34"/>
  <c r="B4058" i="34"/>
  <c r="B4059" i="34"/>
  <c r="B4060" i="34"/>
  <c r="B4061" i="34"/>
  <c r="B4062" i="34"/>
  <c r="B4063" i="34"/>
  <c r="B4064" i="34"/>
  <c r="B4065" i="34"/>
  <c r="B4066" i="34"/>
  <c r="B4067" i="34"/>
  <c r="B4068" i="34"/>
  <c r="B4069" i="34"/>
  <c r="B4070" i="34"/>
  <c r="B4071" i="34"/>
  <c r="B4072" i="34"/>
  <c r="AG4" i="31"/>
  <c r="AF4" i="31"/>
  <c r="AD4" i="31" a="1"/>
  <c r="AD4" i="31" s="1"/>
  <c r="AC4" i="31" a="1"/>
  <c r="AC4" i="31" s="1"/>
  <c r="Q5" i="31"/>
  <c r="P222" i="34" l="1"/>
  <c r="P221" i="34"/>
  <c r="P220" i="34"/>
  <c r="P219" i="34"/>
  <c r="P218" i="34"/>
  <c r="P217" i="34"/>
  <c r="P216" i="34"/>
  <c r="I198" i="34"/>
  <c r="J197" i="34"/>
  <c r="K196" i="34"/>
  <c r="K195" i="34"/>
  <c r="P195" i="34"/>
  <c r="M940" i="31"/>
  <c r="N940" i="31"/>
  <c r="M941" i="31"/>
  <c r="N941" i="31"/>
  <c r="M942" i="31"/>
  <c r="N942" i="31"/>
  <c r="O942" i="31" s="1"/>
  <c r="M943" i="31"/>
  <c r="N943" i="31"/>
  <c r="O943" i="31" s="1"/>
  <c r="M944" i="31"/>
  <c r="N944" i="31"/>
  <c r="M945" i="31"/>
  <c r="N945" i="31"/>
  <c r="M946" i="31"/>
  <c r="N946" i="31"/>
  <c r="O946" i="31" s="1"/>
  <c r="M947" i="31"/>
  <c r="N947" i="31"/>
  <c r="O947" i="31" s="1"/>
  <c r="M948" i="31"/>
  <c r="N948" i="31"/>
  <c r="M949" i="31"/>
  <c r="N949" i="31"/>
  <c r="M950" i="31"/>
  <c r="N950" i="31"/>
  <c r="O950" i="31" s="1"/>
  <c r="M951" i="31"/>
  <c r="N951" i="31"/>
  <c r="O951" i="31" s="1"/>
  <c r="M952" i="31"/>
  <c r="N952" i="31"/>
  <c r="M953" i="31"/>
  <c r="N953" i="31"/>
  <c r="M954" i="31"/>
  <c r="N954" i="31"/>
  <c r="O954" i="31" s="1"/>
  <c r="M955" i="31"/>
  <c r="N955" i="31"/>
  <c r="O955" i="31" s="1"/>
  <c r="M956" i="31"/>
  <c r="N956" i="31"/>
  <c r="M957" i="31"/>
  <c r="N957" i="31"/>
  <c r="M958" i="31"/>
  <c r="N958" i="31"/>
  <c r="O958" i="31" s="1"/>
  <c r="M959" i="31"/>
  <c r="N959" i="31"/>
  <c r="O959" i="31" s="1"/>
  <c r="M960" i="31"/>
  <c r="N960" i="31"/>
  <c r="M961" i="31"/>
  <c r="N961" i="31"/>
  <c r="M962" i="31"/>
  <c r="N962" i="31"/>
  <c r="O962" i="31" s="1"/>
  <c r="M963" i="31"/>
  <c r="N963" i="31"/>
  <c r="O963" i="31" s="1"/>
  <c r="W4" i="31" s="1"/>
  <c r="M964" i="31"/>
  <c r="N964" i="31"/>
  <c r="M965" i="31"/>
  <c r="N965" i="31"/>
  <c r="O965" i="31" s="1"/>
  <c r="M966" i="31"/>
  <c r="N966" i="31"/>
  <c r="O966" i="31" s="1"/>
  <c r="M967" i="31"/>
  <c r="N967" i="31"/>
  <c r="O967" i="31" s="1"/>
  <c r="M968" i="31"/>
  <c r="N968" i="31"/>
  <c r="O968" i="31" s="1"/>
  <c r="M969" i="31"/>
  <c r="N969" i="31"/>
  <c r="O969" i="31" s="1"/>
  <c r="M970" i="31"/>
  <c r="N970" i="31"/>
  <c r="O970" i="31" s="1"/>
  <c r="M971" i="31"/>
  <c r="N971" i="31"/>
  <c r="O971" i="31" s="1"/>
  <c r="M972" i="31"/>
  <c r="N972" i="31"/>
  <c r="O972" i="31" s="1"/>
  <c r="M973" i="31"/>
  <c r="N973" i="31"/>
  <c r="O973" i="31" s="1"/>
  <c r="M974" i="31"/>
  <c r="N974" i="31"/>
  <c r="O974" i="31" s="1"/>
  <c r="M975" i="31"/>
  <c r="N975" i="31"/>
  <c r="O975" i="31" s="1"/>
  <c r="J194" i="34"/>
  <c r="K194" i="34" s="1"/>
  <c r="J3" i="34"/>
  <c r="K3" i="34" s="1"/>
  <c r="J4" i="34"/>
  <c r="K4" i="34" s="1"/>
  <c r="J5" i="34"/>
  <c r="K5" i="34" s="1"/>
  <c r="J6" i="34"/>
  <c r="K6" i="34" s="1"/>
  <c r="J7" i="34"/>
  <c r="K7" i="34" s="1"/>
  <c r="J8" i="34"/>
  <c r="K8" i="34" s="1"/>
  <c r="J9" i="34"/>
  <c r="J10" i="34"/>
  <c r="M10" i="34" s="1"/>
  <c r="J11" i="34"/>
  <c r="J12" i="34"/>
  <c r="J13" i="34"/>
  <c r="J14" i="34"/>
  <c r="J15" i="34"/>
  <c r="J16" i="34"/>
  <c r="J17" i="34"/>
  <c r="J18" i="34"/>
  <c r="J19" i="34"/>
  <c r="J20" i="34"/>
  <c r="J21" i="34"/>
  <c r="J22" i="34"/>
  <c r="M22" i="34" s="1"/>
  <c r="J23" i="34"/>
  <c r="J24" i="34"/>
  <c r="J25" i="34"/>
  <c r="J26" i="34"/>
  <c r="J27" i="34"/>
  <c r="J28" i="34"/>
  <c r="J29" i="34"/>
  <c r="J30" i="34"/>
  <c r="J31" i="34"/>
  <c r="J32" i="34"/>
  <c r="J33" i="34"/>
  <c r="J34" i="34"/>
  <c r="J35" i="34"/>
  <c r="J36" i="34"/>
  <c r="J37" i="34"/>
  <c r="J38" i="34"/>
  <c r="M38" i="34" s="1"/>
  <c r="J39" i="34"/>
  <c r="J40" i="34"/>
  <c r="J41" i="34"/>
  <c r="J42" i="34"/>
  <c r="J43" i="34"/>
  <c r="J44" i="34"/>
  <c r="J45" i="34"/>
  <c r="J46" i="34"/>
  <c r="J47" i="34"/>
  <c r="J48" i="34"/>
  <c r="J49" i="34"/>
  <c r="J50" i="34"/>
  <c r="J51" i="34"/>
  <c r="J52" i="34"/>
  <c r="J53" i="34"/>
  <c r="J54" i="34"/>
  <c r="M54" i="34" s="1"/>
  <c r="J55" i="34"/>
  <c r="J56" i="34"/>
  <c r="J57" i="34"/>
  <c r="J58" i="34"/>
  <c r="J59" i="34"/>
  <c r="J60" i="34"/>
  <c r="K60" i="34" s="1"/>
  <c r="J61" i="34"/>
  <c r="K61" i="34" s="1"/>
  <c r="J62" i="34"/>
  <c r="M62" i="34" s="1"/>
  <c r="J63" i="34"/>
  <c r="K63" i="34" s="1"/>
  <c r="J64" i="34"/>
  <c r="K64" i="34" s="1"/>
  <c r="J65" i="34"/>
  <c r="K65" i="34" s="1"/>
  <c r="J66" i="34"/>
  <c r="K66" i="34" s="1"/>
  <c r="J67" i="34"/>
  <c r="K67" i="34" s="1"/>
  <c r="J68" i="34"/>
  <c r="K68" i="34" s="1"/>
  <c r="J69" i="34"/>
  <c r="K69" i="34" s="1"/>
  <c r="J70" i="34"/>
  <c r="K70" i="34" s="1"/>
  <c r="J71" i="34"/>
  <c r="K71" i="34" s="1"/>
  <c r="J72" i="34"/>
  <c r="K72" i="34" s="1"/>
  <c r="J73" i="34"/>
  <c r="K73" i="34" s="1"/>
  <c r="J74" i="34"/>
  <c r="K74" i="34" s="1"/>
  <c r="J75" i="34"/>
  <c r="K75" i="34" s="1"/>
  <c r="J76" i="34"/>
  <c r="J77" i="34"/>
  <c r="K77" i="34" s="1"/>
  <c r="J78" i="34"/>
  <c r="K78" i="34" s="1"/>
  <c r="J79" i="34"/>
  <c r="K79" i="34" s="1"/>
  <c r="J80" i="34"/>
  <c r="K80" i="34" s="1"/>
  <c r="J81" i="34"/>
  <c r="K81" i="34" s="1"/>
  <c r="J82" i="34"/>
  <c r="K82" i="34" s="1"/>
  <c r="J83" i="34"/>
  <c r="K83" i="34" s="1"/>
  <c r="J84" i="34"/>
  <c r="K84" i="34" s="1"/>
  <c r="J85" i="34"/>
  <c r="K85" i="34" s="1"/>
  <c r="J86" i="34"/>
  <c r="K86" i="34" s="1"/>
  <c r="J87" i="34"/>
  <c r="K87" i="34" s="1"/>
  <c r="J88" i="34"/>
  <c r="K88" i="34" s="1"/>
  <c r="J89" i="34"/>
  <c r="J90" i="34"/>
  <c r="J91" i="34"/>
  <c r="K91" i="34" s="1"/>
  <c r="J92" i="34"/>
  <c r="J93" i="34"/>
  <c r="J94" i="34"/>
  <c r="K94" i="34" s="1"/>
  <c r="J95" i="34"/>
  <c r="K95" i="34" s="1"/>
  <c r="J96" i="34"/>
  <c r="K96" i="34" s="1"/>
  <c r="J97" i="34"/>
  <c r="J98" i="34"/>
  <c r="K98" i="34" s="1"/>
  <c r="J99" i="34"/>
  <c r="J100" i="34"/>
  <c r="K100" i="34" s="1"/>
  <c r="J101" i="34"/>
  <c r="J102" i="34"/>
  <c r="K102" i="34" s="1"/>
  <c r="J103" i="34"/>
  <c r="K103" i="34" s="1"/>
  <c r="J104" i="34"/>
  <c r="K104" i="34" s="1"/>
  <c r="J105" i="34"/>
  <c r="J106" i="34"/>
  <c r="J107" i="34"/>
  <c r="K107" i="34" s="1"/>
  <c r="J108" i="34"/>
  <c r="J109" i="34"/>
  <c r="J110" i="34"/>
  <c r="K110" i="34" s="1"/>
  <c r="J111" i="34"/>
  <c r="K111" i="34" s="1"/>
  <c r="J112" i="34"/>
  <c r="K112" i="34" s="1"/>
  <c r="J113" i="34"/>
  <c r="J114" i="34"/>
  <c r="K114" i="34" s="1"/>
  <c r="J115" i="34"/>
  <c r="J116" i="34"/>
  <c r="J117" i="34"/>
  <c r="J118" i="34"/>
  <c r="K118" i="34" s="1"/>
  <c r="J119" i="34"/>
  <c r="K119" i="34" s="1"/>
  <c r="J120" i="34"/>
  <c r="K120" i="34" s="1"/>
  <c r="J121" i="34"/>
  <c r="J122" i="34"/>
  <c r="J123" i="34"/>
  <c r="K123" i="34" s="1"/>
  <c r="J124" i="34"/>
  <c r="J125" i="34"/>
  <c r="J126" i="34"/>
  <c r="K126" i="34" s="1"/>
  <c r="J127" i="34"/>
  <c r="K127" i="34" s="1"/>
  <c r="J128" i="34"/>
  <c r="K128" i="34" s="1"/>
  <c r="J129" i="34"/>
  <c r="J130" i="34"/>
  <c r="K130" i="34" s="1"/>
  <c r="J131" i="34"/>
  <c r="J132" i="34"/>
  <c r="K132" i="34" s="1"/>
  <c r="J133" i="34"/>
  <c r="J134" i="34"/>
  <c r="K134" i="34" s="1"/>
  <c r="J135" i="34"/>
  <c r="K135" i="34" s="1"/>
  <c r="J136" i="34"/>
  <c r="K136" i="34" s="1"/>
  <c r="J137" i="34"/>
  <c r="J138" i="34"/>
  <c r="J139" i="34"/>
  <c r="K139" i="34" s="1"/>
  <c r="J140" i="34"/>
  <c r="J141" i="34"/>
  <c r="J142" i="34"/>
  <c r="K142" i="34" s="1"/>
  <c r="J143" i="34"/>
  <c r="J144" i="34"/>
  <c r="K144" i="34" s="1"/>
  <c r="J145" i="34"/>
  <c r="J146" i="34"/>
  <c r="K146" i="34" s="1"/>
  <c r="J147" i="34"/>
  <c r="J148" i="34"/>
  <c r="J149" i="34"/>
  <c r="J150" i="34"/>
  <c r="K150" i="34" s="1"/>
  <c r="J151" i="34"/>
  <c r="M151" i="34" s="1"/>
  <c r="J152" i="34"/>
  <c r="K152" i="34" s="1"/>
  <c r="J153" i="34"/>
  <c r="J154" i="34"/>
  <c r="K154" i="34" s="1"/>
  <c r="J155" i="34"/>
  <c r="J156" i="34"/>
  <c r="J157" i="34"/>
  <c r="J158" i="34"/>
  <c r="K158" i="34" s="1"/>
  <c r="J159" i="34"/>
  <c r="M159" i="34" s="1"/>
  <c r="J160" i="34"/>
  <c r="K160" i="34" s="1"/>
  <c r="J161" i="34"/>
  <c r="J162" i="34"/>
  <c r="K162" i="34" s="1"/>
  <c r="J163" i="34"/>
  <c r="J164" i="34"/>
  <c r="J165" i="34"/>
  <c r="K165" i="34" s="1"/>
  <c r="J166" i="34"/>
  <c r="J167" i="34"/>
  <c r="M167" i="34" s="1"/>
  <c r="J168" i="34"/>
  <c r="K168" i="34" s="1"/>
  <c r="J169" i="34"/>
  <c r="K169" i="34" s="1"/>
  <c r="J170" i="34"/>
  <c r="K170" i="34" s="1"/>
  <c r="J171" i="34"/>
  <c r="J172" i="34"/>
  <c r="K172" i="34" s="1"/>
  <c r="J173" i="34"/>
  <c r="J174" i="34"/>
  <c r="K174" i="34" s="1"/>
  <c r="J175" i="34"/>
  <c r="J176" i="34"/>
  <c r="K176" i="34" s="1"/>
  <c r="J177" i="34"/>
  <c r="J178" i="34"/>
  <c r="K178" i="34" s="1"/>
  <c r="J179" i="34"/>
  <c r="K179" i="34" s="1"/>
  <c r="J180" i="34"/>
  <c r="K180" i="34" s="1"/>
  <c r="J181" i="34"/>
  <c r="J182" i="34"/>
  <c r="J183" i="34"/>
  <c r="J184" i="34"/>
  <c r="J185" i="34"/>
  <c r="J186" i="34"/>
  <c r="J187" i="34"/>
  <c r="M187" i="34" s="1"/>
  <c r="J188" i="34"/>
  <c r="J189" i="34"/>
  <c r="J190" i="34"/>
  <c r="J191" i="34"/>
  <c r="M191" i="34" s="1"/>
  <c r="J192" i="34"/>
  <c r="J193" i="34"/>
  <c r="B3841" i="34"/>
  <c r="B3842" i="34"/>
  <c r="B3843" i="34"/>
  <c r="B3844" i="34"/>
  <c r="B3845" i="34"/>
  <c r="B3846" i="34"/>
  <c r="B3847" i="34"/>
  <c r="B3848" i="34"/>
  <c r="B3849" i="34"/>
  <c r="B3850" i="34"/>
  <c r="B3851" i="34"/>
  <c r="B3852" i="34"/>
  <c r="B3853" i="34"/>
  <c r="B3854" i="34"/>
  <c r="B3855" i="34"/>
  <c r="B3856" i="34"/>
  <c r="B3857" i="34"/>
  <c r="B3858" i="34"/>
  <c r="B3859" i="34"/>
  <c r="B3860" i="34"/>
  <c r="B3861" i="34"/>
  <c r="B3862" i="34"/>
  <c r="B3863" i="34"/>
  <c r="B3864" i="34"/>
  <c r="B3865" i="34"/>
  <c r="B3866" i="34"/>
  <c r="B3867" i="34"/>
  <c r="B3868" i="34"/>
  <c r="B3869" i="34"/>
  <c r="B3870" i="34"/>
  <c r="B3871" i="34"/>
  <c r="B3872" i="34"/>
  <c r="B3873" i="34"/>
  <c r="B3874" i="34"/>
  <c r="B3875" i="34"/>
  <c r="B3876" i="34"/>
  <c r="B3877" i="34"/>
  <c r="B3878" i="34"/>
  <c r="B3879" i="34"/>
  <c r="B3880" i="34"/>
  <c r="B3881" i="34"/>
  <c r="B3882" i="34"/>
  <c r="B3883" i="34"/>
  <c r="B3884" i="34"/>
  <c r="B3885" i="34"/>
  <c r="B3886" i="34"/>
  <c r="B3887" i="34"/>
  <c r="B3888" i="34"/>
  <c r="B3889" i="34"/>
  <c r="B3890" i="34"/>
  <c r="B3891" i="34"/>
  <c r="B3892" i="34"/>
  <c r="B3893" i="34"/>
  <c r="B3894" i="34"/>
  <c r="B3895" i="34"/>
  <c r="B3896" i="34"/>
  <c r="B3897" i="34"/>
  <c r="B3898" i="34"/>
  <c r="B3899" i="34"/>
  <c r="B3900" i="34"/>
  <c r="B3901" i="34"/>
  <c r="B3902" i="34"/>
  <c r="B3903" i="34"/>
  <c r="B3904" i="34"/>
  <c r="B3905" i="34"/>
  <c r="B3906" i="34"/>
  <c r="B3907" i="34"/>
  <c r="B3908" i="34"/>
  <c r="B3909" i="34"/>
  <c r="B3910" i="34"/>
  <c r="B3911" i="34"/>
  <c r="B3912" i="34"/>
  <c r="B3913" i="34"/>
  <c r="B3914" i="34"/>
  <c r="B3915" i="34"/>
  <c r="B3916" i="34"/>
  <c r="B3917" i="34"/>
  <c r="B3918" i="34"/>
  <c r="B3919" i="34"/>
  <c r="B3920" i="34"/>
  <c r="B3921" i="34"/>
  <c r="B3922" i="34"/>
  <c r="B3923" i="34"/>
  <c r="B3924" i="34"/>
  <c r="B3925" i="34"/>
  <c r="B3926" i="34"/>
  <c r="B3927" i="34"/>
  <c r="B3928" i="34"/>
  <c r="B3929" i="34"/>
  <c r="B3930" i="34"/>
  <c r="B3931" i="34"/>
  <c r="B3932" i="34"/>
  <c r="B3933" i="34"/>
  <c r="B3934" i="34"/>
  <c r="B3935" i="34"/>
  <c r="B3936" i="34"/>
  <c r="B3937" i="34"/>
  <c r="B3938" i="34"/>
  <c r="B3939" i="34"/>
  <c r="B3940" i="34"/>
  <c r="B3941" i="34"/>
  <c r="B3942" i="34"/>
  <c r="B3943" i="34"/>
  <c r="B3944" i="34"/>
  <c r="B3945" i="34"/>
  <c r="B3946" i="34"/>
  <c r="B3947" i="34"/>
  <c r="B3948" i="34"/>
  <c r="B3949" i="34"/>
  <c r="B3950" i="34"/>
  <c r="B3951" i="34"/>
  <c r="B3952" i="34"/>
  <c r="B3953" i="34"/>
  <c r="B3954" i="34"/>
  <c r="B3955" i="34"/>
  <c r="B3956" i="34"/>
  <c r="B3957" i="34"/>
  <c r="B3958" i="34"/>
  <c r="B3959" i="34"/>
  <c r="B3960" i="34"/>
  <c r="B3961" i="34"/>
  <c r="B3962" i="34"/>
  <c r="B3963" i="34"/>
  <c r="B3964" i="34"/>
  <c r="B3965" i="34"/>
  <c r="B3966" i="34"/>
  <c r="B3967" i="34"/>
  <c r="B3968" i="34"/>
  <c r="B3969" i="34"/>
  <c r="B3970" i="34"/>
  <c r="B3971" i="34"/>
  <c r="B3972" i="34"/>
  <c r="B3973" i="34"/>
  <c r="B3974" i="34"/>
  <c r="B3975" i="34"/>
  <c r="B3976" i="34"/>
  <c r="B3977" i="34"/>
  <c r="B3978" i="34"/>
  <c r="B3979" i="34"/>
  <c r="B3980" i="34"/>
  <c r="B3981" i="34"/>
  <c r="B3982" i="34"/>
  <c r="B3983" i="34"/>
  <c r="B3984" i="34"/>
  <c r="B3985" i="34"/>
  <c r="B3986" i="34"/>
  <c r="B3987" i="34"/>
  <c r="B3988" i="34"/>
  <c r="B3989" i="34"/>
  <c r="B3990" i="34"/>
  <c r="B3991" i="34"/>
  <c r="B3992" i="34"/>
  <c r="B3993" i="34"/>
  <c r="B3994" i="34"/>
  <c r="B3995" i="34"/>
  <c r="B3996" i="34"/>
  <c r="B3997" i="34"/>
  <c r="B3998" i="34"/>
  <c r="B3999" i="34"/>
  <c r="B4000" i="34"/>
  <c r="B4001" i="34"/>
  <c r="B4002" i="34"/>
  <c r="B4003" i="34"/>
  <c r="B4004" i="34"/>
  <c r="B4005" i="34"/>
  <c r="B3840" i="34"/>
  <c r="B3839" i="34"/>
  <c r="B3838" i="34"/>
  <c r="B3837" i="34"/>
  <c r="B3836" i="34"/>
  <c r="B3835" i="34"/>
  <c r="B3834" i="34"/>
  <c r="B3833" i="34"/>
  <c r="B3832" i="34"/>
  <c r="B3831" i="34"/>
  <c r="B3830" i="34"/>
  <c r="B3829" i="34"/>
  <c r="B3828" i="34"/>
  <c r="B3827" i="34"/>
  <c r="B3826" i="34"/>
  <c r="B3825" i="34"/>
  <c r="B3824" i="34"/>
  <c r="B3823" i="34"/>
  <c r="B3822" i="34"/>
  <c r="B3821" i="34"/>
  <c r="B3820" i="34"/>
  <c r="B3819" i="34"/>
  <c r="B3818" i="34"/>
  <c r="B3817" i="34"/>
  <c r="B3816" i="34"/>
  <c r="B3815" i="34"/>
  <c r="B3814" i="34"/>
  <c r="B3813" i="34"/>
  <c r="B3812" i="34"/>
  <c r="B3811" i="34"/>
  <c r="B3810" i="34"/>
  <c r="B3809" i="34"/>
  <c r="B3808" i="34"/>
  <c r="B3807" i="34"/>
  <c r="B3806" i="34"/>
  <c r="B3805" i="34"/>
  <c r="B3804" i="34"/>
  <c r="B3803" i="34"/>
  <c r="B3802" i="34"/>
  <c r="B3801" i="34"/>
  <c r="B3800" i="34"/>
  <c r="B3799" i="34"/>
  <c r="B3798" i="34"/>
  <c r="B3797" i="34"/>
  <c r="B3796" i="34"/>
  <c r="B3795" i="34"/>
  <c r="B3794" i="34"/>
  <c r="B3793" i="34"/>
  <c r="B3792" i="34"/>
  <c r="B3791" i="34"/>
  <c r="B3790" i="34"/>
  <c r="B3789" i="34"/>
  <c r="B3788" i="34"/>
  <c r="B3787" i="34"/>
  <c r="B3786" i="34"/>
  <c r="B3785" i="34"/>
  <c r="B3784" i="34"/>
  <c r="B3783" i="34"/>
  <c r="B3782" i="34"/>
  <c r="B3781" i="34"/>
  <c r="B3780" i="34"/>
  <c r="B3779" i="34"/>
  <c r="B3778" i="34"/>
  <c r="B3777" i="34"/>
  <c r="B3776" i="34"/>
  <c r="B3775" i="34"/>
  <c r="B3774" i="34"/>
  <c r="B3773" i="34"/>
  <c r="B3772" i="34"/>
  <c r="B3771" i="34"/>
  <c r="B3770" i="34"/>
  <c r="B3769" i="34"/>
  <c r="B3768" i="34"/>
  <c r="B3767" i="34"/>
  <c r="B3766" i="34"/>
  <c r="B3765" i="34"/>
  <c r="B3764" i="34"/>
  <c r="B3763" i="34"/>
  <c r="B3762" i="34"/>
  <c r="B3761" i="34"/>
  <c r="B3760" i="34"/>
  <c r="B3759" i="34"/>
  <c r="B3758" i="34"/>
  <c r="B3757" i="34"/>
  <c r="B3756" i="34"/>
  <c r="B3755" i="34"/>
  <c r="B3754" i="34"/>
  <c r="B3753" i="34"/>
  <c r="B3752" i="34"/>
  <c r="B3751" i="34"/>
  <c r="B3750" i="34"/>
  <c r="B3749" i="34"/>
  <c r="B3748" i="34"/>
  <c r="B3747" i="34"/>
  <c r="B3746" i="34"/>
  <c r="B3745" i="34"/>
  <c r="B3744" i="34"/>
  <c r="B3743" i="34"/>
  <c r="B3742" i="34"/>
  <c r="B3741" i="34"/>
  <c r="B3740" i="34"/>
  <c r="B3739" i="34"/>
  <c r="B3738" i="34"/>
  <c r="B3737" i="34"/>
  <c r="B3736" i="34"/>
  <c r="B3735" i="34"/>
  <c r="B3734" i="34"/>
  <c r="B3733" i="34"/>
  <c r="B3732" i="34"/>
  <c r="B3731" i="34"/>
  <c r="B3730" i="34"/>
  <c r="B3729" i="34"/>
  <c r="B3728" i="34"/>
  <c r="B3727" i="34"/>
  <c r="B3726" i="34"/>
  <c r="B3725" i="34"/>
  <c r="B3724" i="34"/>
  <c r="B3723" i="34"/>
  <c r="B3722" i="34"/>
  <c r="B3721" i="34"/>
  <c r="B3720" i="34"/>
  <c r="B3719" i="34"/>
  <c r="B3718" i="34"/>
  <c r="B3717" i="34"/>
  <c r="B3716" i="34"/>
  <c r="B3715" i="34"/>
  <c r="B3714" i="34"/>
  <c r="B3713" i="34"/>
  <c r="B3712" i="34"/>
  <c r="B3711" i="34"/>
  <c r="B3710" i="34"/>
  <c r="B3709" i="34"/>
  <c r="B3708" i="34"/>
  <c r="B3707" i="34"/>
  <c r="B3706" i="34"/>
  <c r="B3705" i="34"/>
  <c r="B3704" i="34"/>
  <c r="B3703" i="34"/>
  <c r="B3702" i="34"/>
  <c r="B3701" i="34"/>
  <c r="B3700" i="34"/>
  <c r="B3699" i="34"/>
  <c r="B3698" i="34"/>
  <c r="B3697" i="34"/>
  <c r="B3696" i="34"/>
  <c r="B3695" i="34"/>
  <c r="B3694" i="34"/>
  <c r="B3693" i="34"/>
  <c r="B3692" i="34"/>
  <c r="B3691" i="34"/>
  <c r="B3690" i="34"/>
  <c r="B3689" i="34"/>
  <c r="B3688" i="34"/>
  <c r="B3687" i="34"/>
  <c r="B3686" i="34"/>
  <c r="B3685" i="34"/>
  <c r="B3684" i="34"/>
  <c r="B3683" i="34"/>
  <c r="B3682" i="34"/>
  <c r="B3681" i="34"/>
  <c r="B3680" i="34"/>
  <c r="B3679" i="34"/>
  <c r="B3678" i="34"/>
  <c r="B3677" i="34"/>
  <c r="B3676" i="34"/>
  <c r="B3675" i="34"/>
  <c r="B3674" i="34"/>
  <c r="B3673" i="34"/>
  <c r="B3672" i="34"/>
  <c r="B3671" i="34"/>
  <c r="B3670" i="34"/>
  <c r="B3669" i="34"/>
  <c r="B3668" i="34"/>
  <c r="B3667" i="34"/>
  <c r="B3666" i="34"/>
  <c r="B3665" i="34"/>
  <c r="B3664" i="34"/>
  <c r="B3663" i="34"/>
  <c r="B3662" i="34"/>
  <c r="B3661" i="34"/>
  <c r="B3660" i="34"/>
  <c r="B3659" i="34"/>
  <c r="B3658" i="34"/>
  <c r="B3657" i="34"/>
  <c r="B3656" i="34"/>
  <c r="B3655" i="34"/>
  <c r="B3654" i="34"/>
  <c r="B3653" i="34"/>
  <c r="B3652" i="34"/>
  <c r="B3651" i="34"/>
  <c r="B3650" i="34"/>
  <c r="B3649" i="34"/>
  <c r="B3648" i="34"/>
  <c r="B3647" i="34"/>
  <c r="B3646" i="34"/>
  <c r="B3645" i="34"/>
  <c r="B3644" i="34"/>
  <c r="B3643" i="34"/>
  <c r="B3642" i="34"/>
  <c r="B3641" i="34"/>
  <c r="B3640" i="34"/>
  <c r="B3639" i="34"/>
  <c r="B3638" i="34"/>
  <c r="B3637" i="34"/>
  <c r="B3636" i="34"/>
  <c r="B3635" i="34"/>
  <c r="B3634" i="34"/>
  <c r="B3633" i="34"/>
  <c r="B3632" i="34"/>
  <c r="B3631" i="34"/>
  <c r="B3630" i="34"/>
  <c r="B3629" i="34"/>
  <c r="B3628" i="34"/>
  <c r="B3627" i="34"/>
  <c r="B3626" i="34"/>
  <c r="B3625" i="34"/>
  <c r="B3624" i="34"/>
  <c r="B3623" i="34"/>
  <c r="B3622" i="34"/>
  <c r="B3621" i="34"/>
  <c r="B3620" i="34"/>
  <c r="B3619" i="34"/>
  <c r="B3618" i="34"/>
  <c r="B3617" i="34"/>
  <c r="B3616" i="34"/>
  <c r="B3615" i="34"/>
  <c r="B3614" i="34"/>
  <c r="B3613" i="34"/>
  <c r="B3612" i="34"/>
  <c r="B3611" i="34"/>
  <c r="B3610" i="34"/>
  <c r="B3609" i="34"/>
  <c r="B3608" i="34"/>
  <c r="B3607" i="34"/>
  <c r="B3606" i="34"/>
  <c r="B3605" i="34"/>
  <c r="B3604" i="34"/>
  <c r="B3603" i="34"/>
  <c r="B3602" i="34"/>
  <c r="B3601" i="34"/>
  <c r="B3600" i="34"/>
  <c r="B3599" i="34"/>
  <c r="B3598" i="34"/>
  <c r="B3597" i="34"/>
  <c r="B3596" i="34"/>
  <c r="B3595" i="34"/>
  <c r="B3594" i="34"/>
  <c r="B3593" i="34"/>
  <c r="B3592" i="34"/>
  <c r="B3591" i="34"/>
  <c r="B3577" i="34"/>
  <c r="B3578" i="34"/>
  <c r="B3579" i="34"/>
  <c r="B3580" i="34"/>
  <c r="B3581" i="34"/>
  <c r="B3582" i="34"/>
  <c r="B3583" i="34"/>
  <c r="B3584" i="34"/>
  <c r="B3585" i="34"/>
  <c r="B3586" i="34"/>
  <c r="B3587" i="34"/>
  <c r="B3588" i="34"/>
  <c r="B3589" i="34"/>
  <c r="B3590" i="34"/>
  <c r="P197" i="34" l="1"/>
  <c r="M197" i="34"/>
  <c r="K197" i="34"/>
  <c r="I199" i="34"/>
  <c r="J198" i="34"/>
  <c r="P196" i="34"/>
  <c r="K177" i="34"/>
  <c r="K116" i="34"/>
  <c r="M82" i="34"/>
  <c r="M135" i="34"/>
  <c r="O940" i="31"/>
  <c r="O948" i="31"/>
  <c r="O945" i="31"/>
  <c r="O956" i="31"/>
  <c r="O953" i="31"/>
  <c r="O964" i="31"/>
  <c r="O961" i="31"/>
  <c r="O960" i="31"/>
  <c r="O957" i="31"/>
  <c r="O952" i="31"/>
  <c r="T4" i="31" s="1"/>
  <c r="O949" i="31"/>
  <c r="O944" i="31"/>
  <c r="O941" i="31"/>
  <c r="P189" i="34"/>
  <c r="H930" i="31" s="1"/>
  <c r="M173" i="34"/>
  <c r="M166" i="34"/>
  <c r="M164" i="34"/>
  <c r="M161" i="34"/>
  <c r="M156" i="34"/>
  <c r="M153" i="34"/>
  <c r="M148" i="34"/>
  <c r="M145" i="34"/>
  <c r="M140" i="34"/>
  <c r="M138" i="34"/>
  <c r="M133" i="34"/>
  <c r="M131" i="34"/>
  <c r="M124" i="34"/>
  <c r="M122" i="34"/>
  <c r="M117" i="34"/>
  <c r="M115" i="34"/>
  <c r="M108" i="34"/>
  <c r="M101" i="34"/>
  <c r="M99" i="34"/>
  <c r="M92" i="34"/>
  <c r="M59" i="34"/>
  <c r="M55" i="34"/>
  <c r="M51" i="34"/>
  <c r="M47" i="34"/>
  <c r="M43" i="34"/>
  <c r="M39" i="34"/>
  <c r="M35" i="34"/>
  <c r="M31" i="34"/>
  <c r="M27" i="34"/>
  <c r="M23" i="34"/>
  <c r="M19" i="34"/>
  <c r="M15" i="34"/>
  <c r="K11" i="34"/>
  <c r="M3" i="34"/>
  <c r="M7" i="34"/>
  <c r="M179" i="34"/>
  <c r="M177" i="34"/>
  <c r="M170" i="34"/>
  <c r="M168" i="34"/>
  <c r="M163" i="34"/>
  <c r="M158" i="34"/>
  <c r="M155" i="34"/>
  <c r="M150" i="34"/>
  <c r="M147" i="34"/>
  <c r="M142" i="34"/>
  <c r="M137" i="34"/>
  <c r="M128" i="34"/>
  <c r="M126" i="34"/>
  <c r="M121" i="34"/>
  <c r="M112" i="34"/>
  <c r="M110" i="34"/>
  <c r="M105" i="34"/>
  <c r="M103" i="34"/>
  <c r="M96" i="34"/>
  <c r="M94" i="34"/>
  <c r="M89" i="34"/>
  <c r="M87" i="34"/>
  <c r="M85" i="34"/>
  <c r="M83" i="34"/>
  <c r="M81" i="34"/>
  <c r="M79" i="34"/>
  <c r="M77" i="34"/>
  <c r="M75" i="34"/>
  <c r="M73" i="34"/>
  <c r="M71" i="34"/>
  <c r="M69" i="34"/>
  <c r="M67" i="34"/>
  <c r="M65" i="34"/>
  <c r="M63" i="34"/>
  <c r="M61" i="34"/>
  <c r="K10" i="34"/>
  <c r="M6" i="34"/>
  <c r="M18" i="34"/>
  <c r="M34" i="34"/>
  <c r="M50" i="34"/>
  <c r="M66" i="34"/>
  <c r="M74" i="34"/>
  <c r="M106" i="34"/>
  <c r="M127" i="34"/>
  <c r="P181" i="34"/>
  <c r="H922" i="31" s="1"/>
  <c r="K189" i="34"/>
  <c r="M183" i="34"/>
  <c r="M174" i="34"/>
  <c r="M172" i="34"/>
  <c r="M165" i="34"/>
  <c r="M160" i="34"/>
  <c r="M157" i="34"/>
  <c r="M152" i="34"/>
  <c r="M149" i="34"/>
  <c r="M144" i="34"/>
  <c r="M141" i="34"/>
  <c r="M139" i="34"/>
  <c r="M132" i="34"/>
  <c r="M130" i="34"/>
  <c r="M125" i="34"/>
  <c r="M123" i="34"/>
  <c r="M116" i="34"/>
  <c r="M114" i="34"/>
  <c r="M109" i="34"/>
  <c r="M107" i="34"/>
  <c r="M100" i="34"/>
  <c r="M93" i="34"/>
  <c r="M91" i="34"/>
  <c r="K76" i="34"/>
  <c r="K62" i="34"/>
  <c r="M57" i="34"/>
  <c r="M53" i="34"/>
  <c r="M49" i="34"/>
  <c r="M45" i="34"/>
  <c r="M41" i="34"/>
  <c r="M37" i="34"/>
  <c r="M33" i="34"/>
  <c r="M29" i="34"/>
  <c r="M25" i="34"/>
  <c r="M21" i="34"/>
  <c r="M17" i="34"/>
  <c r="M13" i="34"/>
  <c r="K9" i="34"/>
  <c r="M9" i="34"/>
  <c r="M5" i="34"/>
  <c r="M11" i="34"/>
  <c r="M14" i="34"/>
  <c r="M30" i="34"/>
  <c r="M46" i="34"/>
  <c r="M98" i="34"/>
  <c r="M119" i="34"/>
  <c r="K185" i="34"/>
  <c r="K182" i="34"/>
  <c r="M180" i="34"/>
  <c r="P178" i="34"/>
  <c r="H919" i="31" s="1"/>
  <c r="M178" i="34"/>
  <c r="M176" i="34"/>
  <c r="K173" i="34"/>
  <c r="M171" i="34"/>
  <c r="M169" i="34"/>
  <c r="K166" i="34"/>
  <c r="K164" i="34"/>
  <c r="M162" i="34"/>
  <c r="K156" i="34"/>
  <c r="M154" i="34"/>
  <c r="K148" i="34"/>
  <c r="M146" i="34"/>
  <c r="K140" i="34"/>
  <c r="K138" i="34"/>
  <c r="M136" i="34"/>
  <c r="M134" i="34"/>
  <c r="K131" i="34"/>
  <c r="M129" i="34"/>
  <c r="K124" i="34"/>
  <c r="K122" i="34"/>
  <c r="M120" i="34"/>
  <c r="M118" i="34"/>
  <c r="K115" i="34"/>
  <c r="M113" i="34"/>
  <c r="K108" i="34"/>
  <c r="K106" i="34"/>
  <c r="M104" i="34"/>
  <c r="M102" i="34"/>
  <c r="K99" i="34"/>
  <c r="M97" i="34"/>
  <c r="M95" i="34"/>
  <c r="K92" i="34"/>
  <c r="K90" i="34"/>
  <c r="M88" i="34"/>
  <c r="M86" i="34"/>
  <c r="M84" i="34"/>
  <c r="M80" i="34"/>
  <c r="M78" i="34"/>
  <c r="M76" i="34"/>
  <c r="M72" i="34"/>
  <c r="M70" i="34"/>
  <c r="M68" i="34"/>
  <c r="M64" i="34"/>
  <c r="M60" i="34"/>
  <c r="M56" i="34"/>
  <c r="M52" i="34"/>
  <c r="M48" i="34"/>
  <c r="M44" i="34"/>
  <c r="M40" i="34"/>
  <c r="M36" i="34"/>
  <c r="M32" i="34"/>
  <c r="M28" i="34"/>
  <c r="M24" i="34"/>
  <c r="M20" i="34"/>
  <c r="M16" i="34"/>
  <c r="K12" i="34"/>
  <c r="M12" i="34"/>
  <c r="M4" i="34"/>
  <c r="M8" i="34"/>
  <c r="M26" i="34"/>
  <c r="M42" i="34"/>
  <c r="M58" i="34"/>
  <c r="M90" i="34"/>
  <c r="M111" i="34"/>
  <c r="M143" i="34"/>
  <c r="M175" i="34"/>
  <c r="M194" i="34"/>
  <c r="K193" i="34"/>
  <c r="K191" i="34"/>
  <c r="M190" i="34"/>
  <c r="K187" i="34"/>
  <c r="M186" i="34"/>
  <c r="K183" i="34"/>
  <c r="M185" i="34"/>
  <c r="M189" i="34"/>
  <c r="M193" i="34"/>
  <c r="K192" i="34"/>
  <c r="K190" i="34"/>
  <c r="K188" i="34"/>
  <c r="K186" i="34"/>
  <c r="K184" i="34"/>
  <c r="M184" i="34"/>
  <c r="P186" i="34"/>
  <c r="H927" i="31" s="1"/>
  <c r="M188" i="34"/>
  <c r="P190" i="34"/>
  <c r="H931" i="31" s="1"/>
  <c r="M192" i="34"/>
  <c r="M182" i="34"/>
  <c r="K181" i="34"/>
  <c r="M181" i="34"/>
  <c r="P182" i="34"/>
  <c r="H923" i="31" s="1"/>
  <c r="K157" i="34"/>
  <c r="K141" i="34"/>
  <c r="K125" i="34"/>
  <c r="K109" i="34"/>
  <c r="K161" i="34"/>
  <c r="K145" i="34"/>
  <c r="K137" i="34"/>
  <c r="K121" i="34"/>
  <c r="K105" i="34"/>
  <c r="K59" i="34"/>
  <c r="K153" i="34"/>
  <c r="K129" i="34"/>
  <c r="K113" i="34"/>
  <c r="K97" i="34"/>
  <c r="K93" i="34"/>
  <c r="K89" i="34"/>
  <c r="K175" i="34"/>
  <c r="K167" i="34"/>
  <c r="K149" i="34"/>
  <c r="K133" i="34"/>
  <c r="K117" i="34"/>
  <c r="K101" i="34"/>
  <c r="K171" i="34"/>
  <c r="K163" i="34"/>
  <c r="K159" i="34"/>
  <c r="K155" i="34"/>
  <c r="K151" i="34"/>
  <c r="K147" i="34"/>
  <c r="K143" i="34"/>
  <c r="K55" i="34"/>
  <c r="K51" i="34"/>
  <c r="K47" i="34"/>
  <c r="K43" i="34"/>
  <c r="K39" i="34"/>
  <c r="K35" i="34"/>
  <c r="K31" i="34"/>
  <c r="K27" i="34"/>
  <c r="K23" i="34"/>
  <c r="K19" i="34"/>
  <c r="K15" i="34"/>
  <c r="K56" i="34"/>
  <c r="K52" i="34"/>
  <c r="K48" i="34"/>
  <c r="K44" i="34"/>
  <c r="K40" i="34"/>
  <c r="K36" i="34"/>
  <c r="K32" i="34"/>
  <c r="K28" i="34"/>
  <c r="K24" i="34"/>
  <c r="K20" i="34"/>
  <c r="K16" i="34"/>
  <c r="K57" i="34"/>
  <c r="K53" i="34"/>
  <c r="K49" i="34"/>
  <c r="K45" i="34"/>
  <c r="K41" i="34"/>
  <c r="K37" i="34"/>
  <c r="K33" i="34"/>
  <c r="K29" i="34"/>
  <c r="K25" i="34"/>
  <c r="K21" i="34"/>
  <c r="K17" i="34"/>
  <c r="K13" i="34"/>
  <c r="K58" i="34"/>
  <c r="K54" i="34"/>
  <c r="K50" i="34"/>
  <c r="K46" i="34"/>
  <c r="K42" i="34"/>
  <c r="K38" i="34"/>
  <c r="K34" i="34"/>
  <c r="K30" i="34"/>
  <c r="K26" i="34"/>
  <c r="K22" i="34"/>
  <c r="K18" i="34"/>
  <c r="K14" i="34"/>
  <c r="P193" i="34"/>
  <c r="H934" i="31" s="1"/>
  <c r="P185" i="34"/>
  <c r="H926" i="31" s="1"/>
  <c r="P177" i="34"/>
  <c r="H918" i="31" s="1"/>
  <c r="P198" i="34" l="1"/>
  <c r="M198" i="34"/>
  <c r="K198" i="34"/>
  <c r="I200" i="34"/>
  <c r="J199" i="34"/>
  <c r="P179" i="34"/>
  <c r="H920" i="31" s="1"/>
  <c r="P188" i="34"/>
  <c r="H929" i="31" s="1"/>
  <c r="P174" i="34"/>
  <c r="H915" i="31" s="1"/>
  <c r="P187" i="34"/>
  <c r="H928" i="31" s="1"/>
  <c r="P180" i="34"/>
  <c r="H921" i="31" s="1"/>
  <c r="P183" i="34"/>
  <c r="H924" i="31" s="1"/>
  <c r="P192" i="34"/>
  <c r="H933" i="31" s="1"/>
  <c r="P176" i="34"/>
  <c r="H917" i="31" s="1"/>
  <c r="P184" i="34"/>
  <c r="H925" i="31" s="1"/>
  <c r="P175" i="34"/>
  <c r="H916" i="31" s="1"/>
  <c r="P194" i="34"/>
  <c r="H935" i="31" s="1"/>
  <c r="P191" i="34"/>
  <c r="H932" i="31" s="1"/>
  <c r="N939" i="31"/>
  <c r="M939" i="31"/>
  <c r="N938" i="31"/>
  <c r="M938" i="31"/>
  <c r="N937" i="31"/>
  <c r="M937" i="31"/>
  <c r="N936" i="31"/>
  <c r="M936" i="31"/>
  <c r="N935" i="31"/>
  <c r="M935" i="31"/>
  <c r="N934" i="31"/>
  <c r="M934" i="31"/>
  <c r="A5" i="31"/>
  <c r="A6" i="31" s="1"/>
  <c r="A7" i="31" s="1"/>
  <c r="N933" i="31"/>
  <c r="M933" i="31"/>
  <c r="N932" i="31"/>
  <c r="M932" i="31"/>
  <c r="N931" i="31"/>
  <c r="M931" i="31"/>
  <c r="N930" i="31"/>
  <c r="M930" i="31"/>
  <c r="N929" i="31"/>
  <c r="M929" i="31"/>
  <c r="N928" i="31"/>
  <c r="M928" i="31"/>
  <c r="N927" i="31"/>
  <c r="M927" i="31"/>
  <c r="N926" i="31"/>
  <c r="M926" i="31"/>
  <c r="N925" i="31"/>
  <c r="M925" i="31"/>
  <c r="N924" i="31"/>
  <c r="M924" i="31"/>
  <c r="N923" i="31"/>
  <c r="M923" i="31"/>
  <c r="N922" i="31"/>
  <c r="M922" i="31"/>
  <c r="N921" i="31"/>
  <c r="M921" i="31"/>
  <c r="N920" i="31"/>
  <c r="M920" i="31"/>
  <c r="N919" i="31"/>
  <c r="M919" i="31"/>
  <c r="N918" i="31"/>
  <c r="M918" i="31"/>
  <c r="N917" i="31"/>
  <c r="M917" i="31"/>
  <c r="N916" i="31"/>
  <c r="M916" i="31"/>
  <c r="M199" i="34" l="1"/>
  <c r="P199" i="34"/>
  <c r="K199" i="34"/>
  <c r="J200" i="34"/>
  <c r="I201" i="34"/>
  <c r="O936" i="31"/>
  <c r="A8" i="3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A56" i="31" s="1"/>
  <c r="A57" i="31" s="1"/>
  <c r="A58" i="31" s="1"/>
  <c r="A59" i="31" s="1"/>
  <c r="A60" i="31" s="1"/>
  <c r="A61" i="31" s="1"/>
  <c r="A62" i="31" s="1"/>
  <c r="A63" i="31" s="1"/>
  <c r="A64" i="31" s="1"/>
  <c r="A65" i="31" s="1"/>
  <c r="A66" i="31" s="1"/>
  <c r="A67" i="31" s="1"/>
  <c r="A68" i="31" s="1"/>
  <c r="A69" i="31" s="1"/>
  <c r="A70" i="31" s="1"/>
  <c r="A71" i="31" s="1"/>
  <c r="A72" i="31" s="1"/>
  <c r="A73" i="31" s="1"/>
  <c r="A74" i="31" s="1"/>
  <c r="A75" i="31" s="1"/>
  <c r="A76" i="31" s="1"/>
  <c r="A77" i="31" s="1"/>
  <c r="A78" i="31" s="1"/>
  <c r="A79" i="31" s="1"/>
  <c r="A80" i="31" s="1"/>
  <c r="A81" i="31" s="1"/>
  <c r="A82" i="31" s="1"/>
  <c r="A83" i="31" s="1"/>
  <c r="A84" i="31" s="1"/>
  <c r="A85" i="31" s="1"/>
  <c r="A86" i="31" s="1"/>
  <c r="A87" i="31" s="1"/>
  <c r="A88" i="31" s="1"/>
  <c r="A89" i="31" s="1"/>
  <c r="A90" i="31" s="1"/>
  <c r="A91" i="31" s="1"/>
  <c r="A92" i="31" s="1"/>
  <c r="A93" i="31" s="1"/>
  <c r="A94" i="31" s="1"/>
  <c r="A95" i="31" s="1"/>
  <c r="A96" i="31" s="1"/>
  <c r="A97" i="31" s="1"/>
  <c r="A98"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160" i="31" s="1"/>
  <c r="A161" i="31" s="1"/>
  <c r="A162" i="31" s="1"/>
  <c r="A163" i="31" s="1"/>
  <c r="A164" i="31" s="1"/>
  <c r="A165" i="31" s="1"/>
  <c r="A166" i="31" s="1"/>
  <c r="A167" i="31" s="1"/>
  <c r="A168" i="31" s="1"/>
  <c r="A169" i="31" s="1"/>
  <c r="A170" i="31" s="1"/>
  <c r="A171" i="31" s="1"/>
  <c r="A172" i="31" s="1"/>
  <c r="A173" i="31" s="1"/>
  <c r="A174" i="31" s="1"/>
  <c r="A175" i="31" s="1"/>
  <c r="A176" i="31" s="1"/>
  <c r="A177" i="31" s="1"/>
  <c r="A178" i="31" s="1"/>
  <c r="A179" i="31" s="1"/>
  <c r="A180" i="31" s="1"/>
  <c r="A181" i="31" s="1"/>
  <c r="A182" i="31" s="1"/>
  <c r="A183" i="31" s="1"/>
  <c r="A184" i="31" s="1"/>
  <c r="A185" i="31" s="1"/>
  <c r="A186" i="31" s="1"/>
  <c r="A187" i="31" s="1"/>
  <c r="A188" i="31" s="1"/>
  <c r="A189" i="31" s="1"/>
  <c r="A190" i="31" s="1"/>
  <c r="A191" i="31" s="1"/>
  <c r="A192" i="31" s="1"/>
  <c r="A193" i="31" s="1"/>
  <c r="A194" i="31" s="1"/>
  <c r="A195" i="31" s="1"/>
  <c r="A196" i="31" s="1"/>
  <c r="A197" i="31" s="1"/>
  <c r="A198" i="31" s="1"/>
  <c r="A199" i="31" s="1"/>
  <c r="A200" i="31" s="1"/>
  <c r="A201" i="31" s="1"/>
  <c r="A202" i="31" s="1"/>
  <c r="A203" i="31" s="1"/>
  <c r="A204" i="31" s="1"/>
  <c r="A205" i="31" s="1"/>
  <c r="A206" i="31" s="1"/>
  <c r="A207" i="31" s="1"/>
  <c r="A208" i="31" s="1"/>
  <c r="A209" i="31" s="1"/>
  <c r="A210" i="31" s="1"/>
  <c r="A211" i="31" s="1"/>
  <c r="A212" i="31" s="1"/>
  <c r="A213" i="31" s="1"/>
  <c r="A214" i="31" s="1"/>
  <c r="A215" i="31" s="1"/>
  <c r="A216" i="31" s="1"/>
  <c r="A217" i="31" s="1"/>
  <c r="A218" i="31" s="1"/>
  <c r="A219" i="31" s="1"/>
  <c r="A220" i="31" s="1"/>
  <c r="A221" i="31" s="1"/>
  <c r="A222" i="31" s="1"/>
  <c r="A223" i="31" s="1"/>
  <c r="A224" i="31" s="1"/>
  <c r="A225" i="31" s="1"/>
  <c r="A226" i="31" s="1"/>
  <c r="A227" i="31" s="1"/>
  <c r="A228" i="31" s="1"/>
  <c r="A229" i="31" s="1"/>
  <c r="A230" i="31" s="1"/>
  <c r="A231" i="31" s="1"/>
  <c r="A232" i="31" s="1"/>
  <c r="A233" i="31" s="1"/>
  <c r="A234" i="31" s="1"/>
  <c r="A235" i="31" s="1"/>
  <c r="A236" i="31" s="1"/>
  <c r="A237" i="31" s="1"/>
  <c r="A238" i="31" s="1"/>
  <c r="A239" i="31" s="1"/>
  <c r="A240" i="31" s="1"/>
  <c r="A241" i="31" s="1"/>
  <c r="A242" i="31" s="1"/>
  <c r="A243" i="31" s="1"/>
  <c r="A244" i="31" s="1"/>
  <c r="A245" i="31" s="1"/>
  <c r="A246" i="31" s="1"/>
  <c r="A247" i="31" s="1"/>
  <c r="A248" i="31" s="1"/>
  <c r="A249" i="31" s="1"/>
  <c r="A250" i="31" s="1"/>
  <c r="A251" i="31" s="1"/>
  <c r="A252" i="31" s="1"/>
  <c r="A253" i="31" s="1"/>
  <c r="A254" i="31" s="1"/>
  <c r="A255" i="31" s="1"/>
  <c r="A256" i="31" s="1"/>
  <c r="A257" i="31" s="1"/>
  <c r="A258" i="31" s="1"/>
  <c r="A259" i="31" s="1"/>
  <c r="A260" i="31" s="1"/>
  <c r="A261" i="31" s="1"/>
  <c r="A262" i="31" s="1"/>
  <c r="A263" i="31" s="1"/>
  <c r="A264" i="31" s="1"/>
  <c r="A265" i="31" s="1"/>
  <c r="A266" i="31" s="1"/>
  <c r="A267" i="31" s="1"/>
  <c r="A268" i="31" s="1"/>
  <c r="A269" i="31" s="1"/>
  <c r="A270" i="31" s="1"/>
  <c r="A271" i="31" s="1"/>
  <c r="A272" i="31" s="1"/>
  <c r="A273" i="31" s="1"/>
  <c r="A274" i="31" s="1"/>
  <c r="A275" i="31" s="1"/>
  <c r="A276" i="31" s="1"/>
  <c r="A277" i="31" s="1"/>
  <c r="A278" i="31" s="1"/>
  <c r="A279" i="31" s="1"/>
  <c r="A280" i="31" s="1"/>
  <c r="A281" i="31" s="1"/>
  <c r="A282" i="31" s="1"/>
  <c r="A283" i="31" s="1"/>
  <c r="A284" i="31" s="1"/>
  <c r="A285" i="31" s="1"/>
  <c r="A286" i="31" s="1"/>
  <c r="A287" i="31" s="1"/>
  <c r="A288" i="31" s="1"/>
  <c r="A289" i="31" s="1"/>
  <c r="A290" i="31" s="1"/>
  <c r="A291" i="31" s="1"/>
  <c r="A292" i="31" s="1"/>
  <c r="A293" i="31" s="1"/>
  <c r="A294" i="31" s="1"/>
  <c r="A295" i="31" s="1"/>
  <c r="A296" i="31" s="1"/>
  <c r="A297" i="31" s="1"/>
  <c r="A298" i="31" s="1"/>
  <c r="A299" i="31" s="1"/>
  <c r="A300" i="31" s="1"/>
  <c r="A301" i="31" s="1"/>
  <c r="A302" i="31" s="1"/>
  <c r="A303" i="31" s="1"/>
  <c r="A304" i="31" s="1"/>
  <c r="A305" i="31" s="1"/>
  <c r="A306" i="31" s="1"/>
  <c r="A307" i="31" s="1"/>
  <c r="A308" i="31" s="1"/>
  <c r="A309" i="31" s="1"/>
  <c r="A310" i="31" s="1"/>
  <c r="A311" i="31" s="1"/>
  <c r="A312" i="31" s="1"/>
  <c r="A313" i="31" s="1"/>
  <c r="A314" i="31" s="1"/>
  <c r="A315" i="31" s="1"/>
  <c r="A316" i="31" s="1"/>
  <c r="A317" i="31" s="1"/>
  <c r="A318" i="31" s="1"/>
  <c r="A319" i="31" s="1"/>
  <c r="A320" i="31" s="1"/>
  <c r="A321" i="31" s="1"/>
  <c r="A322" i="31" s="1"/>
  <c r="A323" i="31" s="1"/>
  <c r="A324" i="31" s="1"/>
  <c r="A325" i="31" s="1"/>
  <c r="A326" i="31" s="1"/>
  <c r="A327" i="31" s="1"/>
  <c r="A328" i="31" s="1"/>
  <c r="A329" i="31" s="1"/>
  <c r="A330" i="31" s="1"/>
  <c r="A331" i="31" s="1"/>
  <c r="A332" i="31" s="1"/>
  <c r="A333" i="31" s="1"/>
  <c r="A334" i="31" s="1"/>
  <c r="A335" i="31" s="1"/>
  <c r="A336" i="31" s="1"/>
  <c r="A337" i="31" s="1"/>
  <c r="A338" i="31" s="1"/>
  <c r="A339" i="31" s="1"/>
  <c r="A340" i="31" s="1"/>
  <c r="A341" i="31" s="1"/>
  <c r="A342" i="31" s="1"/>
  <c r="A343" i="31" s="1"/>
  <c r="A344" i="31" s="1"/>
  <c r="A345" i="31" s="1"/>
  <c r="A346" i="31" s="1"/>
  <c r="A347" i="31" s="1"/>
  <c r="A348" i="31" s="1"/>
  <c r="A349" i="31" s="1"/>
  <c r="A350" i="31" s="1"/>
  <c r="A351" i="31" s="1"/>
  <c r="A352" i="31" s="1"/>
  <c r="A353" i="31" s="1"/>
  <c r="A354" i="31" s="1"/>
  <c r="A355" i="31" s="1"/>
  <c r="A356" i="31" s="1"/>
  <c r="A357" i="31" s="1"/>
  <c r="A358" i="31" s="1"/>
  <c r="A359" i="31" s="1"/>
  <c r="A360" i="31" s="1"/>
  <c r="A361" i="31" s="1"/>
  <c r="A362" i="31" s="1"/>
  <c r="A363" i="31" s="1"/>
  <c r="A364" i="31" s="1"/>
  <c r="A365" i="31" s="1"/>
  <c r="A366" i="31" s="1"/>
  <c r="A367" i="31" s="1"/>
  <c r="A368" i="31" s="1"/>
  <c r="A369" i="31" s="1"/>
  <c r="A370" i="31" s="1"/>
  <c r="A371" i="31" s="1"/>
  <c r="A372" i="31" s="1"/>
  <c r="A373" i="31" s="1"/>
  <c r="A374" i="31" s="1"/>
  <c r="A375" i="31" s="1"/>
  <c r="A376" i="31" s="1"/>
  <c r="A377" i="31" s="1"/>
  <c r="A378" i="31" s="1"/>
  <c r="A379" i="31" s="1"/>
  <c r="A380" i="31" s="1"/>
  <c r="A381" i="31" s="1"/>
  <c r="A382" i="31" s="1"/>
  <c r="A383" i="31" s="1"/>
  <c r="A384" i="31" s="1"/>
  <c r="A385" i="31" s="1"/>
  <c r="A386" i="31" s="1"/>
  <c r="A387" i="31" s="1"/>
  <c r="A388" i="31" s="1"/>
  <c r="A389" i="31" s="1"/>
  <c r="A390" i="31" s="1"/>
  <c r="A391" i="31" s="1"/>
  <c r="A392" i="31" s="1"/>
  <c r="A393" i="31" s="1"/>
  <c r="A394" i="31" s="1"/>
  <c r="A395" i="31" s="1"/>
  <c r="A396" i="31" s="1"/>
  <c r="A397" i="31" s="1"/>
  <c r="A398" i="31" s="1"/>
  <c r="A399" i="31" s="1"/>
  <c r="A400" i="31" s="1"/>
  <c r="A401" i="31" s="1"/>
  <c r="A402" i="31" s="1"/>
  <c r="A403" i="31" s="1"/>
  <c r="A404" i="31" s="1"/>
  <c r="A405" i="31" s="1"/>
  <c r="A406" i="31" s="1"/>
  <c r="A407" i="31" s="1"/>
  <c r="A408" i="31" s="1"/>
  <c r="A409" i="31" s="1"/>
  <c r="A410" i="31" s="1"/>
  <c r="A411" i="31" s="1"/>
  <c r="A412" i="31" s="1"/>
  <c r="A413" i="31" s="1"/>
  <c r="A414" i="31" s="1"/>
  <c r="A415" i="31" s="1"/>
  <c r="A416" i="31" s="1"/>
  <c r="A417" i="31" s="1"/>
  <c r="A418" i="31" s="1"/>
  <c r="A419" i="31" s="1"/>
  <c r="A420" i="31" s="1"/>
  <c r="A421" i="31" s="1"/>
  <c r="A422" i="31" s="1"/>
  <c r="A423" i="31" s="1"/>
  <c r="A424" i="31" s="1"/>
  <c r="O935" i="31"/>
  <c r="O937" i="31"/>
  <c r="O939" i="31"/>
  <c r="O928" i="31"/>
  <c r="O930" i="31"/>
  <c r="O932" i="31"/>
  <c r="O927" i="31"/>
  <c r="O924" i="31"/>
  <c r="O926" i="31"/>
  <c r="O916" i="31"/>
  <c r="O922" i="31"/>
  <c r="O929" i="31"/>
  <c r="O934" i="31"/>
  <c r="O933" i="31"/>
  <c r="O938" i="31"/>
  <c r="O917" i="31"/>
  <c r="O921" i="31"/>
  <c r="O920" i="31"/>
  <c r="O931" i="31"/>
  <c r="O919" i="31"/>
  <c r="O918" i="31"/>
  <c r="O923" i="31"/>
  <c r="O925" i="31"/>
  <c r="B3576" i="34"/>
  <c r="B3575" i="34"/>
  <c r="B3574" i="34"/>
  <c r="B3573" i="34"/>
  <c r="B3572" i="34"/>
  <c r="B3571" i="34"/>
  <c r="B3570" i="34"/>
  <c r="B3569" i="34"/>
  <c r="B3568" i="34"/>
  <c r="B3567" i="34"/>
  <c r="B3566" i="34"/>
  <c r="B3565" i="34"/>
  <c r="B3564" i="34"/>
  <c r="B3563" i="34"/>
  <c r="B3562" i="34"/>
  <c r="B3561" i="34"/>
  <c r="B3560" i="34"/>
  <c r="B3559" i="34"/>
  <c r="B3558" i="34"/>
  <c r="B3557" i="34"/>
  <c r="B3556" i="34"/>
  <c r="B3555" i="34"/>
  <c r="B3554" i="34"/>
  <c r="B3553" i="34"/>
  <c r="B3552" i="34"/>
  <c r="B3551" i="34"/>
  <c r="B3550" i="34"/>
  <c r="B3549" i="34"/>
  <c r="B3548" i="34"/>
  <c r="B3547" i="34"/>
  <c r="B3546" i="34"/>
  <c r="B3545" i="34"/>
  <c r="B3544" i="34"/>
  <c r="B3543" i="34"/>
  <c r="B3542" i="34"/>
  <c r="B3541" i="34"/>
  <c r="B3540" i="34"/>
  <c r="B3539" i="34"/>
  <c r="B3538" i="34"/>
  <c r="B3537" i="34"/>
  <c r="B3536" i="34"/>
  <c r="B3535" i="34"/>
  <c r="B3534" i="34"/>
  <c r="B3533" i="34"/>
  <c r="B3532" i="34"/>
  <c r="B3531" i="34"/>
  <c r="B3530" i="34"/>
  <c r="B3529" i="34"/>
  <c r="B3528" i="34"/>
  <c r="B3527" i="34"/>
  <c r="B3526" i="34"/>
  <c r="B3525" i="34"/>
  <c r="B3524" i="34"/>
  <c r="B3523" i="34"/>
  <c r="B3522" i="34"/>
  <c r="B3521" i="34"/>
  <c r="B3520" i="34"/>
  <c r="B3519" i="34"/>
  <c r="B3518" i="34"/>
  <c r="B3517" i="34"/>
  <c r="B3516" i="34"/>
  <c r="B3515" i="34"/>
  <c r="B3514" i="34"/>
  <c r="B3513" i="34"/>
  <c r="B3512" i="34"/>
  <c r="B3511" i="34"/>
  <c r="B3510" i="34"/>
  <c r="B3509" i="34"/>
  <c r="B3508" i="34"/>
  <c r="B3507" i="34"/>
  <c r="B3506" i="34"/>
  <c r="B3505" i="34"/>
  <c r="M913" i="31"/>
  <c r="M914" i="31"/>
  <c r="M915" i="31"/>
  <c r="N913" i="31"/>
  <c r="N914" i="31"/>
  <c r="N915" i="31"/>
  <c r="I202" i="34" l="1"/>
  <c r="J201" i="34"/>
  <c r="M200" i="34"/>
  <c r="K200" i="34"/>
  <c r="P200" i="34"/>
  <c r="A425" i="31"/>
  <c r="A426" i="31" s="1"/>
  <c r="A427" i="31" s="1"/>
  <c r="A428" i="31" s="1"/>
  <c r="A429" i="31" s="1"/>
  <c r="A430" i="31" s="1"/>
  <c r="A431" i="31" s="1"/>
  <c r="A432" i="31" s="1"/>
  <c r="A433" i="31" s="1"/>
  <c r="A434" i="31" s="1"/>
  <c r="A435" i="31" s="1"/>
  <c r="A436" i="31" s="1"/>
  <c r="A437" i="31" s="1"/>
  <c r="A438" i="31" s="1"/>
  <c r="A439" i="31" s="1"/>
  <c r="A440" i="31" s="1"/>
  <c r="A441" i="31" s="1"/>
  <c r="A442" i="31" s="1"/>
  <c r="A443" i="31" s="1"/>
  <c r="A444" i="31" s="1"/>
  <c r="A445" i="31" s="1"/>
  <c r="A446" i="31" s="1"/>
  <c r="A447" i="31" s="1"/>
  <c r="A448" i="31" s="1"/>
  <c r="A449" i="31" s="1"/>
  <c r="A450" i="31" s="1"/>
  <c r="A451" i="31" s="1"/>
  <c r="A452" i="31" s="1"/>
  <c r="A453" i="31" s="1"/>
  <c r="A454" i="31" s="1"/>
  <c r="A455" i="31" s="1"/>
  <c r="A456" i="31" s="1"/>
  <c r="A457" i="31" s="1"/>
  <c r="A458" i="31" s="1"/>
  <c r="A459" i="31" s="1"/>
  <c r="A460" i="31" s="1"/>
  <c r="A461" i="31" s="1"/>
  <c r="A462" i="31" s="1"/>
  <c r="A463" i="31" s="1"/>
  <c r="A464" i="31" s="1"/>
  <c r="A465" i="31" s="1"/>
  <c r="A466" i="31" s="1"/>
  <c r="A467" i="31" s="1"/>
  <c r="A468" i="31" s="1"/>
  <c r="A469" i="31" s="1"/>
  <c r="A470" i="31" s="1"/>
  <c r="A471" i="31" s="1"/>
  <c r="A472" i="31" s="1"/>
  <c r="A473" i="31" s="1"/>
  <c r="A474" i="31" s="1"/>
  <c r="A475" i="31" s="1"/>
  <c r="A476" i="31" s="1"/>
  <c r="A477" i="31" s="1"/>
  <c r="A478" i="31" s="1"/>
  <c r="A479" i="31" s="1"/>
  <c r="A480" i="31" s="1"/>
  <c r="A481" i="31" s="1"/>
  <c r="A482" i="31" s="1"/>
  <c r="A483" i="31" s="1"/>
  <c r="A484" i="31" s="1"/>
  <c r="A485" i="31" s="1"/>
  <c r="A486" i="31" s="1"/>
  <c r="A487" i="31" s="1"/>
  <c r="A488" i="31" s="1"/>
  <c r="A489" i="31" s="1"/>
  <c r="A490" i="31" s="1"/>
  <c r="A491" i="31" s="1"/>
  <c r="A492" i="31" s="1"/>
  <c r="A493" i="31" s="1"/>
  <c r="A494" i="31" s="1"/>
  <c r="A495" i="31" s="1"/>
  <c r="A496" i="31" s="1"/>
  <c r="A497" i="31" s="1"/>
  <c r="A498" i="31" s="1"/>
  <c r="A499" i="31" s="1"/>
  <c r="A500" i="31" s="1"/>
  <c r="A501" i="31" s="1"/>
  <c r="A502" i="31" s="1"/>
  <c r="A503" i="31" s="1"/>
  <c r="A504" i="31" s="1"/>
  <c r="A505" i="31" s="1"/>
  <c r="A506" i="31" s="1"/>
  <c r="A507" i="31" s="1"/>
  <c r="A508" i="31" s="1"/>
  <c r="A509" i="31" s="1"/>
  <c r="A510" i="31" s="1"/>
  <c r="A511" i="31" s="1"/>
  <c r="A512" i="31" s="1"/>
  <c r="A513" i="31" s="1"/>
  <c r="A514" i="31" s="1"/>
  <c r="A515" i="31" s="1"/>
  <c r="A516" i="31" s="1"/>
  <c r="A517" i="31" s="1"/>
  <c r="A518" i="31" s="1"/>
  <c r="A519" i="31" s="1"/>
  <c r="A520" i="31" s="1"/>
  <c r="A521" i="31" s="1"/>
  <c r="A522" i="31" s="1"/>
  <c r="A523" i="31" s="1"/>
  <c r="A524" i="31" s="1"/>
  <c r="A525" i="31" s="1"/>
  <c r="A526" i="31" s="1"/>
  <c r="A527" i="31" s="1"/>
  <c r="A528" i="31" s="1"/>
  <c r="A529" i="31" s="1"/>
  <c r="A530" i="31" s="1"/>
  <c r="A531" i="31" s="1"/>
  <c r="A532" i="31" s="1"/>
  <c r="A533" i="31" s="1"/>
  <c r="A534" i="31" s="1"/>
  <c r="A535" i="31" s="1"/>
  <c r="A536" i="31" s="1"/>
  <c r="A537" i="31" s="1"/>
  <c r="A538" i="31" s="1"/>
  <c r="A539" i="31" s="1"/>
  <c r="A540" i="31" s="1"/>
  <c r="A541" i="31" s="1"/>
  <c r="A542" i="31" s="1"/>
  <c r="A543" i="31" s="1"/>
  <c r="A544" i="31" s="1"/>
  <c r="A545" i="31" s="1"/>
  <c r="A546" i="31" s="1"/>
  <c r="A547" i="31" s="1"/>
  <c r="A548" i="31" s="1"/>
  <c r="A549" i="31" s="1"/>
  <c r="A550" i="31" s="1"/>
  <c r="A551" i="31" s="1"/>
  <c r="A552" i="31" s="1"/>
  <c r="A553" i="31" s="1"/>
  <c r="A554" i="31" s="1"/>
  <c r="A555" i="31" s="1"/>
  <c r="A556" i="31" s="1"/>
  <c r="A557" i="31" s="1"/>
  <c r="A558" i="31" s="1"/>
  <c r="A559" i="31" s="1"/>
  <c r="A560" i="31" s="1"/>
  <c r="A561" i="31" s="1"/>
  <c r="A562" i="31" s="1"/>
  <c r="A563" i="31" s="1"/>
  <c r="A564" i="31" s="1"/>
  <c r="A565" i="31" s="1"/>
  <c r="A566" i="31" s="1"/>
  <c r="A567" i="31" s="1"/>
  <c r="A568" i="31" s="1"/>
  <c r="A569" i="31" s="1"/>
  <c r="A570" i="31" s="1"/>
  <c r="A571" i="31" s="1"/>
  <c r="A572" i="31" s="1"/>
  <c r="A573" i="31" s="1"/>
  <c r="A574" i="31" s="1"/>
  <c r="A575" i="31" s="1"/>
  <c r="A576" i="31" s="1"/>
  <c r="A577" i="31" s="1"/>
  <c r="A578" i="31" s="1"/>
  <c r="A579" i="31" s="1"/>
  <c r="A580" i="31" s="1"/>
  <c r="A581" i="31" s="1"/>
  <c r="A582" i="31" s="1"/>
  <c r="A583" i="31" s="1"/>
  <c r="A584" i="31" s="1"/>
  <c r="A585" i="31" s="1"/>
  <c r="A586" i="31" s="1"/>
  <c r="A587" i="31" s="1"/>
  <c r="A588" i="31" s="1"/>
  <c r="A589" i="31" s="1"/>
  <c r="A590" i="31" s="1"/>
  <c r="A591" i="31" s="1"/>
  <c r="A592" i="31" s="1"/>
  <c r="A593" i="31" s="1"/>
  <c r="A594" i="31" s="1"/>
  <c r="A595" i="31" s="1"/>
  <c r="A596" i="31" s="1"/>
  <c r="A597" i="31" s="1"/>
  <c r="A598" i="31" s="1"/>
  <c r="A599" i="31" s="1"/>
  <c r="A600" i="31" s="1"/>
  <c r="A601" i="31" s="1"/>
  <c r="A602" i="31" s="1"/>
  <c r="A603" i="31" s="1"/>
  <c r="A604" i="31" s="1"/>
  <c r="A605" i="31" s="1"/>
  <c r="A606" i="31" s="1"/>
  <c r="A607" i="31" s="1"/>
  <c r="A608" i="31" s="1"/>
  <c r="A609" i="31" s="1"/>
  <c r="A610" i="31" s="1"/>
  <c r="A611" i="31" s="1"/>
  <c r="A612" i="31" s="1"/>
  <c r="A613" i="31" s="1"/>
  <c r="A614" i="31" s="1"/>
  <c r="A615" i="31" s="1"/>
  <c r="A616" i="31" s="1"/>
  <c r="A617" i="31" s="1"/>
  <c r="A618" i="31" s="1"/>
  <c r="A619" i="31" s="1"/>
  <c r="A620" i="31" s="1"/>
  <c r="A621" i="31" s="1"/>
  <c r="A622" i="31" s="1"/>
  <c r="A623" i="31" s="1"/>
  <c r="A624" i="31" s="1"/>
  <c r="A625" i="31" s="1"/>
  <c r="A626" i="31" s="1"/>
  <c r="A627" i="31" s="1"/>
  <c r="A628" i="31" s="1"/>
  <c r="A629" i="31" s="1"/>
  <c r="A630" i="31" s="1"/>
  <c r="A631" i="31" s="1"/>
  <c r="A632" i="31" s="1"/>
  <c r="A633" i="31" s="1"/>
  <c r="A634" i="31" s="1"/>
  <c r="A635" i="31" s="1"/>
  <c r="A636" i="31" s="1"/>
  <c r="A637" i="31" s="1"/>
  <c r="A638" i="31" s="1"/>
  <c r="A639" i="31" s="1"/>
  <c r="A640" i="31" s="1"/>
  <c r="A641" i="31" s="1"/>
  <c r="A642" i="31" s="1"/>
  <c r="A643" i="31" s="1"/>
  <c r="A644" i="31" s="1"/>
  <c r="A645" i="31" s="1"/>
  <c r="A646" i="31" s="1"/>
  <c r="A647" i="31" s="1"/>
  <c r="A648" i="31" s="1"/>
  <c r="A649" i="31" s="1"/>
  <c r="A650" i="31" s="1"/>
  <c r="A651" i="31" s="1"/>
  <c r="A652" i="31" s="1"/>
  <c r="A653" i="31" s="1"/>
  <c r="A654" i="31" s="1"/>
  <c r="A655" i="31" s="1"/>
  <c r="A656" i="31" s="1"/>
  <c r="A657" i="31" s="1"/>
  <c r="A658" i="31" s="1"/>
  <c r="A659" i="31" s="1"/>
  <c r="A660" i="31" s="1"/>
  <c r="A661" i="31" s="1"/>
  <c r="A662" i="31" s="1"/>
  <c r="A663" i="31" s="1"/>
  <c r="A664" i="31" s="1"/>
  <c r="A665" i="31" s="1"/>
  <c r="A666" i="31" s="1"/>
  <c r="A667" i="31" s="1"/>
  <c r="A668" i="31" s="1"/>
  <c r="A669" i="31" s="1"/>
  <c r="A670" i="31" s="1"/>
  <c r="A671" i="31" s="1"/>
  <c r="A672" i="31" s="1"/>
  <c r="A673" i="31" s="1"/>
  <c r="A674" i="31" s="1"/>
  <c r="A675" i="31" s="1"/>
  <c r="A676" i="31" s="1"/>
  <c r="A677" i="31" s="1"/>
  <c r="A678" i="31" s="1"/>
  <c r="A679" i="31" s="1"/>
  <c r="A680" i="31" s="1"/>
  <c r="A681" i="31" s="1"/>
  <c r="A682" i="31" s="1"/>
  <c r="A683" i="31" s="1"/>
  <c r="A684" i="31" s="1"/>
  <c r="A685" i="31" s="1"/>
  <c r="A686" i="31" s="1"/>
  <c r="A687" i="31" s="1"/>
  <c r="A688" i="31" s="1"/>
  <c r="A689" i="31" s="1"/>
  <c r="A690" i="31" s="1"/>
  <c r="A691" i="31" s="1"/>
  <c r="A692" i="31" s="1"/>
  <c r="A693" i="31" s="1"/>
  <c r="A694" i="31" s="1"/>
  <c r="A695" i="31" s="1"/>
  <c r="A696" i="31" s="1"/>
  <c r="A697" i="31" s="1"/>
  <c r="A698" i="31" s="1"/>
  <c r="A699" i="31" s="1"/>
  <c r="A700" i="31" s="1"/>
  <c r="A701" i="31" s="1"/>
  <c r="A702" i="31" s="1"/>
  <c r="A703" i="31" s="1"/>
  <c r="A704" i="31" s="1"/>
  <c r="A705" i="31" s="1"/>
  <c r="A706" i="31" s="1"/>
  <c r="A707" i="31" s="1"/>
  <c r="A708" i="31" s="1"/>
  <c r="A709" i="31" s="1"/>
  <c r="A710" i="31" s="1"/>
  <c r="A711" i="31" s="1"/>
  <c r="A712" i="31" s="1"/>
  <c r="A713" i="31" s="1"/>
  <c r="A714" i="31" s="1"/>
  <c r="A715" i="31" s="1"/>
  <c r="A716" i="31" s="1"/>
  <c r="A717" i="31" s="1"/>
  <c r="A718" i="31" s="1"/>
  <c r="A719" i="31" s="1"/>
  <c r="A720" i="31" s="1"/>
  <c r="A721" i="31" s="1"/>
  <c r="A722" i="31" s="1"/>
  <c r="A723" i="31" s="1"/>
  <c r="A724" i="31" s="1"/>
  <c r="A725" i="31" s="1"/>
  <c r="A726" i="31" s="1"/>
  <c r="A727" i="31" s="1"/>
  <c r="A728" i="31" s="1"/>
  <c r="A729" i="31" s="1"/>
  <c r="A730" i="31" s="1"/>
  <c r="A731" i="31" s="1"/>
  <c r="A732" i="31" s="1"/>
  <c r="A733" i="31" s="1"/>
  <c r="A734" i="31" s="1"/>
  <c r="A735" i="31" s="1"/>
  <c r="A736" i="31" s="1"/>
  <c r="A737" i="31" s="1"/>
  <c r="A738" i="31" s="1"/>
  <c r="A739" i="31" s="1"/>
  <c r="A740" i="31" s="1"/>
  <c r="A741" i="31" s="1"/>
  <c r="A742" i="31" s="1"/>
  <c r="A743" i="31" s="1"/>
  <c r="A744" i="31" s="1"/>
  <c r="A745" i="31" s="1"/>
  <c r="A746" i="31" s="1"/>
  <c r="A747" i="31" s="1"/>
  <c r="A748" i="31" s="1"/>
  <c r="A749" i="31" s="1"/>
  <c r="A750" i="31" s="1"/>
  <c r="A751" i="31" s="1"/>
  <c r="A752" i="31" s="1"/>
  <c r="A753" i="31" s="1"/>
  <c r="A754" i="31" s="1"/>
  <c r="A755" i="31" s="1"/>
  <c r="A756" i="31" s="1"/>
  <c r="A757" i="31" s="1"/>
  <c r="A758" i="31" s="1"/>
  <c r="A759" i="31" s="1"/>
  <c r="A760" i="31" s="1"/>
  <c r="A761" i="31" s="1"/>
  <c r="A762" i="31" s="1"/>
  <c r="A763" i="31" s="1"/>
  <c r="A764" i="31" s="1"/>
  <c r="A765" i="31" s="1"/>
  <c r="A766" i="31" s="1"/>
  <c r="A767" i="31" s="1"/>
  <c r="A768" i="31" s="1"/>
  <c r="A769" i="31" s="1"/>
  <c r="A770" i="31" s="1"/>
  <c r="A771" i="31" s="1"/>
  <c r="A772" i="31" s="1"/>
  <c r="A773" i="31" s="1"/>
  <c r="A774" i="31" s="1"/>
  <c r="A775" i="31" s="1"/>
  <c r="A776" i="31" s="1"/>
  <c r="A777" i="31" s="1"/>
  <c r="A778" i="31" s="1"/>
  <c r="A779" i="31" s="1"/>
  <c r="A780" i="31" s="1"/>
  <c r="A781" i="31" s="1"/>
  <c r="A782" i="31" s="1"/>
  <c r="A783" i="31" s="1"/>
  <c r="A784" i="31" s="1"/>
  <c r="A785" i="31" s="1"/>
  <c r="A786" i="31" s="1"/>
  <c r="A787" i="31" s="1"/>
  <c r="A788" i="31" s="1"/>
  <c r="A789" i="31" s="1"/>
  <c r="A790" i="31" s="1"/>
  <c r="A791" i="31" s="1"/>
  <c r="A792" i="31" s="1"/>
  <c r="A793" i="31" s="1"/>
  <c r="A794" i="31" s="1"/>
  <c r="A795" i="31" s="1"/>
  <c r="A796" i="31" s="1"/>
  <c r="A797" i="31" s="1"/>
  <c r="A798" i="31" s="1"/>
  <c r="A799" i="31" s="1"/>
  <c r="A800" i="31" s="1"/>
  <c r="A801" i="31" s="1"/>
  <c r="A802" i="31" s="1"/>
  <c r="A803" i="31" s="1"/>
  <c r="A804" i="31" s="1"/>
  <c r="A805" i="31" s="1"/>
  <c r="A806" i="31" s="1"/>
  <c r="A807" i="31" s="1"/>
  <c r="A808" i="31" s="1"/>
  <c r="A809" i="31" s="1"/>
  <c r="A810" i="31" s="1"/>
  <c r="A811" i="31" s="1"/>
  <c r="A812" i="31" s="1"/>
  <c r="A813" i="31" s="1"/>
  <c r="A814" i="31" s="1"/>
  <c r="A815" i="31" s="1"/>
  <c r="A816" i="31" s="1"/>
  <c r="A817" i="31" s="1"/>
  <c r="A818" i="31" s="1"/>
  <c r="A819" i="31" s="1"/>
  <c r="A820" i="31" s="1"/>
  <c r="A821" i="31" s="1"/>
  <c r="A822" i="31" s="1"/>
  <c r="A823" i="31" s="1"/>
  <c r="A824" i="31" s="1"/>
  <c r="A825" i="31" s="1"/>
  <c r="A826" i="31" s="1"/>
  <c r="A827" i="31" s="1"/>
  <c r="A828" i="31" s="1"/>
  <c r="A829" i="31" s="1"/>
  <c r="A830" i="31" s="1"/>
  <c r="A831" i="31" s="1"/>
  <c r="A832" i="31" s="1"/>
  <c r="A833" i="31" s="1"/>
  <c r="A834" i="31" s="1"/>
  <c r="A835" i="31" s="1"/>
  <c r="A836" i="31" s="1"/>
  <c r="A837" i="31" s="1"/>
  <c r="A838" i="31" s="1"/>
  <c r="A839" i="31" s="1"/>
  <c r="A840" i="31" s="1"/>
  <c r="A841" i="31" s="1"/>
  <c r="A842" i="31" s="1"/>
  <c r="A843" i="31" s="1"/>
  <c r="A844" i="31" s="1"/>
  <c r="A845" i="31" s="1"/>
  <c r="A846" i="31" s="1"/>
  <c r="A847" i="31" s="1"/>
  <c r="A848" i="31" s="1"/>
  <c r="A849" i="31" s="1"/>
  <c r="A850" i="31" s="1"/>
  <c r="A851" i="31" s="1"/>
  <c r="A852" i="31" s="1"/>
  <c r="A853" i="31" s="1"/>
  <c r="A854" i="31" s="1"/>
  <c r="A855" i="31" s="1"/>
  <c r="A856" i="31" s="1"/>
  <c r="A857" i="31" s="1"/>
  <c r="A858" i="31" s="1"/>
  <c r="A859" i="31" s="1"/>
  <c r="A860" i="31" s="1"/>
  <c r="A861" i="31" s="1"/>
  <c r="A862" i="31" s="1"/>
  <c r="A863" i="31" s="1"/>
  <c r="A864" i="31" s="1"/>
  <c r="A865" i="31" s="1"/>
  <c r="A866" i="31" s="1"/>
  <c r="A867" i="31" s="1"/>
  <c r="A868" i="31" s="1"/>
  <c r="A869" i="31" s="1"/>
  <c r="A870" i="31" s="1"/>
  <c r="A871" i="31" s="1"/>
  <c r="A872" i="31" s="1"/>
  <c r="A873" i="31" s="1"/>
  <c r="A874" i="31" s="1"/>
  <c r="A875" i="31" s="1"/>
  <c r="A876" i="31" s="1"/>
  <c r="A877" i="31" s="1"/>
  <c r="A878" i="31" s="1"/>
  <c r="A879" i="31" s="1"/>
  <c r="A880" i="31" s="1"/>
  <c r="A881" i="31" s="1"/>
  <c r="A882" i="31" s="1"/>
  <c r="A883" i="31" s="1"/>
  <c r="A884" i="31" s="1"/>
  <c r="A885" i="31" s="1"/>
  <c r="A886" i="31" s="1"/>
  <c r="A887" i="31" s="1"/>
  <c r="A888" i="31" s="1"/>
  <c r="A889" i="31" s="1"/>
  <c r="A890" i="31" s="1"/>
  <c r="A891" i="31" s="1"/>
  <c r="A892" i="31" s="1"/>
  <c r="A893" i="31" s="1"/>
  <c r="A894" i="31" s="1"/>
  <c r="A895" i="31" s="1"/>
  <c r="A896" i="31" s="1"/>
  <c r="A897" i="31" s="1"/>
  <c r="A898" i="31" s="1"/>
  <c r="A899" i="31" s="1"/>
  <c r="A900" i="31" s="1"/>
  <c r="A901" i="31" s="1"/>
  <c r="A902" i="31" s="1"/>
  <c r="A903" i="31" s="1"/>
  <c r="A904" i="31" s="1"/>
  <c r="A905" i="31" s="1"/>
  <c r="A906" i="31" s="1"/>
  <c r="A907" i="31" s="1"/>
  <c r="A908" i="31" s="1"/>
  <c r="A909" i="31" s="1"/>
  <c r="A910" i="31" s="1"/>
  <c r="A911" i="31" s="1"/>
  <c r="A912" i="31" s="1"/>
  <c r="A913" i="31" s="1"/>
  <c r="A914" i="31" s="1"/>
  <c r="A915" i="31" s="1"/>
  <c r="A916" i="31" s="1"/>
  <c r="A917" i="31" s="1"/>
  <c r="A918" i="31" s="1"/>
  <c r="A919" i="31" s="1"/>
  <c r="A920" i="31" s="1"/>
  <c r="A921" i="31" s="1"/>
  <c r="A922" i="31" s="1"/>
  <c r="A923" i="31" s="1"/>
  <c r="A924" i="31" s="1"/>
  <c r="A925" i="31" s="1"/>
  <c r="A926" i="31" s="1"/>
  <c r="A927" i="31" s="1"/>
  <c r="A928" i="31" s="1"/>
  <c r="A929" i="31" s="1"/>
  <c r="A930" i="31" s="1"/>
  <c r="A931" i="31" s="1"/>
  <c r="A932" i="31" s="1"/>
  <c r="A933" i="31" s="1"/>
  <c r="A934" i="31" s="1"/>
  <c r="A935" i="31" s="1"/>
  <c r="A936" i="31" s="1"/>
  <c r="A937" i="31" s="1"/>
  <c r="A938" i="31" s="1"/>
  <c r="A939" i="31" s="1"/>
  <c r="A940" i="31" s="1"/>
  <c r="A941" i="31" s="1"/>
  <c r="A942" i="31" s="1"/>
  <c r="A943" i="31" s="1"/>
  <c r="A944" i="31" s="1"/>
  <c r="A945" i="31" s="1"/>
  <c r="A946" i="31" s="1"/>
  <c r="A947" i="31" s="1"/>
  <c r="A948" i="31" s="1"/>
  <c r="A949" i="31" s="1"/>
  <c r="A950" i="31" s="1"/>
  <c r="A951" i="31" s="1"/>
  <c r="A952" i="31" s="1"/>
  <c r="A953" i="31" s="1"/>
  <c r="A954" i="31" s="1"/>
  <c r="A955" i="31" s="1"/>
  <c r="A956" i="31" s="1"/>
  <c r="A957" i="31" s="1"/>
  <c r="A958" i="31" s="1"/>
  <c r="A959" i="31" s="1"/>
  <c r="A960" i="31" s="1"/>
  <c r="A961" i="31" s="1"/>
  <c r="A962" i="31" s="1"/>
  <c r="A963" i="31" s="1"/>
  <c r="A964" i="31" s="1"/>
  <c r="A965" i="31" s="1"/>
  <c r="A966" i="31" s="1"/>
  <c r="A967" i="31" s="1"/>
  <c r="A968" i="31" s="1"/>
  <c r="A969" i="31" s="1"/>
  <c r="A970" i="31" s="1"/>
  <c r="A971" i="31" s="1"/>
  <c r="A972" i="31" s="1"/>
  <c r="A973" i="31" s="1"/>
  <c r="A974" i="31" s="1"/>
  <c r="A975" i="31" s="1"/>
  <c r="O913" i="31"/>
  <c r="O914" i="31"/>
  <c r="O915" i="31"/>
  <c r="M911" i="31"/>
  <c r="N911" i="31"/>
  <c r="M912" i="31"/>
  <c r="N912" i="31"/>
  <c r="P201" i="34" l="1"/>
  <c r="M201" i="34"/>
  <c r="K201" i="34"/>
  <c r="J202" i="34"/>
  <c r="I203" i="34"/>
  <c r="P172" i="34"/>
  <c r="P173" i="34"/>
  <c r="H914" i="31" s="1"/>
  <c r="P171" i="34"/>
  <c r="O912" i="31"/>
  <c r="O911" i="31"/>
  <c r="B3491" i="34"/>
  <c r="B3492" i="34"/>
  <c r="B3493" i="34"/>
  <c r="B3494" i="34"/>
  <c r="B3495" i="34"/>
  <c r="B3496" i="34"/>
  <c r="B3497" i="34"/>
  <c r="B3498" i="34"/>
  <c r="B3499" i="34"/>
  <c r="B3500" i="34"/>
  <c r="B3501" i="34"/>
  <c r="B3502" i="34"/>
  <c r="B3503" i="34"/>
  <c r="B3504" i="34"/>
  <c r="M910" i="31"/>
  <c r="N910" i="31"/>
  <c r="P202" i="34" l="1"/>
  <c r="M202" i="34"/>
  <c r="K202" i="34"/>
  <c r="I204" i="34"/>
  <c r="J203" i="34"/>
  <c r="O910" i="31"/>
  <c r="P170" i="34"/>
  <c r="B3465" i="34"/>
  <c r="B3466" i="34"/>
  <c r="B3467" i="34"/>
  <c r="B3468" i="34"/>
  <c r="B3469" i="34"/>
  <c r="B3470" i="34"/>
  <c r="B3471" i="34"/>
  <c r="B3472" i="34"/>
  <c r="B3473" i="34"/>
  <c r="B3474" i="34"/>
  <c r="B3475" i="34"/>
  <c r="B3476" i="34"/>
  <c r="B3477" i="34"/>
  <c r="B3478" i="34"/>
  <c r="B3479" i="34"/>
  <c r="B3480" i="34"/>
  <c r="B3481" i="34"/>
  <c r="B3482" i="34"/>
  <c r="B3483" i="34"/>
  <c r="B3484" i="34"/>
  <c r="B3485" i="34"/>
  <c r="B3486" i="34"/>
  <c r="B3487" i="34"/>
  <c r="B3488" i="34"/>
  <c r="B3489" i="34"/>
  <c r="B3490" i="34"/>
  <c r="B3463" i="34"/>
  <c r="B3464" i="34"/>
  <c r="M909" i="31"/>
  <c r="N909" i="31"/>
  <c r="M203" i="34" l="1"/>
  <c r="K203" i="34"/>
  <c r="P203" i="34"/>
  <c r="J204" i="34"/>
  <c r="I205" i="34"/>
  <c r="P169" i="34"/>
  <c r="O909" i="31"/>
  <c r="Z2" i="31"/>
  <c r="I206" i="34" l="1"/>
  <c r="J205" i="34"/>
  <c r="M204" i="34"/>
  <c r="K204" i="34"/>
  <c r="P204" i="34"/>
  <c r="Q6" i="31"/>
  <c r="P205" i="34" l="1"/>
  <c r="K205" i="34"/>
  <c r="M205" i="34"/>
  <c r="J206" i="34"/>
  <c r="I207" i="34"/>
  <c r="B3462" i="34"/>
  <c r="B3461" i="34"/>
  <c r="B3460" i="34"/>
  <c r="B3459" i="34"/>
  <c r="B3458" i="34"/>
  <c r="B3457" i="34"/>
  <c r="B3456" i="34"/>
  <c r="B3455" i="34"/>
  <c r="B3454" i="34"/>
  <c r="B3453" i="34"/>
  <c r="B3452" i="34"/>
  <c r="B3451" i="34"/>
  <c r="B3450" i="34"/>
  <c r="B3449" i="34"/>
  <c r="B3448" i="34"/>
  <c r="B3447" i="34"/>
  <c r="B3446" i="34"/>
  <c r="B3445" i="34"/>
  <c r="B3444" i="34"/>
  <c r="B3443" i="34"/>
  <c r="B3442" i="34"/>
  <c r="B3441" i="34"/>
  <c r="B3440" i="34"/>
  <c r="B3439" i="34"/>
  <c r="B3438" i="34"/>
  <c r="B3437" i="34"/>
  <c r="B3436" i="34"/>
  <c r="B3435" i="34"/>
  <c r="B3434" i="34"/>
  <c r="B3433" i="34"/>
  <c r="B3432" i="34"/>
  <c r="B3431" i="34"/>
  <c r="B3430" i="34"/>
  <c r="B3429" i="34"/>
  <c r="B3428" i="34"/>
  <c r="B3427" i="34"/>
  <c r="B3426" i="34"/>
  <c r="B3425" i="34"/>
  <c r="B3424" i="34"/>
  <c r="B3423" i="34"/>
  <c r="B3422" i="34"/>
  <c r="B3421" i="34"/>
  <c r="B3420" i="34"/>
  <c r="B3419" i="34"/>
  <c r="B3418" i="34"/>
  <c r="B3417" i="34"/>
  <c r="B3416" i="34"/>
  <c r="B3415" i="34"/>
  <c r="B3414" i="34"/>
  <c r="B3413" i="34"/>
  <c r="B3412" i="34"/>
  <c r="B3411" i="34"/>
  <c r="B3410" i="34"/>
  <c r="B3409" i="34"/>
  <c r="B3408" i="34"/>
  <c r="B3407" i="34"/>
  <c r="B3406" i="34"/>
  <c r="B3405" i="34"/>
  <c r="B3404" i="34"/>
  <c r="B3403" i="34"/>
  <c r="B3402" i="34"/>
  <c r="B3401" i="34"/>
  <c r="B3400" i="34"/>
  <c r="B3399" i="34"/>
  <c r="B3398" i="34"/>
  <c r="B3397" i="34"/>
  <c r="B3396" i="34"/>
  <c r="B3395" i="34"/>
  <c r="B3394" i="34"/>
  <c r="B3393" i="34"/>
  <c r="B3392" i="34"/>
  <c r="B3391" i="34"/>
  <c r="B3390" i="34"/>
  <c r="B3389" i="34"/>
  <c r="B3388" i="34"/>
  <c r="B3387" i="34"/>
  <c r="B3386" i="34"/>
  <c r="B3385" i="34"/>
  <c r="B3384" i="34"/>
  <c r="B3383" i="34"/>
  <c r="B3382" i="34"/>
  <c r="B3381" i="34"/>
  <c r="B3380" i="34"/>
  <c r="B3379" i="34"/>
  <c r="B3378" i="34"/>
  <c r="B3377" i="34"/>
  <c r="B3376" i="34"/>
  <c r="B3375" i="34"/>
  <c r="B3374" i="34"/>
  <c r="B3373" i="34"/>
  <c r="B3372" i="34"/>
  <c r="B3371" i="34"/>
  <c r="B3370" i="34"/>
  <c r="B3369" i="34"/>
  <c r="B3368" i="34"/>
  <c r="B3367" i="34"/>
  <c r="B3366" i="34"/>
  <c r="B3365" i="34"/>
  <c r="B3364" i="34"/>
  <c r="B3363" i="34"/>
  <c r="B3362" i="34"/>
  <c r="B3361" i="34"/>
  <c r="B3360" i="34"/>
  <c r="B3359" i="34"/>
  <c r="B3358" i="34"/>
  <c r="B3357" i="34"/>
  <c r="B3356" i="34"/>
  <c r="B3355" i="34"/>
  <c r="B3354" i="34"/>
  <c r="B3353" i="34"/>
  <c r="B3352" i="34"/>
  <c r="B3351" i="34"/>
  <c r="B3350" i="34"/>
  <c r="B3349" i="34"/>
  <c r="B3348" i="34"/>
  <c r="B3347" i="34"/>
  <c r="B3346" i="34"/>
  <c r="B3345" i="34"/>
  <c r="B3344" i="34"/>
  <c r="B3343" i="34"/>
  <c r="B3342" i="34"/>
  <c r="B3341" i="34"/>
  <c r="B3340" i="34"/>
  <c r="B3339" i="34"/>
  <c r="B3338" i="34"/>
  <c r="B3337" i="34"/>
  <c r="B3336" i="34"/>
  <c r="B3335" i="34"/>
  <c r="B3334" i="34"/>
  <c r="B3333" i="34"/>
  <c r="B3332" i="34"/>
  <c r="B3331" i="34"/>
  <c r="B3330" i="34"/>
  <c r="B3329" i="34"/>
  <c r="B3328" i="34"/>
  <c r="B3327" i="34"/>
  <c r="B3326" i="34"/>
  <c r="B3325" i="34"/>
  <c r="B3324" i="34"/>
  <c r="B3323" i="34"/>
  <c r="B3322" i="34"/>
  <c r="B3321" i="34"/>
  <c r="B3320" i="34"/>
  <c r="B3319" i="34"/>
  <c r="B3318" i="34"/>
  <c r="B3317" i="34"/>
  <c r="B3316" i="34"/>
  <c r="B3315" i="34"/>
  <c r="B3314" i="34"/>
  <c r="B3313" i="34"/>
  <c r="B3312" i="34"/>
  <c r="B3311" i="34"/>
  <c r="B3310" i="34"/>
  <c r="B3309" i="34"/>
  <c r="B3308" i="34"/>
  <c r="B3307" i="34"/>
  <c r="B3306" i="34"/>
  <c r="B3305" i="34"/>
  <c r="B3304" i="34"/>
  <c r="B3303" i="34"/>
  <c r="B3302" i="34"/>
  <c r="B3301" i="34"/>
  <c r="B3300" i="34"/>
  <c r="B3299" i="34"/>
  <c r="B3298" i="34"/>
  <c r="B3297" i="34"/>
  <c r="B3296" i="34"/>
  <c r="B3295" i="34"/>
  <c r="B3294" i="34"/>
  <c r="B3293" i="34"/>
  <c r="B3292" i="34"/>
  <c r="B3291" i="34"/>
  <c r="B3290" i="34"/>
  <c r="B3289" i="34"/>
  <c r="B3288" i="34"/>
  <c r="B3287" i="34"/>
  <c r="B3286" i="34"/>
  <c r="B3285" i="34"/>
  <c r="B3284" i="34"/>
  <c r="B3283" i="34"/>
  <c r="B3282" i="34"/>
  <c r="B3281" i="34"/>
  <c r="B3280" i="34"/>
  <c r="B3279" i="34"/>
  <c r="B3278" i="34"/>
  <c r="B3277" i="34"/>
  <c r="B3276" i="34"/>
  <c r="B3275" i="34"/>
  <c r="B3274" i="34"/>
  <c r="B3273" i="34"/>
  <c r="B3272" i="34"/>
  <c r="B3271" i="34"/>
  <c r="B3270" i="34"/>
  <c r="B3269" i="34"/>
  <c r="B3268" i="34"/>
  <c r="B3267" i="34"/>
  <c r="B3266" i="34"/>
  <c r="B3265" i="34"/>
  <c r="B3264" i="34"/>
  <c r="B3263" i="34"/>
  <c r="B3262" i="34"/>
  <c r="B3261" i="34"/>
  <c r="B3260" i="34"/>
  <c r="B3259" i="34"/>
  <c r="B3258" i="34"/>
  <c r="B3257" i="34"/>
  <c r="B3256" i="34"/>
  <c r="B3255" i="34"/>
  <c r="B3254" i="34"/>
  <c r="B3253" i="34"/>
  <c r="B3252" i="34"/>
  <c r="B3251" i="34"/>
  <c r="B3250" i="34"/>
  <c r="B3249" i="34"/>
  <c r="B3248" i="34"/>
  <c r="B3247" i="34"/>
  <c r="B3246" i="34"/>
  <c r="B3245" i="34"/>
  <c r="B3244" i="34"/>
  <c r="B3243" i="34"/>
  <c r="B3242" i="34"/>
  <c r="B3241" i="34"/>
  <c r="B3240" i="34"/>
  <c r="B3239" i="34"/>
  <c r="B3238" i="34"/>
  <c r="B3237" i="34"/>
  <c r="B3236" i="34"/>
  <c r="B3235" i="34"/>
  <c r="B3234" i="34"/>
  <c r="B3233" i="34"/>
  <c r="B3232" i="34"/>
  <c r="B3231" i="34"/>
  <c r="B3230" i="34"/>
  <c r="B3229" i="34"/>
  <c r="B3228" i="34"/>
  <c r="B3227" i="34"/>
  <c r="B3226" i="34"/>
  <c r="B3225" i="34"/>
  <c r="B3224" i="34"/>
  <c r="B3223" i="34"/>
  <c r="B3222" i="34"/>
  <c r="B3221" i="34"/>
  <c r="B3220" i="34"/>
  <c r="B3219" i="34"/>
  <c r="B3218" i="34"/>
  <c r="B3217" i="34"/>
  <c r="B3216" i="34"/>
  <c r="B3215" i="34"/>
  <c r="B3214" i="34"/>
  <c r="B3213" i="34"/>
  <c r="B3212" i="34"/>
  <c r="B3211" i="34"/>
  <c r="B3210" i="34"/>
  <c r="B3209" i="34"/>
  <c r="B3208" i="34"/>
  <c r="B3207" i="34"/>
  <c r="B3206" i="34"/>
  <c r="B3205" i="34"/>
  <c r="B3204" i="34"/>
  <c r="B3203" i="34"/>
  <c r="B3202" i="34"/>
  <c r="B3201" i="34"/>
  <c r="B3200" i="34"/>
  <c r="B3199" i="34"/>
  <c r="B3198" i="34"/>
  <c r="B3197" i="34"/>
  <c r="B3196" i="34"/>
  <c r="B3195" i="34"/>
  <c r="B3194" i="34"/>
  <c r="B3193" i="34"/>
  <c r="B3192" i="34"/>
  <c r="B3191" i="34"/>
  <c r="B3190" i="34"/>
  <c r="B3189" i="34"/>
  <c r="B3188" i="34"/>
  <c r="B3187" i="34"/>
  <c r="B3186" i="34"/>
  <c r="B3185" i="34"/>
  <c r="B3184" i="34"/>
  <c r="B3183" i="34"/>
  <c r="B3182" i="34"/>
  <c r="B3181" i="34"/>
  <c r="B3180" i="34"/>
  <c r="B3179" i="34"/>
  <c r="B3178" i="34"/>
  <c r="B3177" i="34"/>
  <c r="B3176" i="34"/>
  <c r="B3175" i="34"/>
  <c r="B3174" i="34"/>
  <c r="B3173" i="34"/>
  <c r="B3172" i="34"/>
  <c r="B3171" i="34"/>
  <c r="B3170" i="34"/>
  <c r="B3169" i="34"/>
  <c r="B3168" i="34"/>
  <c r="B3167" i="34"/>
  <c r="B3166" i="34"/>
  <c r="B3165" i="34"/>
  <c r="B3164" i="34"/>
  <c r="B3163" i="34"/>
  <c r="B3162" i="34"/>
  <c r="B3161" i="34"/>
  <c r="B3160" i="34"/>
  <c r="B3159" i="34"/>
  <c r="B3158" i="34"/>
  <c r="B3157" i="34"/>
  <c r="B3156" i="34"/>
  <c r="B3155" i="34"/>
  <c r="B3154" i="34"/>
  <c r="B3153" i="34"/>
  <c r="B3152" i="34"/>
  <c r="B3151" i="34"/>
  <c r="B3150" i="34"/>
  <c r="B3149" i="34"/>
  <c r="B3148" i="34"/>
  <c r="B3147" i="34"/>
  <c r="B3146" i="34"/>
  <c r="B3145" i="34"/>
  <c r="B3144" i="34"/>
  <c r="B3143" i="34"/>
  <c r="B3142" i="34"/>
  <c r="B3141" i="34"/>
  <c r="B3140" i="34"/>
  <c r="B3139" i="34"/>
  <c r="B3138" i="34"/>
  <c r="B3137" i="34"/>
  <c r="B3136" i="34"/>
  <c r="B3135" i="34"/>
  <c r="B3134" i="34"/>
  <c r="B3133" i="34"/>
  <c r="B3132" i="34"/>
  <c r="B3131" i="34"/>
  <c r="B3130" i="34"/>
  <c r="B3129" i="34"/>
  <c r="B3128" i="34"/>
  <c r="B3127" i="34"/>
  <c r="B3126" i="34"/>
  <c r="B3125" i="34"/>
  <c r="B3124" i="34"/>
  <c r="B3123" i="34"/>
  <c r="B3122" i="34"/>
  <c r="B3121" i="34"/>
  <c r="B3120" i="34"/>
  <c r="B3119" i="34"/>
  <c r="B3118" i="34"/>
  <c r="B3117" i="34"/>
  <c r="B3116" i="34"/>
  <c r="B3115" i="34"/>
  <c r="B3114" i="34"/>
  <c r="B3113" i="34"/>
  <c r="B3112" i="34"/>
  <c r="B3111" i="34"/>
  <c r="B3110" i="34"/>
  <c r="B3109" i="34"/>
  <c r="B3108" i="34"/>
  <c r="B3107" i="34"/>
  <c r="B3106" i="34"/>
  <c r="B3105" i="34"/>
  <c r="B3104" i="34"/>
  <c r="B3103" i="34"/>
  <c r="B3102" i="34"/>
  <c r="B3101" i="34"/>
  <c r="B3100" i="34"/>
  <c r="B3099" i="34"/>
  <c r="B3098" i="34"/>
  <c r="B3097" i="34"/>
  <c r="B3096" i="34"/>
  <c r="B3095" i="34"/>
  <c r="B3094" i="34"/>
  <c r="B3093" i="34"/>
  <c r="B3092" i="34"/>
  <c r="B3091" i="34"/>
  <c r="B3090" i="34"/>
  <c r="B3089" i="34"/>
  <c r="B3088" i="34"/>
  <c r="B3087" i="34"/>
  <c r="B3086" i="34"/>
  <c r="B3085" i="34"/>
  <c r="B3084" i="34"/>
  <c r="B3083" i="34"/>
  <c r="B3082" i="34"/>
  <c r="B3081" i="34"/>
  <c r="B3080" i="34"/>
  <c r="B3079" i="34"/>
  <c r="B3078" i="34"/>
  <c r="B3077" i="34"/>
  <c r="B3076" i="34"/>
  <c r="B3075" i="34"/>
  <c r="B3074" i="34"/>
  <c r="B3073" i="34"/>
  <c r="B3072" i="34"/>
  <c r="B3071" i="34"/>
  <c r="B3070" i="34"/>
  <c r="B3069" i="34"/>
  <c r="B3068" i="34"/>
  <c r="B3067" i="34"/>
  <c r="B3066" i="34"/>
  <c r="B3065" i="34"/>
  <c r="B3064" i="34"/>
  <c r="B3063" i="34"/>
  <c r="B3062" i="34"/>
  <c r="B3061" i="34"/>
  <c r="B3060" i="34"/>
  <c r="B3059" i="34"/>
  <c r="B3058" i="34"/>
  <c r="B3057" i="34"/>
  <c r="B3056" i="34"/>
  <c r="B3055" i="34"/>
  <c r="B3054" i="34"/>
  <c r="B3053" i="34"/>
  <c r="B3052" i="34"/>
  <c r="B3051" i="34"/>
  <c r="B3050" i="34"/>
  <c r="B3049" i="34"/>
  <c r="B3048" i="34"/>
  <c r="B3047" i="34"/>
  <c r="B3046" i="34"/>
  <c r="B3045" i="34"/>
  <c r="B3044" i="34"/>
  <c r="B3043" i="34"/>
  <c r="B3042" i="34"/>
  <c r="B3041" i="34"/>
  <c r="B3040" i="34"/>
  <c r="B3039" i="34"/>
  <c r="B3038" i="34"/>
  <c r="B3037" i="34"/>
  <c r="B3036" i="34"/>
  <c r="B3035" i="34"/>
  <c r="B3034" i="34"/>
  <c r="B3033" i="34"/>
  <c r="B3032" i="34"/>
  <c r="B3031" i="34"/>
  <c r="B3030" i="34"/>
  <c r="B3029" i="34"/>
  <c r="B3028" i="34"/>
  <c r="B3027" i="34"/>
  <c r="B3026" i="34"/>
  <c r="B3025" i="34"/>
  <c r="B3024" i="34"/>
  <c r="B3023" i="34"/>
  <c r="B3022" i="34"/>
  <c r="B3021" i="34"/>
  <c r="B3020" i="34"/>
  <c r="B3019" i="34"/>
  <c r="B3018" i="34"/>
  <c r="B3017" i="34"/>
  <c r="B3016" i="34"/>
  <c r="B3015" i="34"/>
  <c r="B3014" i="34"/>
  <c r="B3013" i="34"/>
  <c r="B3012" i="34"/>
  <c r="B3011" i="34"/>
  <c r="B3010" i="34"/>
  <c r="B3009" i="34"/>
  <c r="B3008" i="34"/>
  <c r="B3007" i="34"/>
  <c r="B3006" i="34"/>
  <c r="B3005" i="34"/>
  <c r="B3004" i="34"/>
  <c r="B3003" i="34"/>
  <c r="B3002" i="34"/>
  <c r="B3001" i="34"/>
  <c r="B3000" i="34"/>
  <c r="B2999" i="34"/>
  <c r="B2998" i="34"/>
  <c r="B2997" i="34"/>
  <c r="B2996" i="34"/>
  <c r="B2995" i="34"/>
  <c r="B2994" i="34"/>
  <c r="B2993" i="34"/>
  <c r="B2992" i="34"/>
  <c r="B2991" i="34"/>
  <c r="B2990" i="34"/>
  <c r="B2989" i="34"/>
  <c r="B2988" i="34"/>
  <c r="B2987" i="34"/>
  <c r="B2986" i="34"/>
  <c r="B2985" i="34"/>
  <c r="B2984" i="34"/>
  <c r="B2983" i="34"/>
  <c r="B2982" i="34"/>
  <c r="B2981" i="34"/>
  <c r="B2980" i="34"/>
  <c r="B2979" i="34"/>
  <c r="B2978" i="34"/>
  <c r="B2977" i="34"/>
  <c r="B2976" i="34"/>
  <c r="B2975" i="34"/>
  <c r="B2974" i="34"/>
  <c r="B2973" i="34"/>
  <c r="B2972" i="34"/>
  <c r="B2971" i="34"/>
  <c r="B2970" i="34"/>
  <c r="B2969" i="34"/>
  <c r="B2968" i="34"/>
  <c r="B2967" i="34"/>
  <c r="B2966" i="34"/>
  <c r="B2965" i="34"/>
  <c r="B2964" i="34"/>
  <c r="B2963" i="34"/>
  <c r="B2962" i="34"/>
  <c r="B2961" i="34"/>
  <c r="B2960" i="34"/>
  <c r="B2959" i="34"/>
  <c r="B2958" i="34"/>
  <c r="B2957" i="34"/>
  <c r="B2956" i="34"/>
  <c r="B2955" i="34"/>
  <c r="B2954" i="34"/>
  <c r="B2953" i="34"/>
  <c r="B2952" i="34"/>
  <c r="B2951" i="34"/>
  <c r="B2950" i="34"/>
  <c r="B2949" i="34"/>
  <c r="B2948" i="34"/>
  <c r="B2947" i="34"/>
  <c r="B2946" i="34"/>
  <c r="B2945" i="34"/>
  <c r="B2944" i="34"/>
  <c r="B2943" i="34"/>
  <c r="B2942" i="34"/>
  <c r="B2941" i="34"/>
  <c r="B2940" i="34"/>
  <c r="B2939" i="34"/>
  <c r="B2938" i="34"/>
  <c r="B2937" i="34"/>
  <c r="B2936" i="34"/>
  <c r="B2935" i="34"/>
  <c r="B2934" i="34"/>
  <c r="B2933" i="34"/>
  <c r="B2932" i="34"/>
  <c r="B2931" i="34"/>
  <c r="B2930" i="34"/>
  <c r="B2929" i="34"/>
  <c r="B2928" i="34"/>
  <c r="B2927" i="34"/>
  <c r="B2926" i="34"/>
  <c r="B2925" i="34"/>
  <c r="B2924" i="34"/>
  <c r="B2923" i="34"/>
  <c r="B2922" i="34"/>
  <c r="B2921" i="34"/>
  <c r="B2920" i="34"/>
  <c r="B2919" i="34"/>
  <c r="B2918" i="34"/>
  <c r="B2917" i="34"/>
  <c r="B2916" i="34"/>
  <c r="B2915" i="34"/>
  <c r="B2914" i="34"/>
  <c r="B2913" i="34"/>
  <c r="B2912" i="34"/>
  <c r="B2911" i="34"/>
  <c r="B2910" i="34"/>
  <c r="B2909" i="34"/>
  <c r="B2908" i="34"/>
  <c r="B2907" i="34"/>
  <c r="B2906" i="34"/>
  <c r="B2905" i="34"/>
  <c r="B2904" i="34"/>
  <c r="B2903" i="34"/>
  <c r="B2902" i="34"/>
  <c r="B2901" i="34"/>
  <c r="B2900" i="34"/>
  <c r="B2899" i="34"/>
  <c r="B2898" i="34"/>
  <c r="B2897" i="34"/>
  <c r="B2896" i="34"/>
  <c r="B2895" i="34"/>
  <c r="B2894" i="34"/>
  <c r="B2893" i="34"/>
  <c r="B2892" i="34"/>
  <c r="B2891" i="34"/>
  <c r="B2890" i="34"/>
  <c r="B2889" i="34"/>
  <c r="B2888" i="34"/>
  <c r="B2887" i="34"/>
  <c r="B2886" i="34"/>
  <c r="B2885" i="34"/>
  <c r="B2884" i="34"/>
  <c r="B2883" i="34"/>
  <c r="B2882" i="34"/>
  <c r="B2881" i="34"/>
  <c r="B2880" i="34"/>
  <c r="B2879" i="34"/>
  <c r="B2878" i="34"/>
  <c r="B2877" i="34"/>
  <c r="B2876" i="34"/>
  <c r="B2875" i="34"/>
  <c r="B2874" i="34"/>
  <c r="B2873" i="34"/>
  <c r="B2872" i="34"/>
  <c r="B2871" i="34"/>
  <c r="B2870" i="34"/>
  <c r="B2869" i="34"/>
  <c r="B2868" i="34"/>
  <c r="B2867" i="34"/>
  <c r="B2866" i="34"/>
  <c r="B2865" i="34"/>
  <c r="B2864" i="34"/>
  <c r="B2863" i="34"/>
  <c r="B2862" i="34"/>
  <c r="B2861" i="34"/>
  <c r="B2860" i="34"/>
  <c r="B2859" i="34"/>
  <c r="B2858" i="34"/>
  <c r="B2857" i="34"/>
  <c r="B2856" i="34"/>
  <c r="B2855" i="34"/>
  <c r="B2854" i="34"/>
  <c r="B2853" i="34"/>
  <c r="B2852" i="34"/>
  <c r="B2851" i="34"/>
  <c r="B2850" i="34"/>
  <c r="B2849" i="34"/>
  <c r="B2848" i="34"/>
  <c r="B2847" i="34"/>
  <c r="B2846" i="34"/>
  <c r="B2845" i="34"/>
  <c r="B2844" i="34"/>
  <c r="B2843" i="34"/>
  <c r="B2842" i="34"/>
  <c r="B2841" i="34"/>
  <c r="B2840" i="34"/>
  <c r="B2839" i="34"/>
  <c r="B2838" i="34"/>
  <c r="B2837" i="34"/>
  <c r="B2836" i="34"/>
  <c r="B2835" i="34"/>
  <c r="B2834" i="34"/>
  <c r="B2833" i="34"/>
  <c r="B2832" i="34"/>
  <c r="B2831" i="34"/>
  <c r="B2830" i="34"/>
  <c r="B2829" i="34"/>
  <c r="B2828" i="34"/>
  <c r="B2827" i="34"/>
  <c r="B2826" i="34"/>
  <c r="B2825" i="34"/>
  <c r="B2824" i="34"/>
  <c r="B2823" i="34"/>
  <c r="B2822" i="34"/>
  <c r="B2821" i="34"/>
  <c r="B2820" i="34"/>
  <c r="B2819" i="34"/>
  <c r="B2818" i="34"/>
  <c r="B2817" i="34"/>
  <c r="B2816" i="34"/>
  <c r="B2815" i="34"/>
  <c r="B2814" i="34"/>
  <c r="B2813" i="34"/>
  <c r="B2812" i="34"/>
  <c r="B2811" i="34"/>
  <c r="B2810" i="34"/>
  <c r="B2809" i="34"/>
  <c r="B2808" i="34"/>
  <c r="B2807" i="34"/>
  <c r="B2806" i="34"/>
  <c r="B2805" i="34"/>
  <c r="B2804" i="34"/>
  <c r="B2803" i="34"/>
  <c r="B2802" i="34"/>
  <c r="B2801" i="34"/>
  <c r="B2800" i="34"/>
  <c r="B2799" i="34"/>
  <c r="B2798" i="34"/>
  <c r="B2797" i="34"/>
  <c r="B2796" i="34"/>
  <c r="B2795" i="34"/>
  <c r="B2794" i="34"/>
  <c r="B2793" i="34"/>
  <c r="B2792" i="34"/>
  <c r="B2791" i="34"/>
  <c r="B2790" i="34"/>
  <c r="B2789" i="34"/>
  <c r="B2788" i="34"/>
  <c r="B2787" i="34"/>
  <c r="B2786" i="34"/>
  <c r="B2785" i="34"/>
  <c r="B2784" i="34"/>
  <c r="B2783" i="34"/>
  <c r="B2782" i="34"/>
  <c r="B2781" i="34"/>
  <c r="B2780" i="34"/>
  <c r="B2779" i="34"/>
  <c r="B2778" i="34"/>
  <c r="B2777" i="34"/>
  <c r="B2776" i="34"/>
  <c r="B2775" i="34"/>
  <c r="B2774" i="34"/>
  <c r="B2773" i="34"/>
  <c r="B2772" i="34"/>
  <c r="B2771" i="34"/>
  <c r="B2770" i="34"/>
  <c r="B2769" i="34"/>
  <c r="B2768" i="34"/>
  <c r="B2767" i="34"/>
  <c r="B2766" i="34"/>
  <c r="B2765" i="34"/>
  <c r="B2764" i="34"/>
  <c r="B2763" i="34"/>
  <c r="B2762" i="34"/>
  <c r="B2761" i="34"/>
  <c r="B2760" i="34"/>
  <c r="B2759" i="34"/>
  <c r="B2758" i="34"/>
  <c r="B2757" i="34"/>
  <c r="B2756" i="34"/>
  <c r="B2755" i="34"/>
  <c r="B2754" i="34"/>
  <c r="B2753" i="34"/>
  <c r="B2752" i="34"/>
  <c r="B2751" i="34"/>
  <c r="B2750" i="34"/>
  <c r="B2749" i="34"/>
  <c r="B2748" i="34"/>
  <c r="B2747" i="34"/>
  <c r="B2746" i="34"/>
  <c r="B2745" i="34"/>
  <c r="B2744" i="34"/>
  <c r="B2743" i="34"/>
  <c r="B2742" i="34"/>
  <c r="B2741" i="34"/>
  <c r="B2740" i="34"/>
  <c r="B2739" i="34"/>
  <c r="B2738" i="34"/>
  <c r="B2737" i="34"/>
  <c r="B2736" i="34"/>
  <c r="B2735" i="34"/>
  <c r="B2734" i="34"/>
  <c r="B2733" i="34"/>
  <c r="B2732" i="34"/>
  <c r="B2731" i="34"/>
  <c r="B2730" i="34"/>
  <c r="B2729" i="34"/>
  <c r="B2728" i="34"/>
  <c r="B2727" i="34"/>
  <c r="B2726" i="34"/>
  <c r="B2725" i="34"/>
  <c r="B2724" i="34"/>
  <c r="B2723" i="34"/>
  <c r="B2722" i="34"/>
  <c r="B2721" i="34"/>
  <c r="B2720" i="34"/>
  <c r="B2719" i="34"/>
  <c r="B2718" i="34"/>
  <c r="B2717" i="34"/>
  <c r="B2716" i="34"/>
  <c r="B2715" i="34"/>
  <c r="B2714" i="34"/>
  <c r="B2713" i="34"/>
  <c r="B2712" i="34"/>
  <c r="B2711" i="34"/>
  <c r="B2710" i="34"/>
  <c r="B2709" i="34"/>
  <c r="B2708" i="34"/>
  <c r="B2707" i="34"/>
  <c r="B2706" i="34"/>
  <c r="B2705" i="34"/>
  <c r="B2704" i="34"/>
  <c r="B2703" i="34"/>
  <c r="B2702" i="34"/>
  <c r="B2701" i="34"/>
  <c r="B2700" i="34"/>
  <c r="B2699" i="34"/>
  <c r="B2698" i="34"/>
  <c r="B2697" i="34"/>
  <c r="B2696" i="34"/>
  <c r="B2695" i="34"/>
  <c r="B2694" i="34"/>
  <c r="B2693" i="34"/>
  <c r="B2692" i="34"/>
  <c r="B2691" i="34"/>
  <c r="B2690" i="34"/>
  <c r="B2689" i="34"/>
  <c r="B2688" i="34"/>
  <c r="B2687" i="34"/>
  <c r="B2686" i="34"/>
  <c r="B2685" i="34"/>
  <c r="B2684" i="34"/>
  <c r="B2683" i="34"/>
  <c r="B2682" i="34"/>
  <c r="B2681" i="34"/>
  <c r="B2680" i="34"/>
  <c r="B2679" i="34"/>
  <c r="B2678" i="34"/>
  <c r="B2677" i="34"/>
  <c r="B2676" i="34"/>
  <c r="B2675" i="34"/>
  <c r="B2674" i="34"/>
  <c r="B2673" i="34"/>
  <c r="B2672" i="34"/>
  <c r="B2671" i="34"/>
  <c r="B2670" i="34"/>
  <c r="B2669" i="34"/>
  <c r="B2668" i="34"/>
  <c r="B2667" i="34"/>
  <c r="B2666" i="34"/>
  <c r="B2665" i="34"/>
  <c r="B2664" i="34"/>
  <c r="B2663" i="34"/>
  <c r="B2662" i="34"/>
  <c r="B2661" i="34"/>
  <c r="B2660" i="34"/>
  <c r="B2659" i="34"/>
  <c r="B2658" i="34"/>
  <c r="B2657" i="34"/>
  <c r="B2656" i="34"/>
  <c r="B2655" i="34"/>
  <c r="B2654" i="34"/>
  <c r="B2653" i="34"/>
  <c r="B2652" i="34"/>
  <c r="B2651" i="34"/>
  <c r="B2650" i="34"/>
  <c r="B2649" i="34"/>
  <c r="B2648" i="34"/>
  <c r="B2647" i="34"/>
  <c r="B2646" i="34"/>
  <c r="B2645" i="34"/>
  <c r="B2644" i="34"/>
  <c r="B2643" i="34"/>
  <c r="B2642" i="34"/>
  <c r="B2641" i="34"/>
  <c r="B2640" i="34"/>
  <c r="B2639" i="34"/>
  <c r="B2638" i="34"/>
  <c r="B2637" i="34"/>
  <c r="B2636" i="34"/>
  <c r="B2635" i="34"/>
  <c r="B2634" i="34"/>
  <c r="B2633" i="34"/>
  <c r="B2632" i="34"/>
  <c r="B2631" i="34"/>
  <c r="B2630" i="34"/>
  <c r="B2629" i="34"/>
  <c r="B2628" i="34"/>
  <c r="B2627" i="34"/>
  <c r="B2626" i="34"/>
  <c r="B2625" i="34"/>
  <c r="B2624" i="34"/>
  <c r="B2623" i="34"/>
  <c r="B2622" i="34"/>
  <c r="B2621" i="34"/>
  <c r="B2620" i="34"/>
  <c r="B2619" i="34"/>
  <c r="B2618" i="34"/>
  <c r="B2617" i="34"/>
  <c r="B2616" i="34"/>
  <c r="B2615" i="34"/>
  <c r="B2614" i="34"/>
  <c r="B2613" i="34"/>
  <c r="B2612" i="34"/>
  <c r="B2611" i="34"/>
  <c r="B2610" i="34"/>
  <c r="B2609" i="34"/>
  <c r="B2608" i="34"/>
  <c r="B2607" i="34"/>
  <c r="B2606" i="34"/>
  <c r="B2605" i="34"/>
  <c r="B2604" i="34"/>
  <c r="B2603" i="34"/>
  <c r="B2602" i="34"/>
  <c r="B2601" i="34"/>
  <c r="B2600" i="34"/>
  <c r="B2599" i="34"/>
  <c r="B2598" i="34"/>
  <c r="B2597" i="34"/>
  <c r="B2596" i="34"/>
  <c r="B2595" i="34"/>
  <c r="B2594" i="34"/>
  <c r="B2593" i="34"/>
  <c r="B2592" i="34"/>
  <c r="B2591" i="34"/>
  <c r="B2590" i="34"/>
  <c r="B2589" i="34"/>
  <c r="B2588" i="34"/>
  <c r="B2587" i="34"/>
  <c r="B2586" i="34"/>
  <c r="B2585" i="34"/>
  <c r="B2584" i="34"/>
  <c r="B2583" i="34"/>
  <c r="B2582" i="34"/>
  <c r="B2581" i="34"/>
  <c r="B2580" i="34"/>
  <c r="B2579" i="34"/>
  <c r="B2578" i="34"/>
  <c r="B2577" i="34"/>
  <c r="B2576" i="34"/>
  <c r="B2575" i="34"/>
  <c r="B2574" i="34"/>
  <c r="B2573" i="34"/>
  <c r="B2572" i="34"/>
  <c r="B2571" i="34"/>
  <c r="B2570" i="34"/>
  <c r="B2569" i="34"/>
  <c r="B2568" i="34"/>
  <c r="B2567" i="34"/>
  <c r="B2566" i="34"/>
  <c r="B2565" i="34"/>
  <c r="B2564" i="34"/>
  <c r="B2563" i="34"/>
  <c r="B2562" i="34"/>
  <c r="B2561" i="34"/>
  <c r="B2560" i="34"/>
  <c r="B2559" i="34"/>
  <c r="B2558" i="34"/>
  <c r="B2557" i="34"/>
  <c r="B2556" i="34"/>
  <c r="B2555" i="34"/>
  <c r="B2554" i="34"/>
  <c r="B2553" i="34"/>
  <c r="B2552" i="34"/>
  <c r="B2551" i="34"/>
  <c r="B2550" i="34"/>
  <c r="B2549" i="34"/>
  <c r="B2548" i="34"/>
  <c r="B2547" i="34"/>
  <c r="B2546" i="34"/>
  <c r="B2545" i="34"/>
  <c r="B2544" i="34"/>
  <c r="B2543" i="34"/>
  <c r="B2542" i="34"/>
  <c r="B2541" i="34"/>
  <c r="B2540" i="34"/>
  <c r="B2539" i="34"/>
  <c r="B2538" i="34"/>
  <c r="B2537" i="34"/>
  <c r="B2536" i="34"/>
  <c r="B2535" i="34"/>
  <c r="B2534" i="34"/>
  <c r="B2533" i="34"/>
  <c r="B2532" i="34"/>
  <c r="B2531" i="34"/>
  <c r="B2530" i="34"/>
  <c r="B2529" i="34"/>
  <c r="B2528" i="34"/>
  <c r="B2527" i="34"/>
  <c r="B2526" i="34"/>
  <c r="B2525" i="34"/>
  <c r="B2524" i="34"/>
  <c r="B2523" i="34"/>
  <c r="B2522" i="34"/>
  <c r="B2521" i="34"/>
  <c r="B2520" i="34"/>
  <c r="B2519" i="34"/>
  <c r="B2518" i="34"/>
  <c r="B2517" i="34"/>
  <c r="B2516" i="34"/>
  <c r="B2515" i="34"/>
  <c r="B2514" i="34"/>
  <c r="B2513" i="34"/>
  <c r="B2512" i="34"/>
  <c r="B2511" i="34"/>
  <c r="B2510" i="34"/>
  <c r="B2509" i="34"/>
  <c r="B2508" i="34"/>
  <c r="B2507" i="34"/>
  <c r="B2506" i="34"/>
  <c r="B2505" i="34"/>
  <c r="B2504" i="34"/>
  <c r="B2503" i="34"/>
  <c r="B2502" i="34"/>
  <c r="B2501" i="34"/>
  <c r="B2500" i="34"/>
  <c r="B2499" i="34"/>
  <c r="B2498" i="34"/>
  <c r="B2497" i="34"/>
  <c r="B2496" i="34"/>
  <c r="B2495" i="34"/>
  <c r="B2494" i="34"/>
  <c r="B2493" i="34"/>
  <c r="B2492" i="34"/>
  <c r="B2491" i="34"/>
  <c r="B2490" i="34"/>
  <c r="B2489" i="34"/>
  <c r="B2488" i="34"/>
  <c r="B2487" i="34"/>
  <c r="B2486" i="34"/>
  <c r="B2485" i="34"/>
  <c r="B2484" i="34"/>
  <c r="B2483" i="34"/>
  <c r="B2482" i="34"/>
  <c r="B2481" i="34"/>
  <c r="B2480" i="34"/>
  <c r="B2479" i="34"/>
  <c r="B2478" i="34"/>
  <c r="B2477" i="34"/>
  <c r="B2476" i="34"/>
  <c r="B2475" i="34"/>
  <c r="B2474" i="34"/>
  <c r="B2473" i="34"/>
  <c r="B2472" i="34"/>
  <c r="B2471" i="34"/>
  <c r="B2470" i="34"/>
  <c r="B2469" i="34"/>
  <c r="B2468" i="34"/>
  <c r="B2467" i="34"/>
  <c r="B2466" i="34"/>
  <c r="B2465" i="34"/>
  <c r="B2464" i="34"/>
  <c r="B2463" i="34"/>
  <c r="B2462" i="34"/>
  <c r="B2461" i="34"/>
  <c r="B2460" i="34"/>
  <c r="B2459" i="34"/>
  <c r="B2458" i="34"/>
  <c r="B2457" i="34"/>
  <c r="B2456" i="34"/>
  <c r="B2455" i="34"/>
  <c r="B2454" i="34"/>
  <c r="B2453" i="34"/>
  <c r="B2452" i="34"/>
  <c r="B2451" i="34"/>
  <c r="B2450" i="34"/>
  <c r="B2449" i="34"/>
  <c r="B2448" i="34"/>
  <c r="B2447" i="34"/>
  <c r="B2446" i="34"/>
  <c r="B2445" i="34"/>
  <c r="B2444" i="34"/>
  <c r="B2443" i="34"/>
  <c r="B2442" i="34"/>
  <c r="B2441" i="34"/>
  <c r="B2440" i="34"/>
  <c r="B2439" i="34"/>
  <c r="B2438" i="34"/>
  <c r="B2437" i="34"/>
  <c r="B2436" i="34"/>
  <c r="B2435" i="34"/>
  <c r="B2434" i="34"/>
  <c r="B2433" i="34"/>
  <c r="B2432" i="34"/>
  <c r="B2431" i="34"/>
  <c r="B2430" i="34"/>
  <c r="B2429" i="34"/>
  <c r="B2428" i="34"/>
  <c r="B2427" i="34"/>
  <c r="B2426" i="34"/>
  <c r="B2425" i="34"/>
  <c r="B2424" i="34"/>
  <c r="B2423" i="34"/>
  <c r="B2422" i="34"/>
  <c r="B2421" i="34"/>
  <c r="B2420" i="34"/>
  <c r="B2419" i="34"/>
  <c r="B2418" i="34"/>
  <c r="B2417" i="34"/>
  <c r="B2416" i="34"/>
  <c r="B2415" i="34"/>
  <c r="B2414" i="34"/>
  <c r="B2413" i="34"/>
  <c r="B2412" i="34"/>
  <c r="B2411" i="34"/>
  <c r="B2410" i="34"/>
  <c r="B2409" i="34"/>
  <c r="B2408" i="34"/>
  <c r="B2407" i="34"/>
  <c r="B2406" i="34"/>
  <c r="B2405" i="34"/>
  <c r="B2404" i="34"/>
  <c r="B2403" i="34"/>
  <c r="B2402" i="34"/>
  <c r="B2401" i="34"/>
  <c r="B2400" i="34"/>
  <c r="B2399" i="34"/>
  <c r="B2398" i="34"/>
  <c r="B2397" i="34"/>
  <c r="B2396" i="34"/>
  <c r="B2395" i="34"/>
  <c r="B2394" i="34"/>
  <c r="B2393" i="34"/>
  <c r="B2392" i="34"/>
  <c r="B2391" i="34"/>
  <c r="B2390" i="34"/>
  <c r="B2389" i="34"/>
  <c r="B2388" i="34"/>
  <c r="B2387" i="34"/>
  <c r="B2386" i="34"/>
  <c r="B2385" i="34"/>
  <c r="B2384" i="34"/>
  <c r="B2383" i="34"/>
  <c r="B2382" i="34"/>
  <c r="B2381" i="34"/>
  <c r="B2380" i="34"/>
  <c r="B2379" i="34"/>
  <c r="B2378" i="34"/>
  <c r="B2377" i="34"/>
  <c r="B2376" i="34"/>
  <c r="B2375" i="34"/>
  <c r="B2374" i="34"/>
  <c r="B2373" i="34"/>
  <c r="B2372" i="34"/>
  <c r="B2371" i="34"/>
  <c r="B2370" i="34"/>
  <c r="B2369" i="34"/>
  <c r="B2368" i="34"/>
  <c r="B2367" i="34"/>
  <c r="B2366" i="34"/>
  <c r="B2365" i="34"/>
  <c r="B2364" i="34"/>
  <c r="B2363" i="34"/>
  <c r="B2362" i="34"/>
  <c r="B2361" i="34"/>
  <c r="B2360" i="34"/>
  <c r="B2359" i="34"/>
  <c r="B2358" i="34"/>
  <c r="B2357" i="34"/>
  <c r="B2356" i="34"/>
  <c r="B2355" i="34"/>
  <c r="B2354" i="34"/>
  <c r="B2353" i="34"/>
  <c r="B2352" i="34"/>
  <c r="B2351" i="34"/>
  <c r="B2350" i="34"/>
  <c r="B2349" i="34"/>
  <c r="B2348" i="34"/>
  <c r="B2347" i="34"/>
  <c r="B2346" i="34"/>
  <c r="B2345" i="34"/>
  <c r="B2344" i="34"/>
  <c r="B2343" i="34"/>
  <c r="B2342" i="34"/>
  <c r="B2341" i="34"/>
  <c r="B2340" i="34"/>
  <c r="B2339" i="34"/>
  <c r="B2338" i="34"/>
  <c r="B2337" i="34"/>
  <c r="B2336" i="34"/>
  <c r="B2335" i="34"/>
  <c r="B2334" i="34"/>
  <c r="B2333" i="34"/>
  <c r="B2332" i="34"/>
  <c r="B2331" i="34"/>
  <c r="B2330" i="34"/>
  <c r="B2329" i="34"/>
  <c r="B2328" i="34"/>
  <c r="B2327" i="34"/>
  <c r="B2326" i="34"/>
  <c r="B2325" i="34"/>
  <c r="B2324" i="34"/>
  <c r="B2323" i="34"/>
  <c r="B2322" i="34"/>
  <c r="B2321" i="34"/>
  <c r="B2320" i="34"/>
  <c r="B2319" i="34"/>
  <c r="B2318" i="34"/>
  <c r="B2317" i="34"/>
  <c r="B2316" i="34"/>
  <c r="B2315" i="34"/>
  <c r="B2314" i="34"/>
  <c r="B2313" i="34"/>
  <c r="B2312" i="34"/>
  <c r="B2311" i="34"/>
  <c r="B2310" i="34"/>
  <c r="B2309" i="34"/>
  <c r="B2308" i="34"/>
  <c r="B2307" i="34"/>
  <c r="B2306" i="34"/>
  <c r="B2305" i="34"/>
  <c r="B2304" i="34"/>
  <c r="B2303" i="34"/>
  <c r="B2302" i="34"/>
  <c r="B2301" i="34"/>
  <c r="B2300" i="34"/>
  <c r="B2299" i="34"/>
  <c r="B2298" i="34"/>
  <c r="B2297" i="34"/>
  <c r="B2296" i="34"/>
  <c r="B2295" i="34"/>
  <c r="B2294" i="34"/>
  <c r="B2293" i="34"/>
  <c r="B2292" i="34"/>
  <c r="B2291" i="34"/>
  <c r="B2290" i="34"/>
  <c r="B2289" i="34"/>
  <c r="B2288" i="34"/>
  <c r="B2287" i="34"/>
  <c r="B2286" i="34"/>
  <c r="B2285" i="34"/>
  <c r="B2284" i="34"/>
  <c r="B2283" i="34"/>
  <c r="B2282" i="34"/>
  <c r="B2281" i="34"/>
  <c r="B2280" i="34"/>
  <c r="B2279" i="34"/>
  <c r="B2278" i="34"/>
  <c r="B2277" i="34"/>
  <c r="B2276" i="34"/>
  <c r="B2275" i="34"/>
  <c r="B2274" i="34"/>
  <c r="B2273" i="34"/>
  <c r="B2272" i="34"/>
  <c r="B2271" i="34"/>
  <c r="B2270" i="34"/>
  <c r="B2269" i="34"/>
  <c r="B2268" i="34"/>
  <c r="B2267" i="34"/>
  <c r="B2266" i="34"/>
  <c r="B2265" i="34"/>
  <c r="B2264" i="34"/>
  <c r="B2263" i="34"/>
  <c r="B2262" i="34"/>
  <c r="B2261" i="34"/>
  <c r="B2260" i="34"/>
  <c r="B2259" i="34"/>
  <c r="B2258" i="34"/>
  <c r="B2257" i="34"/>
  <c r="B2256" i="34"/>
  <c r="B2255" i="34"/>
  <c r="B2254" i="34"/>
  <c r="B2253" i="34"/>
  <c r="B2252" i="34"/>
  <c r="B2251" i="34"/>
  <c r="B2250" i="34"/>
  <c r="B2249" i="34"/>
  <c r="B2248" i="34"/>
  <c r="B2247" i="34"/>
  <c r="B2246" i="34"/>
  <c r="B2245" i="34"/>
  <c r="B2244" i="34"/>
  <c r="B2243" i="34"/>
  <c r="B2242" i="34"/>
  <c r="B2241" i="34"/>
  <c r="B2240" i="34"/>
  <c r="B2239" i="34"/>
  <c r="B2238" i="34"/>
  <c r="B2237" i="34"/>
  <c r="B2236" i="34"/>
  <c r="B2235" i="34"/>
  <c r="B2234" i="34"/>
  <c r="B2233" i="34"/>
  <c r="B2232" i="34"/>
  <c r="B2231" i="34"/>
  <c r="B2230" i="34"/>
  <c r="B2229" i="34"/>
  <c r="B2228" i="34"/>
  <c r="B2227" i="34"/>
  <c r="B2226" i="34"/>
  <c r="B2225" i="34"/>
  <c r="B2224" i="34"/>
  <c r="B2223" i="34"/>
  <c r="B2222" i="34"/>
  <c r="B2221" i="34"/>
  <c r="B2220" i="34"/>
  <c r="B2219" i="34"/>
  <c r="B2218" i="34"/>
  <c r="B2217" i="34"/>
  <c r="B2216" i="34"/>
  <c r="B2215" i="34"/>
  <c r="B2214" i="34"/>
  <c r="B2213" i="34"/>
  <c r="B2212" i="34"/>
  <c r="B2211" i="34"/>
  <c r="B2210" i="34"/>
  <c r="B2209" i="34"/>
  <c r="B2208" i="34"/>
  <c r="B2207" i="34"/>
  <c r="B2206" i="34"/>
  <c r="B2205" i="34"/>
  <c r="B2204" i="34"/>
  <c r="B2203" i="34"/>
  <c r="B2202" i="34"/>
  <c r="B2201" i="34"/>
  <c r="B2200" i="34"/>
  <c r="B2199" i="34"/>
  <c r="B2198" i="34"/>
  <c r="B2197" i="34"/>
  <c r="B2196" i="34"/>
  <c r="B2195" i="34"/>
  <c r="B2194" i="34"/>
  <c r="B2193" i="34"/>
  <c r="B2192" i="34"/>
  <c r="B2191" i="34"/>
  <c r="B2190" i="34"/>
  <c r="B2189" i="34"/>
  <c r="B2188" i="34"/>
  <c r="B2187" i="34"/>
  <c r="B2186" i="34"/>
  <c r="B2185" i="34"/>
  <c r="B2184" i="34"/>
  <c r="B2183" i="34"/>
  <c r="B2182" i="34"/>
  <c r="B2181" i="34"/>
  <c r="B2180" i="34"/>
  <c r="B2179" i="34"/>
  <c r="B2178" i="34"/>
  <c r="B2177" i="34"/>
  <c r="B2176" i="34"/>
  <c r="B2175" i="34"/>
  <c r="B2174" i="34"/>
  <c r="B2173" i="34"/>
  <c r="B2172" i="34"/>
  <c r="B2171" i="34"/>
  <c r="B2170" i="34"/>
  <c r="B2169" i="34"/>
  <c r="B2168" i="34"/>
  <c r="B2167" i="34"/>
  <c r="B2166" i="34"/>
  <c r="B2165" i="34"/>
  <c r="B2164" i="34"/>
  <c r="B2163" i="34"/>
  <c r="B2162" i="34"/>
  <c r="B2161" i="34"/>
  <c r="B2160" i="34"/>
  <c r="B2159" i="34"/>
  <c r="B2158" i="34"/>
  <c r="B2157" i="34"/>
  <c r="B2156" i="34"/>
  <c r="B2155" i="34"/>
  <c r="B2154" i="34"/>
  <c r="B2153" i="34"/>
  <c r="B2152" i="34"/>
  <c r="B2151" i="34"/>
  <c r="B2150" i="34"/>
  <c r="B2149" i="34"/>
  <c r="B2148" i="34"/>
  <c r="B2147" i="34"/>
  <c r="B2146" i="34"/>
  <c r="B2145" i="34"/>
  <c r="B2144" i="34"/>
  <c r="B2143" i="34"/>
  <c r="B2142" i="34"/>
  <c r="B2141" i="34"/>
  <c r="B2140" i="34"/>
  <c r="B2139" i="34"/>
  <c r="B2138" i="34"/>
  <c r="B2137" i="34"/>
  <c r="B2136" i="34"/>
  <c r="B2135" i="34"/>
  <c r="B2134" i="34"/>
  <c r="B2133" i="34"/>
  <c r="B2132" i="34"/>
  <c r="B2131" i="34"/>
  <c r="B2130" i="34"/>
  <c r="B2129" i="34"/>
  <c r="B2128" i="34"/>
  <c r="B2127" i="34"/>
  <c r="B2126" i="34"/>
  <c r="B2125" i="34"/>
  <c r="B2124" i="34"/>
  <c r="B2123" i="34"/>
  <c r="B2122" i="34"/>
  <c r="B2121" i="34"/>
  <c r="B2120" i="34"/>
  <c r="B2119" i="34"/>
  <c r="B2118" i="34"/>
  <c r="B2117" i="34"/>
  <c r="B2116" i="34"/>
  <c r="B2115" i="34"/>
  <c r="B2114" i="34"/>
  <c r="B2113" i="34"/>
  <c r="B2112" i="34"/>
  <c r="B2111" i="34"/>
  <c r="B2110" i="34"/>
  <c r="B2109" i="34"/>
  <c r="B2108" i="34"/>
  <c r="B2107" i="34"/>
  <c r="B2106" i="34"/>
  <c r="B2105" i="34"/>
  <c r="B2104" i="34"/>
  <c r="B2103" i="34"/>
  <c r="B2102" i="34"/>
  <c r="B2101" i="34"/>
  <c r="B2100" i="34"/>
  <c r="B2099" i="34"/>
  <c r="B2098" i="34"/>
  <c r="B2097" i="34"/>
  <c r="B2096" i="34"/>
  <c r="B2095" i="34"/>
  <c r="B2094" i="34"/>
  <c r="B2093" i="34"/>
  <c r="B2092" i="34"/>
  <c r="B2091" i="34"/>
  <c r="B2090" i="34"/>
  <c r="B2089" i="34"/>
  <c r="B2088" i="34"/>
  <c r="B2087" i="34"/>
  <c r="B2086" i="34"/>
  <c r="B2085" i="34"/>
  <c r="B2084" i="34"/>
  <c r="B2083" i="34"/>
  <c r="B2082" i="34"/>
  <c r="B2081" i="34"/>
  <c r="B2080" i="34"/>
  <c r="B2079" i="34"/>
  <c r="B2078" i="34"/>
  <c r="B2077" i="34"/>
  <c r="B2076" i="34"/>
  <c r="B2075" i="34"/>
  <c r="B2074" i="34"/>
  <c r="B2073" i="34"/>
  <c r="B2072" i="34"/>
  <c r="B2071" i="34"/>
  <c r="B2070" i="34"/>
  <c r="B2069" i="34"/>
  <c r="B2068" i="34"/>
  <c r="B2067" i="34"/>
  <c r="B2066" i="34"/>
  <c r="B2065" i="34"/>
  <c r="B2064" i="34"/>
  <c r="B2063" i="34"/>
  <c r="B2062" i="34"/>
  <c r="B2061" i="34"/>
  <c r="B2060" i="34"/>
  <c r="B2059" i="34"/>
  <c r="B2058" i="34"/>
  <c r="B2057" i="34"/>
  <c r="B2056" i="34"/>
  <c r="B2055" i="34"/>
  <c r="B2054" i="34"/>
  <c r="B2053" i="34"/>
  <c r="B2052" i="34"/>
  <c r="B2051" i="34"/>
  <c r="B2050" i="34"/>
  <c r="B2049" i="34"/>
  <c r="B2048" i="34"/>
  <c r="B2047" i="34"/>
  <c r="B2046" i="34"/>
  <c r="B2045" i="34"/>
  <c r="B2044" i="34"/>
  <c r="B2043" i="34"/>
  <c r="B2042" i="34"/>
  <c r="B2041" i="34"/>
  <c r="B2040" i="34"/>
  <c r="B2039" i="34"/>
  <c r="B2038" i="34"/>
  <c r="B2037" i="34"/>
  <c r="B2036" i="34"/>
  <c r="B2035" i="34"/>
  <c r="B2034" i="34"/>
  <c r="B2033" i="34"/>
  <c r="B2032" i="34"/>
  <c r="B2031" i="34"/>
  <c r="B2030" i="34"/>
  <c r="B2029" i="34"/>
  <c r="B2028" i="34"/>
  <c r="B2027" i="34"/>
  <c r="B2026" i="34"/>
  <c r="B2025" i="34"/>
  <c r="B2024" i="34"/>
  <c r="B2023" i="34"/>
  <c r="B2022" i="34"/>
  <c r="B2021" i="34"/>
  <c r="B2020" i="34"/>
  <c r="B2019" i="34"/>
  <c r="B2018" i="34"/>
  <c r="B2017" i="34"/>
  <c r="B2016" i="34"/>
  <c r="B2015" i="34"/>
  <c r="B2014" i="34"/>
  <c r="B2013" i="34"/>
  <c r="B2012" i="34"/>
  <c r="B2011" i="34"/>
  <c r="B2010" i="34"/>
  <c r="B2009" i="34"/>
  <c r="B2008" i="34"/>
  <c r="B2007" i="34"/>
  <c r="B2006" i="34"/>
  <c r="B2005" i="34"/>
  <c r="B2004" i="34"/>
  <c r="B2003" i="34"/>
  <c r="B2002" i="34"/>
  <c r="B2001" i="34"/>
  <c r="B2000" i="34"/>
  <c r="B1999" i="34"/>
  <c r="B1998" i="34"/>
  <c r="B1997" i="34"/>
  <c r="B1996" i="34"/>
  <c r="B1995" i="34"/>
  <c r="B1994" i="34"/>
  <c r="B1993" i="34"/>
  <c r="B1992" i="34"/>
  <c r="B1991" i="34"/>
  <c r="B1990" i="34"/>
  <c r="B1989" i="34"/>
  <c r="B1988" i="34"/>
  <c r="B1987" i="34"/>
  <c r="B1986" i="34"/>
  <c r="B1985" i="34"/>
  <c r="B1984" i="34"/>
  <c r="B1983" i="34"/>
  <c r="B1982" i="34"/>
  <c r="B1981" i="34"/>
  <c r="B1980" i="34"/>
  <c r="B1979" i="34"/>
  <c r="B1978" i="34"/>
  <c r="B1977" i="34"/>
  <c r="B1976" i="34"/>
  <c r="B1975" i="34"/>
  <c r="B1974" i="34"/>
  <c r="B1973" i="34"/>
  <c r="B1972" i="34"/>
  <c r="B1971" i="34"/>
  <c r="B1970" i="34"/>
  <c r="B1969" i="34"/>
  <c r="B1968" i="34"/>
  <c r="B1967" i="34"/>
  <c r="B1966" i="34"/>
  <c r="B1965" i="34"/>
  <c r="B1964" i="34"/>
  <c r="B1963" i="34"/>
  <c r="B1962" i="34"/>
  <c r="B1961" i="34"/>
  <c r="B1960" i="34"/>
  <c r="B1959" i="34"/>
  <c r="B1958" i="34"/>
  <c r="B1957" i="34"/>
  <c r="B1956" i="34"/>
  <c r="B1955" i="34"/>
  <c r="B1954" i="34"/>
  <c r="B1953" i="34"/>
  <c r="B1952" i="34"/>
  <c r="B1951" i="34"/>
  <c r="B1950" i="34"/>
  <c r="B1949" i="34"/>
  <c r="B1948" i="34"/>
  <c r="B1947" i="34"/>
  <c r="B1946" i="34"/>
  <c r="B1945" i="34"/>
  <c r="B1944" i="34"/>
  <c r="B1943" i="34"/>
  <c r="B1942" i="34"/>
  <c r="B1941" i="34"/>
  <c r="B1940" i="34"/>
  <c r="B1939" i="34"/>
  <c r="B1938" i="34"/>
  <c r="B1937" i="34"/>
  <c r="B1936" i="34"/>
  <c r="B1935" i="34"/>
  <c r="B1934" i="34"/>
  <c r="B1933" i="34"/>
  <c r="B1932" i="34"/>
  <c r="B1931" i="34"/>
  <c r="B1930" i="34"/>
  <c r="B1929" i="34"/>
  <c r="B1928" i="34"/>
  <c r="B1927" i="34"/>
  <c r="B1926" i="34"/>
  <c r="B1925" i="34"/>
  <c r="B1924" i="34"/>
  <c r="B1923" i="34"/>
  <c r="B1922" i="34"/>
  <c r="B1921" i="34"/>
  <c r="B1920" i="34"/>
  <c r="B1919" i="34"/>
  <c r="B1918" i="34"/>
  <c r="B1917" i="34"/>
  <c r="B1916" i="34"/>
  <c r="B1915" i="34"/>
  <c r="B1914" i="34"/>
  <c r="B1913" i="34"/>
  <c r="B1912" i="34"/>
  <c r="B1911" i="34"/>
  <c r="B1910" i="34"/>
  <c r="B1909" i="34"/>
  <c r="B1908" i="34"/>
  <c r="B1907" i="34"/>
  <c r="B1906" i="34"/>
  <c r="B1905" i="34"/>
  <c r="B1904" i="34"/>
  <c r="B1903" i="34"/>
  <c r="B1902" i="34"/>
  <c r="B1901" i="34"/>
  <c r="B1900" i="34"/>
  <c r="B1899" i="34"/>
  <c r="B1898" i="34"/>
  <c r="B1897" i="34"/>
  <c r="B1896" i="34"/>
  <c r="B1895" i="34"/>
  <c r="B1894" i="34"/>
  <c r="B1893" i="34"/>
  <c r="B1892" i="34"/>
  <c r="B1891" i="34"/>
  <c r="B1890" i="34"/>
  <c r="B1889" i="34"/>
  <c r="B1888" i="34"/>
  <c r="B1887" i="34"/>
  <c r="B1886" i="34"/>
  <c r="B1885" i="34"/>
  <c r="B1884" i="34"/>
  <c r="B1883" i="34"/>
  <c r="B1882" i="34"/>
  <c r="B1881" i="34"/>
  <c r="B1880" i="34"/>
  <c r="B1879" i="34"/>
  <c r="B1878" i="34"/>
  <c r="B1877" i="34"/>
  <c r="B1876" i="34"/>
  <c r="B1875" i="34"/>
  <c r="B1874" i="34"/>
  <c r="B1873" i="34"/>
  <c r="B1872" i="34"/>
  <c r="B1871" i="34"/>
  <c r="B1870" i="34"/>
  <c r="B1869" i="34"/>
  <c r="B1868" i="34"/>
  <c r="B1867" i="34"/>
  <c r="B1866" i="34"/>
  <c r="B1865" i="34"/>
  <c r="B1864" i="34"/>
  <c r="B1863" i="34"/>
  <c r="B1862" i="34"/>
  <c r="B1861" i="34"/>
  <c r="B1860" i="34"/>
  <c r="B1859" i="34"/>
  <c r="B1858" i="34"/>
  <c r="B1857" i="34"/>
  <c r="B1856" i="34"/>
  <c r="B1855" i="34"/>
  <c r="B1854" i="34"/>
  <c r="B1853" i="34"/>
  <c r="B1852" i="34"/>
  <c r="B1851" i="34"/>
  <c r="B1850" i="34"/>
  <c r="B1849" i="34"/>
  <c r="B1848" i="34"/>
  <c r="B1847" i="34"/>
  <c r="B1846" i="34"/>
  <c r="B1845" i="34"/>
  <c r="B1844" i="34"/>
  <c r="B1843" i="34"/>
  <c r="B1842" i="34"/>
  <c r="B1841" i="34"/>
  <c r="B1840" i="34"/>
  <c r="B1839" i="34"/>
  <c r="B1838" i="34"/>
  <c r="B1837" i="34"/>
  <c r="B1836" i="34"/>
  <c r="B1835" i="34"/>
  <c r="B1834" i="34"/>
  <c r="B1833" i="34"/>
  <c r="B1832" i="34"/>
  <c r="B1831" i="34"/>
  <c r="B1830" i="34"/>
  <c r="B1829" i="34"/>
  <c r="B1828" i="34"/>
  <c r="B1827" i="34"/>
  <c r="B1826" i="34"/>
  <c r="B1825" i="34"/>
  <c r="B1824" i="34"/>
  <c r="B1823" i="34"/>
  <c r="B1822" i="34"/>
  <c r="B1821" i="34"/>
  <c r="B1820" i="34"/>
  <c r="B1819" i="34"/>
  <c r="B1818" i="34"/>
  <c r="B1817" i="34"/>
  <c r="B1816" i="34"/>
  <c r="B1815" i="34"/>
  <c r="B1814" i="34"/>
  <c r="B1813" i="34"/>
  <c r="B1812" i="34"/>
  <c r="B1811" i="34"/>
  <c r="B1810" i="34"/>
  <c r="B1809" i="34"/>
  <c r="B1808" i="34"/>
  <c r="B1807" i="34"/>
  <c r="B1806" i="34"/>
  <c r="B1805" i="34"/>
  <c r="B1804" i="34"/>
  <c r="B1803" i="34"/>
  <c r="B1802" i="34"/>
  <c r="B1801" i="34"/>
  <c r="B1800" i="34"/>
  <c r="B1799" i="34"/>
  <c r="B1798" i="34"/>
  <c r="B1797" i="34"/>
  <c r="B1796" i="34"/>
  <c r="B1795" i="34"/>
  <c r="B1794" i="34"/>
  <c r="B1793" i="34"/>
  <c r="B1792" i="34"/>
  <c r="B1791" i="34"/>
  <c r="B1790" i="34"/>
  <c r="B1789" i="34"/>
  <c r="B1788" i="34"/>
  <c r="B1787" i="34"/>
  <c r="B1786" i="34"/>
  <c r="B1785" i="34"/>
  <c r="B1784" i="34"/>
  <c r="B1783" i="34"/>
  <c r="B1782" i="34"/>
  <c r="B1781" i="34"/>
  <c r="B1780" i="34"/>
  <c r="B1779" i="34"/>
  <c r="B1778" i="34"/>
  <c r="B1777" i="34"/>
  <c r="B1776" i="34"/>
  <c r="B1775" i="34"/>
  <c r="B1774" i="34"/>
  <c r="B1773" i="34"/>
  <c r="B1772" i="34"/>
  <c r="B1771" i="34"/>
  <c r="B1770" i="34"/>
  <c r="B1769" i="34"/>
  <c r="B1768" i="34"/>
  <c r="B1767" i="34"/>
  <c r="B1766" i="34"/>
  <c r="B1765" i="34"/>
  <c r="B1764" i="34"/>
  <c r="B1763" i="34"/>
  <c r="B1762" i="34"/>
  <c r="B1761" i="34"/>
  <c r="B1760" i="34"/>
  <c r="B1759" i="34"/>
  <c r="B1758" i="34"/>
  <c r="B1757" i="34"/>
  <c r="B1756" i="34"/>
  <c r="B1755" i="34"/>
  <c r="B1754" i="34"/>
  <c r="B1753" i="34"/>
  <c r="B1752" i="34"/>
  <c r="B1751" i="34"/>
  <c r="B1750" i="34"/>
  <c r="B1749" i="34"/>
  <c r="B1748" i="34"/>
  <c r="B1747" i="34"/>
  <c r="B1746" i="34"/>
  <c r="B1745" i="34"/>
  <c r="B1744" i="34"/>
  <c r="B1743" i="34"/>
  <c r="B1742" i="34"/>
  <c r="B1741" i="34"/>
  <c r="B1740" i="34"/>
  <c r="B1739" i="34"/>
  <c r="B1738" i="34"/>
  <c r="B1737" i="34"/>
  <c r="B1736" i="34"/>
  <c r="B1735" i="34"/>
  <c r="B1734" i="34"/>
  <c r="B1733" i="34"/>
  <c r="B1732" i="34"/>
  <c r="B1731" i="34"/>
  <c r="B1730" i="34"/>
  <c r="B1729" i="34"/>
  <c r="B1728" i="34"/>
  <c r="B1727" i="34"/>
  <c r="B1726" i="34"/>
  <c r="B1725" i="34"/>
  <c r="B1724" i="34"/>
  <c r="B1723" i="34"/>
  <c r="B1722" i="34"/>
  <c r="B1721" i="34"/>
  <c r="B1720" i="34"/>
  <c r="B1719" i="34"/>
  <c r="B1718" i="34"/>
  <c r="B1717" i="34"/>
  <c r="B1716" i="34"/>
  <c r="B1715" i="34"/>
  <c r="B1714" i="34"/>
  <c r="B1713" i="34"/>
  <c r="B1712" i="34"/>
  <c r="B1711" i="34"/>
  <c r="B1710" i="34"/>
  <c r="B1709" i="34"/>
  <c r="B1708" i="34"/>
  <c r="B1707" i="34"/>
  <c r="B1706" i="34"/>
  <c r="B1705" i="34"/>
  <c r="B1704" i="34"/>
  <c r="B1703" i="34"/>
  <c r="B1702" i="34"/>
  <c r="B1701" i="34"/>
  <c r="B1700" i="34"/>
  <c r="B1699" i="34"/>
  <c r="B1698" i="34"/>
  <c r="B1697" i="34"/>
  <c r="B1696" i="34"/>
  <c r="B1695" i="34"/>
  <c r="B1694" i="34"/>
  <c r="B1693" i="34"/>
  <c r="B1692" i="34"/>
  <c r="B1691" i="34"/>
  <c r="B1690" i="34"/>
  <c r="B1689" i="34"/>
  <c r="B1688" i="34"/>
  <c r="B1687" i="34"/>
  <c r="B1686" i="34"/>
  <c r="B1685" i="34"/>
  <c r="B1684" i="34"/>
  <c r="B1683" i="34"/>
  <c r="B1682" i="34"/>
  <c r="B1681" i="34"/>
  <c r="B1680" i="34"/>
  <c r="B1679" i="34"/>
  <c r="B1678" i="34"/>
  <c r="B1677" i="34"/>
  <c r="B1676" i="34"/>
  <c r="B1675" i="34"/>
  <c r="B1674" i="34"/>
  <c r="B1673" i="34"/>
  <c r="B1672" i="34"/>
  <c r="B1671" i="34"/>
  <c r="B1670" i="34"/>
  <c r="B1669" i="34"/>
  <c r="B1668" i="34"/>
  <c r="B1667" i="34"/>
  <c r="B1666" i="34"/>
  <c r="B1665" i="34"/>
  <c r="B1664" i="34"/>
  <c r="B1663" i="34"/>
  <c r="B1662" i="34"/>
  <c r="B1661" i="34"/>
  <c r="B1660" i="34"/>
  <c r="B1659" i="34"/>
  <c r="B1658" i="34"/>
  <c r="B1657" i="34"/>
  <c r="B1656" i="34"/>
  <c r="B1655" i="34"/>
  <c r="B1654" i="34"/>
  <c r="B1653" i="34"/>
  <c r="B1652" i="34"/>
  <c r="B1651" i="34"/>
  <c r="B1650" i="34"/>
  <c r="B1649" i="34"/>
  <c r="B1648" i="34"/>
  <c r="B1647" i="34"/>
  <c r="B1646" i="34"/>
  <c r="B1645" i="34"/>
  <c r="B1644" i="34"/>
  <c r="B1643" i="34"/>
  <c r="B1642" i="34"/>
  <c r="B1641" i="34"/>
  <c r="B1640" i="34"/>
  <c r="B1639" i="34"/>
  <c r="B1638" i="34"/>
  <c r="B1637" i="34"/>
  <c r="B1636" i="34"/>
  <c r="B1635" i="34"/>
  <c r="B1634" i="34"/>
  <c r="B1633" i="34"/>
  <c r="B1632" i="34"/>
  <c r="B1631" i="34"/>
  <c r="B1630" i="34"/>
  <c r="B1629" i="34"/>
  <c r="B1628" i="34"/>
  <c r="B1627" i="34"/>
  <c r="B1626" i="34"/>
  <c r="B1625" i="34"/>
  <c r="B1624" i="34"/>
  <c r="B1623" i="34"/>
  <c r="B1622" i="34"/>
  <c r="B1621" i="34"/>
  <c r="B1620" i="34"/>
  <c r="B1619" i="34"/>
  <c r="B1618" i="34"/>
  <c r="B1617" i="34"/>
  <c r="B1616" i="34"/>
  <c r="B1615" i="34"/>
  <c r="B1614" i="34"/>
  <c r="B1613" i="34"/>
  <c r="B1612" i="34"/>
  <c r="B1611" i="34"/>
  <c r="B1610" i="34"/>
  <c r="B1609" i="34"/>
  <c r="B1608" i="34"/>
  <c r="B1607" i="34"/>
  <c r="B1606" i="34"/>
  <c r="B1605" i="34"/>
  <c r="B1604" i="34"/>
  <c r="B1603" i="34"/>
  <c r="B1602" i="34"/>
  <c r="B1601" i="34"/>
  <c r="B1600" i="34"/>
  <c r="B1599" i="34"/>
  <c r="B1598" i="34"/>
  <c r="B1597" i="34"/>
  <c r="B1596" i="34"/>
  <c r="B1595" i="34"/>
  <c r="B1594" i="34"/>
  <c r="B1593" i="34"/>
  <c r="B1592" i="34"/>
  <c r="B1591" i="34"/>
  <c r="B1590" i="34"/>
  <c r="B1589" i="34"/>
  <c r="B1588" i="34"/>
  <c r="B1587" i="34"/>
  <c r="B1586" i="34"/>
  <c r="B1585" i="34"/>
  <c r="B1584" i="34"/>
  <c r="B1583" i="34"/>
  <c r="B1582" i="34"/>
  <c r="B1581" i="34"/>
  <c r="B1580" i="34"/>
  <c r="B1579" i="34"/>
  <c r="B1578" i="34"/>
  <c r="B1577" i="34"/>
  <c r="B1576" i="34"/>
  <c r="B1575" i="34"/>
  <c r="B1574" i="34"/>
  <c r="B1573" i="34"/>
  <c r="B1572" i="34"/>
  <c r="B1571" i="34"/>
  <c r="B1570" i="34"/>
  <c r="B1569" i="34"/>
  <c r="B1568" i="34"/>
  <c r="B1567" i="34"/>
  <c r="B1566" i="34"/>
  <c r="B1565" i="34"/>
  <c r="B1564" i="34"/>
  <c r="B1563" i="34"/>
  <c r="B1562" i="34"/>
  <c r="B1561" i="34"/>
  <c r="B1560" i="34"/>
  <c r="B1559" i="34"/>
  <c r="B1558" i="34"/>
  <c r="B1557" i="34"/>
  <c r="B1556" i="34"/>
  <c r="B1555" i="34"/>
  <c r="B1554" i="34"/>
  <c r="B1553" i="34"/>
  <c r="B1552" i="34"/>
  <c r="B1551" i="34"/>
  <c r="B1550" i="34"/>
  <c r="B1549" i="34"/>
  <c r="B1548" i="34"/>
  <c r="B1547" i="34"/>
  <c r="B1546" i="34"/>
  <c r="B1545" i="34"/>
  <c r="B1544" i="34"/>
  <c r="B1543" i="34"/>
  <c r="B1542" i="34"/>
  <c r="B1541" i="34"/>
  <c r="B1540" i="34"/>
  <c r="B1539" i="34"/>
  <c r="B1538" i="34"/>
  <c r="B1537" i="34"/>
  <c r="B1536" i="34"/>
  <c r="B1535" i="34"/>
  <c r="B1534" i="34"/>
  <c r="B1533" i="34"/>
  <c r="B1532" i="34"/>
  <c r="B1531" i="34"/>
  <c r="B1530" i="34"/>
  <c r="B1529" i="34"/>
  <c r="B1528" i="34"/>
  <c r="B1527" i="34"/>
  <c r="B1526" i="34"/>
  <c r="B1525" i="34"/>
  <c r="B1524" i="34"/>
  <c r="B1523" i="34"/>
  <c r="B1522" i="34"/>
  <c r="B1521" i="34"/>
  <c r="B1520" i="34"/>
  <c r="B1519" i="34"/>
  <c r="B1518" i="34"/>
  <c r="B1517" i="34"/>
  <c r="B1516" i="34"/>
  <c r="B1515" i="34"/>
  <c r="B1514" i="34"/>
  <c r="B1513" i="34"/>
  <c r="B1512" i="34"/>
  <c r="B1511" i="34"/>
  <c r="B1510" i="34"/>
  <c r="B1509" i="34"/>
  <c r="B1508" i="34"/>
  <c r="B1507" i="34"/>
  <c r="B1506" i="34"/>
  <c r="B1505" i="34"/>
  <c r="B1504" i="34"/>
  <c r="B1503" i="34"/>
  <c r="B1502" i="34"/>
  <c r="B1501" i="34"/>
  <c r="B1500" i="34"/>
  <c r="B1499" i="34"/>
  <c r="B1498" i="34"/>
  <c r="B1497" i="34"/>
  <c r="B1496" i="34"/>
  <c r="B1495" i="34"/>
  <c r="B1494" i="34"/>
  <c r="B1493" i="34"/>
  <c r="B1492" i="34"/>
  <c r="B1491" i="34"/>
  <c r="B1490" i="34"/>
  <c r="B1489" i="34"/>
  <c r="B1488" i="34"/>
  <c r="B1487" i="34"/>
  <c r="B1486" i="34"/>
  <c r="B1485" i="34"/>
  <c r="B1484" i="34"/>
  <c r="B1483" i="34"/>
  <c r="B1482" i="34"/>
  <c r="B1481" i="34"/>
  <c r="B1480" i="34"/>
  <c r="B1479" i="34"/>
  <c r="B1478" i="34"/>
  <c r="B1477" i="34"/>
  <c r="B1476" i="34"/>
  <c r="B1475" i="34"/>
  <c r="B1474" i="34"/>
  <c r="B1473" i="34"/>
  <c r="B1472" i="34"/>
  <c r="B1471" i="34"/>
  <c r="B1470" i="34"/>
  <c r="B1469" i="34"/>
  <c r="B1468" i="34"/>
  <c r="B1467" i="34"/>
  <c r="B1466" i="34"/>
  <c r="B1465" i="34"/>
  <c r="B1464" i="34"/>
  <c r="B1463" i="34"/>
  <c r="B1462" i="34"/>
  <c r="B1461" i="34"/>
  <c r="B1460" i="34"/>
  <c r="B1459" i="34"/>
  <c r="B1458" i="34"/>
  <c r="B1457" i="34"/>
  <c r="B1456" i="34"/>
  <c r="B1455" i="34"/>
  <c r="B1454" i="34"/>
  <c r="B1453" i="34"/>
  <c r="B1452" i="34"/>
  <c r="B1451" i="34"/>
  <c r="B1450" i="34"/>
  <c r="B1449" i="34"/>
  <c r="B1448" i="34"/>
  <c r="B1447" i="34"/>
  <c r="B1446" i="34"/>
  <c r="B1445" i="34"/>
  <c r="B1444" i="34"/>
  <c r="B1443" i="34"/>
  <c r="B1442" i="34"/>
  <c r="B1441" i="34"/>
  <c r="B1440" i="34"/>
  <c r="B1439" i="34"/>
  <c r="B1438" i="34"/>
  <c r="B1437" i="34"/>
  <c r="B1436" i="34"/>
  <c r="B1435" i="34"/>
  <c r="B1434" i="34"/>
  <c r="B1433" i="34"/>
  <c r="B1432" i="34"/>
  <c r="B1431" i="34"/>
  <c r="B1430" i="34"/>
  <c r="B1429" i="34"/>
  <c r="B1428" i="34"/>
  <c r="B1427" i="34"/>
  <c r="B1426" i="34"/>
  <c r="B1425" i="34"/>
  <c r="B1424" i="34"/>
  <c r="B1423" i="34"/>
  <c r="B1422" i="34"/>
  <c r="B1421" i="34"/>
  <c r="B1420" i="34"/>
  <c r="B1419" i="34"/>
  <c r="B1418" i="34"/>
  <c r="B1417" i="34"/>
  <c r="B1416" i="34"/>
  <c r="B1415" i="34"/>
  <c r="B1414" i="34"/>
  <c r="B1413" i="34"/>
  <c r="B1412" i="34"/>
  <c r="B1411" i="34"/>
  <c r="B1410" i="34"/>
  <c r="B1409" i="34"/>
  <c r="B1408" i="34"/>
  <c r="B1407" i="34"/>
  <c r="B1406" i="34"/>
  <c r="B1405" i="34"/>
  <c r="B1404" i="34"/>
  <c r="B1403" i="34"/>
  <c r="B1402" i="34"/>
  <c r="B1401" i="34"/>
  <c r="B1400" i="34"/>
  <c r="B1399" i="34"/>
  <c r="B1398" i="34"/>
  <c r="B1397" i="34"/>
  <c r="B1396" i="34"/>
  <c r="B1395" i="34"/>
  <c r="B1394" i="34"/>
  <c r="B1393" i="34"/>
  <c r="B1392" i="34"/>
  <c r="B1391" i="34"/>
  <c r="B1390" i="34"/>
  <c r="B1389" i="34"/>
  <c r="B1388" i="34"/>
  <c r="B1387" i="34"/>
  <c r="B1386" i="34"/>
  <c r="B1385" i="34"/>
  <c r="B1384" i="34"/>
  <c r="B1383" i="34"/>
  <c r="B1382" i="34"/>
  <c r="B1381" i="34"/>
  <c r="B1380" i="34"/>
  <c r="B1379" i="34"/>
  <c r="B1378" i="34"/>
  <c r="B1377" i="34"/>
  <c r="B1376" i="34"/>
  <c r="B1375" i="34"/>
  <c r="B1374" i="34"/>
  <c r="B1373" i="34"/>
  <c r="B1372" i="34"/>
  <c r="B1371" i="34"/>
  <c r="B1370" i="34"/>
  <c r="B1369" i="34"/>
  <c r="B1368" i="34"/>
  <c r="B1367" i="34"/>
  <c r="B1366" i="34"/>
  <c r="B1365" i="34"/>
  <c r="B1364" i="34"/>
  <c r="B1363" i="34"/>
  <c r="B1362" i="34"/>
  <c r="B1361" i="34"/>
  <c r="B1360" i="34"/>
  <c r="B1359" i="34"/>
  <c r="B1358" i="34"/>
  <c r="B1357" i="34"/>
  <c r="B1356" i="34"/>
  <c r="B1355" i="34"/>
  <c r="B1354" i="34"/>
  <c r="B1353" i="34"/>
  <c r="B1352" i="34"/>
  <c r="B1351" i="34"/>
  <c r="B1350" i="34"/>
  <c r="B1349" i="34"/>
  <c r="B1348" i="34"/>
  <c r="B1347" i="34"/>
  <c r="B1346" i="34"/>
  <c r="B1345" i="34"/>
  <c r="B1344" i="34"/>
  <c r="B1343" i="34"/>
  <c r="B1342" i="34"/>
  <c r="B1341" i="34"/>
  <c r="B1340" i="34"/>
  <c r="B1339" i="34"/>
  <c r="B1338" i="34"/>
  <c r="B1337" i="34"/>
  <c r="B1336" i="34"/>
  <c r="B1335" i="34"/>
  <c r="B1334" i="34"/>
  <c r="B1333" i="34"/>
  <c r="B1332" i="34"/>
  <c r="B1331" i="34"/>
  <c r="B1330" i="34"/>
  <c r="B1329" i="34"/>
  <c r="B1328" i="34"/>
  <c r="B1327" i="34"/>
  <c r="B1326" i="34"/>
  <c r="B1325" i="34"/>
  <c r="B1324" i="34"/>
  <c r="B1323" i="34"/>
  <c r="B1322" i="34"/>
  <c r="B1321" i="34"/>
  <c r="B1320" i="34"/>
  <c r="B1319" i="34"/>
  <c r="B1318" i="34"/>
  <c r="B1317" i="34"/>
  <c r="B1316" i="34"/>
  <c r="B1315" i="34"/>
  <c r="B1314" i="34"/>
  <c r="B1313" i="34"/>
  <c r="B1312" i="34"/>
  <c r="B1311" i="34"/>
  <c r="B1310" i="34"/>
  <c r="B1309" i="34"/>
  <c r="B1308" i="34"/>
  <c r="B1307" i="34"/>
  <c r="B1306" i="34"/>
  <c r="B1305" i="34"/>
  <c r="B1304" i="34"/>
  <c r="B1303" i="34"/>
  <c r="B1302" i="34"/>
  <c r="B1301" i="34"/>
  <c r="B1300" i="34"/>
  <c r="B1299" i="34"/>
  <c r="B1298" i="34"/>
  <c r="B1297" i="34"/>
  <c r="B1296" i="34"/>
  <c r="B1295" i="34"/>
  <c r="B1294" i="34"/>
  <c r="B1293" i="34"/>
  <c r="B1292" i="34"/>
  <c r="B1291" i="34"/>
  <c r="B1290" i="34"/>
  <c r="B1289" i="34"/>
  <c r="B1288" i="34"/>
  <c r="B1287" i="34"/>
  <c r="B1286" i="34"/>
  <c r="B1285" i="34"/>
  <c r="B1284" i="34"/>
  <c r="B1283" i="34"/>
  <c r="B1282" i="34"/>
  <c r="B1281" i="34"/>
  <c r="B1280" i="34"/>
  <c r="B1279" i="34"/>
  <c r="B1278" i="34"/>
  <c r="B1277" i="34"/>
  <c r="B1276" i="34"/>
  <c r="B1275" i="34"/>
  <c r="B1274" i="34"/>
  <c r="B1273" i="34"/>
  <c r="B1272" i="34"/>
  <c r="B1271" i="34"/>
  <c r="B1270" i="34"/>
  <c r="B1269" i="34"/>
  <c r="B1268" i="34"/>
  <c r="B1267" i="34"/>
  <c r="B1266" i="34"/>
  <c r="B1265" i="34"/>
  <c r="B1264" i="34"/>
  <c r="B1263" i="34"/>
  <c r="B1262" i="34"/>
  <c r="B1261" i="34"/>
  <c r="B1260" i="34"/>
  <c r="B1259" i="34"/>
  <c r="B1258" i="34"/>
  <c r="B1257" i="34"/>
  <c r="B1256" i="34"/>
  <c r="B1255" i="34"/>
  <c r="B1254" i="34"/>
  <c r="B1253" i="34"/>
  <c r="B1252" i="34"/>
  <c r="B1251" i="34"/>
  <c r="B1250" i="34"/>
  <c r="B1249" i="34"/>
  <c r="B1248" i="34"/>
  <c r="B1247" i="34"/>
  <c r="B1246" i="34"/>
  <c r="B1245" i="34"/>
  <c r="B1244" i="34"/>
  <c r="B1243" i="34"/>
  <c r="B1242" i="34"/>
  <c r="B1241" i="34"/>
  <c r="B1240" i="34"/>
  <c r="B1239" i="34"/>
  <c r="B1238" i="34"/>
  <c r="B1237" i="34"/>
  <c r="B1236" i="34"/>
  <c r="B1235" i="34"/>
  <c r="B1234" i="34"/>
  <c r="B1233" i="34"/>
  <c r="B1232" i="34"/>
  <c r="B1231" i="34"/>
  <c r="B1230" i="34"/>
  <c r="B1229" i="34"/>
  <c r="B1228" i="34"/>
  <c r="B1227" i="34"/>
  <c r="B1226" i="34"/>
  <c r="B1225" i="34"/>
  <c r="B1224" i="34"/>
  <c r="B1223" i="34"/>
  <c r="B1222" i="34"/>
  <c r="B1221" i="34"/>
  <c r="B1220" i="34"/>
  <c r="B1219" i="34"/>
  <c r="B1218" i="34"/>
  <c r="B1217" i="34"/>
  <c r="B1216" i="34"/>
  <c r="B1215" i="34"/>
  <c r="B1214" i="34"/>
  <c r="B1213" i="34"/>
  <c r="B1212" i="34"/>
  <c r="B1211" i="34"/>
  <c r="B1210" i="34"/>
  <c r="B1209" i="34"/>
  <c r="B1208" i="34"/>
  <c r="B1207" i="34"/>
  <c r="B1206" i="34"/>
  <c r="B1205" i="34"/>
  <c r="B1204" i="34"/>
  <c r="B1203" i="34"/>
  <c r="B1202" i="34"/>
  <c r="B1201" i="34"/>
  <c r="B1200" i="34"/>
  <c r="B1199" i="34"/>
  <c r="B1198" i="34"/>
  <c r="B1197" i="34"/>
  <c r="B1196" i="34"/>
  <c r="B1195" i="34"/>
  <c r="B1194" i="34"/>
  <c r="B1193" i="34"/>
  <c r="B1192" i="34"/>
  <c r="B1191" i="34"/>
  <c r="B1190" i="34"/>
  <c r="B1189" i="34"/>
  <c r="B1188" i="34"/>
  <c r="B1187" i="34"/>
  <c r="B1186" i="34"/>
  <c r="B1185" i="34"/>
  <c r="B1184" i="34"/>
  <c r="B1183" i="34"/>
  <c r="B1182" i="34"/>
  <c r="B1181" i="34"/>
  <c r="B1180" i="34"/>
  <c r="B1179" i="34"/>
  <c r="B1178" i="34"/>
  <c r="B1177" i="34"/>
  <c r="B1176" i="34"/>
  <c r="B1175" i="34"/>
  <c r="B1174" i="34"/>
  <c r="B1173" i="34"/>
  <c r="B1172" i="34"/>
  <c r="B1171" i="34"/>
  <c r="B1170" i="34"/>
  <c r="B1169" i="34"/>
  <c r="B1168" i="34"/>
  <c r="B1167" i="34"/>
  <c r="B1166" i="34"/>
  <c r="B1165" i="34"/>
  <c r="B1164" i="34"/>
  <c r="B1163" i="34"/>
  <c r="B1162" i="34"/>
  <c r="B1161" i="34"/>
  <c r="B1160" i="34"/>
  <c r="B1159" i="34"/>
  <c r="B1158" i="34"/>
  <c r="B1157" i="34"/>
  <c r="B1156" i="34"/>
  <c r="B1155" i="34"/>
  <c r="B1154" i="34"/>
  <c r="B1153" i="34"/>
  <c r="B1152" i="34"/>
  <c r="B1151" i="34"/>
  <c r="B1150" i="34"/>
  <c r="B1149" i="34"/>
  <c r="B1148" i="34"/>
  <c r="B1147" i="34"/>
  <c r="B1146" i="34"/>
  <c r="B1145" i="34"/>
  <c r="B1144" i="34"/>
  <c r="B1143" i="34"/>
  <c r="B1142" i="34"/>
  <c r="B1141" i="34"/>
  <c r="B1140" i="34"/>
  <c r="B1139" i="34"/>
  <c r="B1138" i="34"/>
  <c r="B1137" i="34"/>
  <c r="B1136" i="34"/>
  <c r="B1135" i="34"/>
  <c r="B1134" i="34"/>
  <c r="B1133" i="34"/>
  <c r="B1132" i="34"/>
  <c r="B1131" i="34"/>
  <c r="B1130" i="34"/>
  <c r="B1129" i="34"/>
  <c r="B1128" i="34"/>
  <c r="B1127" i="34"/>
  <c r="B1126" i="34"/>
  <c r="B1125" i="34"/>
  <c r="B1124" i="34"/>
  <c r="B1123" i="34"/>
  <c r="B1122" i="34"/>
  <c r="B1121" i="34"/>
  <c r="B1120" i="34"/>
  <c r="B1119" i="34"/>
  <c r="B1118" i="34"/>
  <c r="B1117" i="34"/>
  <c r="B1116" i="34"/>
  <c r="B1115" i="34"/>
  <c r="B1114" i="34"/>
  <c r="B1113" i="34"/>
  <c r="B1112" i="34"/>
  <c r="B1111" i="34"/>
  <c r="B1110" i="34"/>
  <c r="B1109" i="34"/>
  <c r="B1108" i="34"/>
  <c r="B1107" i="34"/>
  <c r="B1106" i="34"/>
  <c r="B1105" i="34"/>
  <c r="B1104" i="34"/>
  <c r="B1103" i="34"/>
  <c r="B1102" i="34"/>
  <c r="B1101" i="34"/>
  <c r="B1100" i="34"/>
  <c r="B1099" i="34"/>
  <c r="B1098" i="34"/>
  <c r="B1097" i="34"/>
  <c r="B1096" i="34"/>
  <c r="B1095" i="34"/>
  <c r="B1094" i="34"/>
  <c r="B1093" i="34"/>
  <c r="B1092" i="34"/>
  <c r="B1091" i="34"/>
  <c r="B1090" i="34"/>
  <c r="B1089" i="34"/>
  <c r="B1088" i="34"/>
  <c r="B1087" i="34"/>
  <c r="B1086" i="34"/>
  <c r="B1085" i="34"/>
  <c r="B1084" i="34"/>
  <c r="B1083" i="34"/>
  <c r="B1082" i="34"/>
  <c r="B1081" i="34"/>
  <c r="B1080" i="34"/>
  <c r="B1079" i="34"/>
  <c r="B1078" i="34"/>
  <c r="B1077" i="34"/>
  <c r="B1076" i="34"/>
  <c r="B1075" i="34"/>
  <c r="B1074" i="34"/>
  <c r="B1073" i="34"/>
  <c r="B1072" i="34"/>
  <c r="B1071" i="34"/>
  <c r="B1070" i="34"/>
  <c r="B1069" i="34"/>
  <c r="B1068" i="34"/>
  <c r="B1067" i="34"/>
  <c r="B1066" i="34"/>
  <c r="B1065" i="34"/>
  <c r="B1064" i="34"/>
  <c r="B1063" i="34"/>
  <c r="B1062" i="34"/>
  <c r="B1061" i="34"/>
  <c r="B1060" i="34"/>
  <c r="B1059" i="34"/>
  <c r="B1058" i="34"/>
  <c r="B1057" i="34"/>
  <c r="B1056" i="34"/>
  <c r="B1055" i="34"/>
  <c r="B1054" i="34"/>
  <c r="B1053" i="34"/>
  <c r="B1052" i="34"/>
  <c r="B1051" i="34"/>
  <c r="B1050" i="34"/>
  <c r="B1049" i="34"/>
  <c r="B1048" i="34"/>
  <c r="B1047" i="34"/>
  <c r="B1046" i="34"/>
  <c r="B1045" i="34"/>
  <c r="B1044" i="34"/>
  <c r="B1043" i="34"/>
  <c r="B1042" i="34"/>
  <c r="B1041" i="34"/>
  <c r="B1040" i="34"/>
  <c r="B1039" i="34"/>
  <c r="B1038" i="34"/>
  <c r="B1037" i="34"/>
  <c r="B1036" i="34"/>
  <c r="B1035" i="34"/>
  <c r="B1034" i="34"/>
  <c r="B1033" i="34"/>
  <c r="B1032" i="34"/>
  <c r="B1031" i="34"/>
  <c r="B1030" i="34"/>
  <c r="B1029" i="34"/>
  <c r="B1028" i="34"/>
  <c r="B1027" i="34"/>
  <c r="B1026" i="34"/>
  <c r="B1025" i="34"/>
  <c r="B1024" i="34"/>
  <c r="B1023" i="34"/>
  <c r="B1022" i="34"/>
  <c r="B1021" i="34"/>
  <c r="B1020" i="34"/>
  <c r="B1019" i="34"/>
  <c r="B1018" i="34"/>
  <c r="B1017" i="34"/>
  <c r="B1016" i="34"/>
  <c r="B1015" i="34"/>
  <c r="B1014" i="34"/>
  <c r="B1013" i="34"/>
  <c r="B1012" i="34"/>
  <c r="B1011" i="34"/>
  <c r="B1010" i="34"/>
  <c r="B1009" i="34"/>
  <c r="B1008" i="34"/>
  <c r="B1007" i="34"/>
  <c r="B1006" i="34"/>
  <c r="B1005" i="34"/>
  <c r="B1004" i="34"/>
  <c r="B1003" i="34"/>
  <c r="B1002" i="34"/>
  <c r="B1001" i="34"/>
  <c r="B1000" i="34"/>
  <c r="B999" i="34"/>
  <c r="B998" i="34"/>
  <c r="B997" i="34"/>
  <c r="B996" i="34"/>
  <c r="B995" i="34"/>
  <c r="B994" i="34"/>
  <c r="B993" i="34"/>
  <c r="B992" i="34"/>
  <c r="B991" i="34"/>
  <c r="B990" i="34"/>
  <c r="B989" i="34"/>
  <c r="B988" i="34"/>
  <c r="B987" i="34"/>
  <c r="B986" i="34"/>
  <c r="B985" i="34"/>
  <c r="B984" i="34"/>
  <c r="B983" i="34"/>
  <c r="B982" i="34"/>
  <c r="B981" i="34"/>
  <c r="B980" i="34"/>
  <c r="B979" i="34"/>
  <c r="B978" i="34"/>
  <c r="B977" i="34"/>
  <c r="B976" i="34"/>
  <c r="B975" i="34"/>
  <c r="B974" i="34"/>
  <c r="B973" i="34"/>
  <c r="B972" i="34"/>
  <c r="B971" i="34"/>
  <c r="B970" i="34"/>
  <c r="B969" i="34"/>
  <c r="B968" i="34"/>
  <c r="B967" i="34"/>
  <c r="B966" i="34"/>
  <c r="B965" i="34"/>
  <c r="B964" i="34"/>
  <c r="B963" i="34"/>
  <c r="B962" i="34"/>
  <c r="B961" i="34"/>
  <c r="B960" i="34"/>
  <c r="B959" i="34"/>
  <c r="B958" i="34"/>
  <c r="B957" i="34"/>
  <c r="B956" i="34"/>
  <c r="B955" i="34"/>
  <c r="B954" i="34"/>
  <c r="B953" i="34"/>
  <c r="B952" i="34"/>
  <c r="B951" i="34"/>
  <c r="B950" i="34"/>
  <c r="B949" i="34"/>
  <c r="B948" i="34"/>
  <c r="B947" i="34"/>
  <c r="B946" i="34"/>
  <c r="B945" i="34"/>
  <c r="B944" i="34"/>
  <c r="B943" i="34"/>
  <c r="B942" i="34"/>
  <c r="B941" i="34"/>
  <c r="B940" i="34"/>
  <c r="B939" i="34"/>
  <c r="B938" i="34"/>
  <c r="B937" i="34"/>
  <c r="B936" i="34"/>
  <c r="B935" i="34"/>
  <c r="B934" i="34"/>
  <c r="B933" i="34"/>
  <c r="B932" i="34"/>
  <c r="B931" i="34"/>
  <c r="B930" i="34"/>
  <c r="B929" i="34"/>
  <c r="B928" i="34"/>
  <c r="B927" i="34"/>
  <c r="B926" i="34"/>
  <c r="B925" i="34"/>
  <c r="B924" i="34"/>
  <c r="B923" i="34"/>
  <c r="B922" i="34"/>
  <c r="B921" i="34"/>
  <c r="B920" i="34"/>
  <c r="B919" i="34"/>
  <c r="B918" i="34"/>
  <c r="B917" i="34"/>
  <c r="B916" i="34"/>
  <c r="B915" i="34"/>
  <c r="B914" i="34"/>
  <c r="B913" i="34"/>
  <c r="B912" i="34"/>
  <c r="B911" i="34"/>
  <c r="B910" i="34"/>
  <c r="B909" i="34"/>
  <c r="B908" i="34"/>
  <c r="B907" i="34"/>
  <c r="B906" i="34"/>
  <c r="B905" i="34"/>
  <c r="B904" i="34"/>
  <c r="B903" i="34"/>
  <c r="B902" i="34"/>
  <c r="B901" i="34"/>
  <c r="B900" i="34"/>
  <c r="B899" i="34"/>
  <c r="B898" i="34"/>
  <c r="B897" i="34"/>
  <c r="B896" i="34"/>
  <c r="B895" i="34"/>
  <c r="B894" i="34"/>
  <c r="B893" i="34"/>
  <c r="B892" i="34"/>
  <c r="B891" i="34"/>
  <c r="B890" i="34"/>
  <c r="B889" i="34"/>
  <c r="B888" i="34"/>
  <c r="B887" i="34"/>
  <c r="B886" i="34"/>
  <c r="B885" i="34"/>
  <c r="B884" i="34"/>
  <c r="B883" i="34"/>
  <c r="B882" i="34"/>
  <c r="B881" i="34"/>
  <c r="B880" i="34"/>
  <c r="B879" i="34"/>
  <c r="B878" i="34"/>
  <c r="B877" i="34"/>
  <c r="B876" i="34"/>
  <c r="B875" i="34"/>
  <c r="B874" i="34"/>
  <c r="B873" i="34"/>
  <c r="B872" i="34"/>
  <c r="B871" i="34"/>
  <c r="B870" i="34"/>
  <c r="B869" i="34"/>
  <c r="B868" i="34"/>
  <c r="B867" i="34"/>
  <c r="B866" i="34"/>
  <c r="B865" i="34"/>
  <c r="B864" i="34"/>
  <c r="B863" i="34"/>
  <c r="B862" i="34"/>
  <c r="B861" i="34"/>
  <c r="B860" i="34"/>
  <c r="B859" i="34"/>
  <c r="B858" i="34"/>
  <c r="B857" i="34"/>
  <c r="B856" i="34"/>
  <c r="B855" i="34"/>
  <c r="B854" i="34"/>
  <c r="B853" i="34"/>
  <c r="B852" i="34"/>
  <c r="B851" i="34"/>
  <c r="B850" i="34"/>
  <c r="B849" i="34"/>
  <c r="B848" i="34"/>
  <c r="B847" i="34"/>
  <c r="B846" i="34"/>
  <c r="B845" i="34"/>
  <c r="B844" i="34"/>
  <c r="B843" i="34"/>
  <c r="B842" i="34"/>
  <c r="B841" i="34"/>
  <c r="B840" i="34"/>
  <c r="B839" i="34"/>
  <c r="B838" i="34"/>
  <c r="B837" i="34"/>
  <c r="B836" i="34"/>
  <c r="B835" i="34"/>
  <c r="B834" i="34"/>
  <c r="B833" i="34"/>
  <c r="B832" i="34"/>
  <c r="B831" i="34"/>
  <c r="B830" i="34"/>
  <c r="B829" i="34"/>
  <c r="B828" i="34"/>
  <c r="B827" i="34"/>
  <c r="B826" i="34"/>
  <c r="B825" i="34"/>
  <c r="B824" i="34"/>
  <c r="B823" i="34"/>
  <c r="B822" i="34"/>
  <c r="B821" i="34"/>
  <c r="B820" i="34"/>
  <c r="B819" i="34"/>
  <c r="B818" i="34"/>
  <c r="B817" i="34"/>
  <c r="B816" i="34"/>
  <c r="B815" i="34"/>
  <c r="B814" i="34"/>
  <c r="B813" i="34"/>
  <c r="B812" i="34"/>
  <c r="B811" i="34"/>
  <c r="B810" i="34"/>
  <c r="B809" i="34"/>
  <c r="B808" i="34"/>
  <c r="B807" i="34"/>
  <c r="B806" i="34"/>
  <c r="B805" i="34"/>
  <c r="B804" i="34"/>
  <c r="B803" i="34"/>
  <c r="B802" i="34"/>
  <c r="B801" i="34"/>
  <c r="B800" i="34"/>
  <c r="B799" i="34"/>
  <c r="B798" i="34"/>
  <c r="B797" i="34"/>
  <c r="B796" i="34"/>
  <c r="B795" i="34"/>
  <c r="B794" i="34"/>
  <c r="B793" i="34"/>
  <c r="B792" i="34"/>
  <c r="B791" i="34"/>
  <c r="B790" i="34"/>
  <c r="B789" i="34"/>
  <c r="B788" i="34"/>
  <c r="B787" i="34"/>
  <c r="B786" i="34"/>
  <c r="B785" i="34"/>
  <c r="B784" i="34"/>
  <c r="B783" i="34"/>
  <c r="B782" i="34"/>
  <c r="B781" i="34"/>
  <c r="B780" i="34"/>
  <c r="B779" i="34"/>
  <c r="B778" i="34"/>
  <c r="B777" i="34"/>
  <c r="B776" i="34"/>
  <c r="B775" i="34"/>
  <c r="B774" i="34"/>
  <c r="B773" i="34"/>
  <c r="B772" i="34"/>
  <c r="B771" i="34"/>
  <c r="B770" i="34"/>
  <c r="B769" i="34"/>
  <c r="B768" i="34"/>
  <c r="B767" i="34"/>
  <c r="B766" i="34"/>
  <c r="B765" i="34"/>
  <c r="B764" i="34"/>
  <c r="B763" i="34"/>
  <c r="B762" i="34"/>
  <c r="B761" i="34"/>
  <c r="B760" i="34"/>
  <c r="B759" i="34"/>
  <c r="B758" i="34"/>
  <c r="B757" i="34"/>
  <c r="B756" i="34"/>
  <c r="B755" i="34"/>
  <c r="B754" i="34"/>
  <c r="B753" i="34"/>
  <c r="B752" i="34"/>
  <c r="B751" i="34"/>
  <c r="B750" i="34"/>
  <c r="B749" i="34"/>
  <c r="B748" i="34"/>
  <c r="B747" i="34"/>
  <c r="B746" i="34"/>
  <c r="B745" i="34"/>
  <c r="B744" i="34"/>
  <c r="B743" i="34"/>
  <c r="B742" i="34"/>
  <c r="B741" i="34"/>
  <c r="B740" i="34"/>
  <c r="B739" i="34"/>
  <c r="B738" i="34"/>
  <c r="B737" i="34"/>
  <c r="B736" i="34"/>
  <c r="B735" i="34"/>
  <c r="B734" i="34"/>
  <c r="B733" i="34"/>
  <c r="B732" i="34"/>
  <c r="B731" i="34"/>
  <c r="B730" i="34"/>
  <c r="B729" i="34"/>
  <c r="B728" i="34"/>
  <c r="B727" i="34"/>
  <c r="B726" i="34"/>
  <c r="B725" i="34"/>
  <c r="B724" i="34"/>
  <c r="B723" i="34"/>
  <c r="B722" i="34"/>
  <c r="B721" i="34"/>
  <c r="B720" i="34"/>
  <c r="B719" i="34"/>
  <c r="B718" i="34"/>
  <c r="B717" i="34"/>
  <c r="B716" i="34"/>
  <c r="B715" i="34"/>
  <c r="B714" i="34"/>
  <c r="B713" i="34"/>
  <c r="B712" i="34"/>
  <c r="B711" i="34"/>
  <c r="B710" i="34"/>
  <c r="B709" i="34"/>
  <c r="B708" i="34"/>
  <c r="B707" i="34"/>
  <c r="B706" i="34"/>
  <c r="B705" i="34"/>
  <c r="B704" i="34"/>
  <c r="B703" i="34"/>
  <c r="B702" i="34"/>
  <c r="B701" i="34"/>
  <c r="B700" i="34"/>
  <c r="B699" i="34"/>
  <c r="B698" i="34"/>
  <c r="B697" i="34"/>
  <c r="B696" i="34"/>
  <c r="B695" i="34"/>
  <c r="B694" i="34"/>
  <c r="B693" i="34"/>
  <c r="B692" i="34"/>
  <c r="B691" i="34"/>
  <c r="B690" i="34"/>
  <c r="B689" i="34"/>
  <c r="B688" i="34"/>
  <c r="B687" i="34"/>
  <c r="B686" i="34"/>
  <c r="B685" i="34"/>
  <c r="B684" i="34"/>
  <c r="B683" i="34"/>
  <c r="B682" i="34"/>
  <c r="B681" i="34"/>
  <c r="B680" i="34"/>
  <c r="B679" i="34"/>
  <c r="B678" i="34"/>
  <c r="B677" i="34"/>
  <c r="B676" i="34"/>
  <c r="B675" i="34"/>
  <c r="B674" i="34"/>
  <c r="B673" i="34"/>
  <c r="B672" i="34"/>
  <c r="B671" i="34"/>
  <c r="B670" i="34"/>
  <c r="B669" i="34"/>
  <c r="B668" i="34"/>
  <c r="B667" i="34"/>
  <c r="B666" i="34"/>
  <c r="B665" i="34"/>
  <c r="B664" i="34"/>
  <c r="B663" i="34"/>
  <c r="B662" i="34"/>
  <c r="B661" i="34"/>
  <c r="B660" i="34"/>
  <c r="B659" i="34"/>
  <c r="B658" i="34"/>
  <c r="B657" i="34"/>
  <c r="B656" i="34"/>
  <c r="B655" i="34"/>
  <c r="B654" i="34"/>
  <c r="B653" i="34"/>
  <c r="B652" i="34"/>
  <c r="B651" i="34"/>
  <c r="B650" i="34"/>
  <c r="B649" i="34"/>
  <c r="B648" i="34"/>
  <c r="B647" i="34"/>
  <c r="B646" i="34"/>
  <c r="B645" i="34"/>
  <c r="B644" i="34"/>
  <c r="B643" i="34"/>
  <c r="B642" i="34"/>
  <c r="B641" i="34"/>
  <c r="B640" i="34"/>
  <c r="B639" i="34"/>
  <c r="B638" i="34"/>
  <c r="B637" i="34"/>
  <c r="B636" i="34"/>
  <c r="B635" i="34"/>
  <c r="B634" i="34"/>
  <c r="B633" i="34"/>
  <c r="B632" i="34"/>
  <c r="B631" i="34"/>
  <c r="B630" i="34"/>
  <c r="B629" i="34"/>
  <c r="B628" i="34"/>
  <c r="B627" i="34"/>
  <c r="B626" i="34"/>
  <c r="B625" i="34"/>
  <c r="B624" i="34"/>
  <c r="B623" i="34"/>
  <c r="B622" i="34"/>
  <c r="B621" i="34"/>
  <c r="B620" i="34"/>
  <c r="B619" i="34"/>
  <c r="B618" i="34"/>
  <c r="B617" i="34"/>
  <c r="B616" i="34"/>
  <c r="B615" i="34"/>
  <c r="B614" i="34"/>
  <c r="B613" i="34"/>
  <c r="B612" i="34"/>
  <c r="B611" i="34"/>
  <c r="B610" i="34"/>
  <c r="B609" i="34"/>
  <c r="B608" i="34"/>
  <c r="B607" i="34"/>
  <c r="B606" i="34"/>
  <c r="B605" i="34"/>
  <c r="B604" i="34"/>
  <c r="B603" i="34"/>
  <c r="B602" i="34"/>
  <c r="B601" i="34"/>
  <c r="B600" i="34"/>
  <c r="B599" i="34"/>
  <c r="B598" i="34"/>
  <c r="B597" i="34"/>
  <c r="B596" i="34"/>
  <c r="B595" i="34"/>
  <c r="B594" i="34"/>
  <c r="B593" i="34"/>
  <c r="B592" i="34"/>
  <c r="B591" i="34"/>
  <c r="B590" i="34"/>
  <c r="B589" i="34"/>
  <c r="B588" i="34"/>
  <c r="B587" i="34"/>
  <c r="B586" i="34"/>
  <c r="B585" i="34"/>
  <c r="B584" i="34"/>
  <c r="B583" i="34"/>
  <c r="B582" i="34"/>
  <c r="B581" i="34"/>
  <c r="B580" i="34"/>
  <c r="B579" i="34"/>
  <c r="B578" i="34"/>
  <c r="B577" i="34"/>
  <c r="B576" i="34"/>
  <c r="B575" i="34"/>
  <c r="B574" i="34"/>
  <c r="B573" i="34"/>
  <c r="B572" i="34"/>
  <c r="B571" i="34"/>
  <c r="B570" i="34"/>
  <c r="B569" i="34"/>
  <c r="B568" i="34"/>
  <c r="B567" i="34"/>
  <c r="B566" i="34"/>
  <c r="B565" i="34"/>
  <c r="B564" i="34"/>
  <c r="B563" i="34"/>
  <c r="B562" i="34"/>
  <c r="B561" i="34"/>
  <c r="B560" i="34"/>
  <c r="B559" i="34"/>
  <c r="B558" i="34"/>
  <c r="B557" i="34"/>
  <c r="B556" i="34"/>
  <c r="B555" i="34"/>
  <c r="B554" i="34"/>
  <c r="B553" i="34"/>
  <c r="B552" i="34"/>
  <c r="B551" i="34"/>
  <c r="B550" i="34"/>
  <c r="B549" i="34"/>
  <c r="B548" i="34"/>
  <c r="B547" i="34"/>
  <c r="B546" i="34"/>
  <c r="B545" i="34"/>
  <c r="B544" i="34"/>
  <c r="B543" i="34"/>
  <c r="B542" i="34"/>
  <c r="B541" i="34"/>
  <c r="B540" i="34"/>
  <c r="B539" i="34"/>
  <c r="B538" i="34"/>
  <c r="B537" i="34"/>
  <c r="B536" i="34"/>
  <c r="B535" i="34"/>
  <c r="B534" i="34"/>
  <c r="B533" i="34"/>
  <c r="B532" i="34"/>
  <c r="B531" i="34"/>
  <c r="B530" i="34"/>
  <c r="B529" i="34"/>
  <c r="B528" i="34"/>
  <c r="B527" i="34"/>
  <c r="B526" i="34"/>
  <c r="B525" i="34"/>
  <c r="B524" i="34"/>
  <c r="B523" i="34"/>
  <c r="B522" i="34"/>
  <c r="B521" i="34"/>
  <c r="B520" i="34"/>
  <c r="B519" i="34"/>
  <c r="B518" i="34"/>
  <c r="B517" i="34"/>
  <c r="B516" i="34"/>
  <c r="B515" i="34"/>
  <c r="B514" i="34"/>
  <c r="B513" i="34"/>
  <c r="B512" i="34"/>
  <c r="B511" i="34"/>
  <c r="B510" i="34"/>
  <c r="B509" i="34"/>
  <c r="B508" i="34"/>
  <c r="B507" i="34"/>
  <c r="B506" i="34"/>
  <c r="B505" i="34"/>
  <c r="B504" i="34"/>
  <c r="B503" i="34"/>
  <c r="B502" i="34"/>
  <c r="B501" i="34"/>
  <c r="B500" i="34"/>
  <c r="B499" i="34"/>
  <c r="B498" i="34"/>
  <c r="B497" i="34"/>
  <c r="B496" i="34"/>
  <c r="B495" i="34"/>
  <c r="B494" i="34"/>
  <c r="B493" i="34"/>
  <c r="B492" i="34"/>
  <c r="B491" i="34"/>
  <c r="B490" i="34"/>
  <c r="B489" i="34"/>
  <c r="B488" i="34"/>
  <c r="B487" i="34"/>
  <c r="B486" i="34"/>
  <c r="B485" i="34"/>
  <c r="B484" i="34"/>
  <c r="B483" i="34"/>
  <c r="B482" i="34"/>
  <c r="B481" i="34"/>
  <c r="B480" i="34"/>
  <c r="B479" i="34"/>
  <c r="B478" i="34"/>
  <c r="B477" i="34"/>
  <c r="B476" i="34"/>
  <c r="B475" i="34"/>
  <c r="B474" i="34"/>
  <c r="B473" i="34"/>
  <c r="B472" i="34"/>
  <c r="B471" i="34"/>
  <c r="B470" i="34"/>
  <c r="B469" i="34"/>
  <c r="B468" i="34"/>
  <c r="B467" i="34"/>
  <c r="B466" i="34"/>
  <c r="B465" i="34"/>
  <c r="B464" i="34"/>
  <c r="B463" i="34"/>
  <c r="B462" i="34"/>
  <c r="B461" i="34"/>
  <c r="B460" i="34"/>
  <c r="B459" i="34"/>
  <c r="B458" i="34"/>
  <c r="B457" i="34"/>
  <c r="B456" i="34"/>
  <c r="B455" i="34"/>
  <c r="B454" i="34"/>
  <c r="B453" i="34"/>
  <c r="B452" i="34"/>
  <c r="B451" i="34"/>
  <c r="B450" i="34"/>
  <c r="B449" i="34"/>
  <c r="B448" i="34"/>
  <c r="B447" i="34"/>
  <c r="B446" i="34"/>
  <c r="B445" i="34"/>
  <c r="B444" i="34"/>
  <c r="B443" i="34"/>
  <c r="B442" i="34"/>
  <c r="B441" i="34"/>
  <c r="B440" i="34"/>
  <c r="B439" i="34"/>
  <c r="B438" i="34"/>
  <c r="B437" i="34"/>
  <c r="B436" i="34"/>
  <c r="B435" i="34"/>
  <c r="B434" i="34"/>
  <c r="B433" i="34"/>
  <c r="B432" i="34"/>
  <c r="B431" i="34"/>
  <c r="B430" i="34"/>
  <c r="B429" i="34"/>
  <c r="B428" i="34"/>
  <c r="B427" i="34"/>
  <c r="B426" i="34"/>
  <c r="B425" i="34"/>
  <c r="B424" i="34"/>
  <c r="B423" i="34"/>
  <c r="B422" i="34"/>
  <c r="B421" i="34"/>
  <c r="B420" i="34"/>
  <c r="B419" i="34"/>
  <c r="B418" i="34"/>
  <c r="B417" i="34"/>
  <c r="B416" i="34"/>
  <c r="B415" i="34"/>
  <c r="B414" i="34"/>
  <c r="B413" i="34"/>
  <c r="B412" i="34"/>
  <c r="B411" i="34"/>
  <c r="B410" i="34"/>
  <c r="B409" i="34"/>
  <c r="B408" i="34"/>
  <c r="B407" i="34"/>
  <c r="B406" i="34"/>
  <c r="B405" i="34"/>
  <c r="B404" i="34"/>
  <c r="B403" i="34"/>
  <c r="B402" i="34"/>
  <c r="B401" i="34"/>
  <c r="B400" i="34"/>
  <c r="B399" i="34"/>
  <c r="B398" i="34"/>
  <c r="B397" i="34"/>
  <c r="B396" i="34"/>
  <c r="B395" i="34"/>
  <c r="B394" i="34"/>
  <c r="B393" i="34"/>
  <c r="B392" i="34"/>
  <c r="B391" i="34"/>
  <c r="B390" i="34"/>
  <c r="B389" i="34"/>
  <c r="B388" i="34"/>
  <c r="B387" i="34"/>
  <c r="B386" i="34"/>
  <c r="B385" i="34"/>
  <c r="B384" i="34"/>
  <c r="B383" i="34"/>
  <c r="B382" i="34"/>
  <c r="B381" i="34"/>
  <c r="B380" i="34"/>
  <c r="B379" i="34"/>
  <c r="B378" i="34"/>
  <c r="B377" i="34"/>
  <c r="B376" i="34"/>
  <c r="B375" i="34"/>
  <c r="B374" i="34"/>
  <c r="B373" i="34"/>
  <c r="B372" i="34"/>
  <c r="B371" i="34"/>
  <c r="B370" i="34"/>
  <c r="B369" i="34"/>
  <c r="B368" i="34"/>
  <c r="B367" i="34"/>
  <c r="B366" i="34"/>
  <c r="B365" i="34"/>
  <c r="B364" i="34"/>
  <c r="B363" i="34"/>
  <c r="B362" i="34"/>
  <c r="B361" i="34"/>
  <c r="B360" i="34"/>
  <c r="B359" i="34"/>
  <c r="B358" i="34"/>
  <c r="B357" i="34"/>
  <c r="B356" i="34"/>
  <c r="B355" i="34"/>
  <c r="B354" i="34"/>
  <c r="B353" i="34"/>
  <c r="B352" i="34"/>
  <c r="B351" i="34"/>
  <c r="B350" i="34"/>
  <c r="B349" i="34"/>
  <c r="B348" i="34"/>
  <c r="B347" i="34"/>
  <c r="B346" i="34"/>
  <c r="B345" i="34"/>
  <c r="B344" i="34"/>
  <c r="B343" i="34"/>
  <c r="B342" i="34"/>
  <c r="B341" i="34"/>
  <c r="B340" i="34"/>
  <c r="B339" i="34"/>
  <c r="B338" i="34"/>
  <c r="B337" i="34"/>
  <c r="B336" i="34"/>
  <c r="B335" i="34"/>
  <c r="B334" i="34"/>
  <c r="B333" i="34"/>
  <c r="B332" i="34"/>
  <c r="B331" i="34"/>
  <c r="B330" i="34"/>
  <c r="B329" i="34"/>
  <c r="B328" i="34"/>
  <c r="B327" i="34"/>
  <c r="B326" i="34"/>
  <c r="B325" i="34"/>
  <c r="B324" i="34"/>
  <c r="B323" i="34"/>
  <c r="B322" i="34"/>
  <c r="B321" i="34"/>
  <c r="B320" i="34"/>
  <c r="B319" i="34"/>
  <c r="B318" i="34"/>
  <c r="B317" i="34"/>
  <c r="B316" i="34"/>
  <c r="B315" i="34"/>
  <c r="B314" i="34"/>
  <c r="B313" i="34"/>
  <c r="B312" i="34"/>
  <c r="B311" i="34"/>
  <c r="B310" i="34"/>
  <c r="B309" i="34"/>
  <c r="B308" i="34"/>
  <c r="B307" i="34"/>
  <c r="B306" i="34"/>
  <c r="B305" i="34"/>
  <c r="B304" i="34"/>
  <c r="B303" i="34"/>
  <c r="B302" i="34"/>
  <c r="B301" i="34"/>
  <c r="B300" i="34"/>
  <c r="B299" i="34"/>
  <c r="B298" i="34"/>
  <c r="B297" i="34"/>
  <c r="B296" i="34"/>
  <c r="B295" i="34"/>
  <c r="B294" i="34"/>
  <c r="B293" i="34"/>
  <c r="B292" i="34"/>
  <c r="B291" i="34"/>
  <c r="B290" i="34"/>
  <c r="B289" i="34"/>
  <c r="B288" i="34"/>
  <c r="B287" i="34"/>
  <c r="B286" i="34"/>
  <c r="B285" i="34"/>
  <c r="B284" i="34"/>
  <c r="B283" i="34"/>
  <c r="B282" i="34"/>
  <c r="B281" i="34"/>
  <c r="B280" i="34"/>
  <c r="B279" i="34"/>
  <c r="B278" i="34"/>
  <c r="B277" i="34"/>
  <c r="B276" i="34"/>
  <c r="B275" i="34"/>
  <c r="B274" i="34"/>
  <c r="B273" i="34"/>
  <c r="B272" i="34"/>
  <c r="B271" i="34"/>
  <c r="B270" i="34"/>
  <c r="B269" i="34"/>
  <c r="B268" i="34"/>
  <c r="B267" i="34"/>
  <c r="B266" i="34"/>
  <c r="B265" i="34"/>
  <c r="B264" i="34"/>
  <c r="B263" i="34"/>
  <c r="B262" i="34"/>
  <c r="B261" i="34"/>
  <c r="B260" i="34"/>
  <c r="B259" i="34"/>
  <c r="B258" i="34"/>
  <c r="B257" i="34"/>
  <c r="B256" i="34"/>
  <c r="B255" i="34"/>
  <c r="B254" i="34"/>
  <c r="B253" i="34"/>
  <c r="B252" i="34"/>
  <c r="B251" i="34"/>
  <c r="B250" i="34"/>
  <c r="B249" i="34"/>
  <c r="B248" i="34"/>
  <c r="B247" i="34"/>
  <c r="B246" i="34"/>
  <c r="B245" i="34"/>
  <c r="B244" i="34"/>
  <c r="B243" i="34"/>
  <c r="B242" i="34"/>
  <c r="B241" i="34"/>
  <c r="B240" i="34"/>
  <c r="B239" i="34"/>
  <c r="B238" i="34"/>
  <c r="B237" i="34"/>
  <c r="B236" i="34"/>
  <c r="B235" i="34"/>
  <c r="B234" i="34"/>
  <c r="B233" i="34"/>
  <c r="B232" i="34"/>
  <c r="B231" i="34"/>
  <c r="B230" i="34"/>
  <c r="B229" i="34"/>
  <c r="B228" i="34"/>
  <c r="B227" i="34"/>
  <c r="B226" i="34"/>
  <c r="B225" i="34"/>
  <c r="B224" i="34"/>
  <c r="B223" i="34"/>
  <c r="B222" i="34"/>
  <c r="B221" i="34"/>
  <c r="B220" i="34"/>
  <c r="B219" i="34"/>
  <c r="B218" i="34"/>
  <c r="B217" i="34"/>
  <c r="B216" i="34"/>
  <c r="B215" i="34"/>
  <c r="B214" i="34"/>
  <c r="B213" i="34"/>
  <c r="B212" i="34"/>
  <c r="B211" i="34"/>
  <c r="B210" i="34"/>
  <c r="B209" i="34"/>
  <c r="B208" i="34"/>
  <c r="B207" i="34"/>
  <c r="B206" i="34"/>
  <c r="B205" i="34"/>
  <c r="B204" i="34"/>
  <c r="B203" i="34"/>
  <c r="B202" i="34"/>
  <c r="B201" i="34"/>
  <c r="B200" i="34"/>
  <c r="B199" i="34"/>
  <c r="B198" i="34"/>
  <c r="B197" i="34"/>
  <c r="B196" i="34"/>
  <c r="B195" i="34"/>
  <c r="B194" i="34"/>
  <c r="B193" i="34"/>
  <c r="B192" i="34"/>
  <c r="B191" i="34"/>
  <c r="B190" i="34"/>
  <c r="B189" i="34"/>
  <c r="B188" i="34"/>
  <c r="B187" i="34"/>
  <c r="B186" i="34"/>
  <c r="B185" i="34"/>
  <c r="B184" i="34"/>
  <c r="B183" i="34"/>
  <c r="B182" i="34"/>
  <c r="B181" i="34"/>
  <c r="B180" i="34"/>
  <c r="B179" i="34"/>
  <c r="B178" i="34"/>
  <c r="B177" i="34"/>
  <c r="B176" i="34"/>
  <c r="B175" i="34"/>
  <c r="B174" i="34"/>
  <c r="B173" i="34"/>
  <c r="B172" i="34"/>
  <c r="B171" i="34"/>
  <c r="B170" i="34"/>
  <c r="B169" i="34"/>
  <c r="B168" i="34"/>
  <c r="B167" i="34"/>
  <c r="B166" i="34"/>
  <c r="B165" i="34"/>
  <c r="B164" i="34"/>
  <c r="B163" i="34"/>
  <c r="B162" i="34"/>
  <c r="B161" i="34"/>
  <c r="B160" i="34"/>
  <c r="B159" i="34"/>
  <c r="B158" i="34"/>
  <c r="B157" i="34"/>
  <c r="B156" i="34"/>
  <c r="B155" i="34"/>
  <c r="B154" i="34"/>
  <c r="B153" i="34"/>
  <c r="B152" i="34"/>
  <c r="B151" i="34"/>
  <c r="B150" i="34"/>
  <c r="B149" i="34"/>
  <c r="B148" i="34"/>
  <c r="B147" i="34"/>
  <c r="B146" i="34"/>
  <c r="B145" i="34"/>
  <c r="B144" i="34"/>
  <c r="B143" i="34"/>
  <c r="B142" i="34"/>
  <c r="B141" i="34"/>
  <c r="B140" i="34"/>
  <c r="B139" i="34"/>
  <c r="B138" i="34"/>
  <c r="B137" i="34"/>
  <c r="B136" i="34"/>
  <c r="B135" i="34"/>
  <c r="B134" i="34"/>
  <c r="B133" i="34"/>
  <c r="B132" i="34"/>
  <c r="B131" i="34"/>
  <c r="B130" i="34"/>
  <c r="B129" i="34"/>
  <c r="B128" i="34"/>
  <c r="B127" i="34"/>
  <c r="B126" i="34"/>
  <c r="B125" i="34"/>
  <c r="B124" i="34"/>
  <c r="B123" i="34"/>
  <c r="B122" i="34"/>
  <c r="B121" i="34"/>
  <c r="B120" i="34"/>
  <c r="B119" i="34"/>
  <c r="B118" i="34"/>
  <c r="B117" i="34"/>
  <c r="B116" i="34"/>
  <c r="B115" i="34"/>
  <c r="B114" i="34"/>
  <c r="B113" i="34"/>
  <c r="B112" i="34"/>
  <c r="B111" i="34"/>
  <c r="B110" i="34"/>
  <c r="B109" i="34"/>
  <c r="B108" i="34"/>
  <c r="B107" i="34"/>
  <c r="B106" i="34"/>
  <c r="B105" i="34"/>
  <c r="B104" i="34"/>
  <c r="B103" i="34"/>
  <c r="B102" i="34"/>
  <c r="B101" i="34"/>
  <c r="B100" i="34"/>
  <c r="B99" i="34"/>
  <c r="B98" i="34"/>
  <c r="B97" i="34"/>
  <c r="B96" i="34"/>
  <c r="B95" i="34"/>
  <c r="B94" i="34"/>
  <c r="B93" i="34"/>
  <c r="B92" i="34"/>
  <c r="B91" i="34"/>
  <c r="B90" i="34"/>
  <c r="B89" i="34"/>
  <c r="B88" i="34"/>
  <c r="B87" i="34"/>
  <c r="B86" i="34"/>
  <c r="B85" i="34"/>
  <c r="B84" i="34"/>
  <c r="B83" i="34"/>
  <c r="B82" i="34"/>
  <c r="B81" i="34"/>
  <c r="B80" i="34"/>
  <c r="B79" i="34"/>
  <c r="B78" i="34"/>
  <c r="B77" i="34"/>
  <c r="B76" i="34"/>
  <c r="B75" i="34"/>
  <c r="B74" i="34"/>
  <c r="B73" i="34"/>
  <c r="B72" i="34"/>
  <c r="B71" i="34"/>
  <c r="B70" i="34"/>
  <c r="B69" i="34"/>
  <c r="B68" i="34"/>
  <c r="B67" i="34"/>
  <c r="B66" i="34"/>
  <c r="B65" i="34"/>
  <c r="B64" i="34"/>
  <c r="B63" i="34"/>
  <c r="B62" i="34"/>
  <c r="B61" i="34"/>
  <c r="B60" i="34"/>
  <c r="B59" i="34"/>
  <c r="B58" i="34"/>
  <c r="B57" i="34"/>
  <c r="B56" i="34"/>
  <c r="B55" i="34"/>
  <c r="B54" i="34"/>
  <c r="B53" i="34"/>
  <c r="B52" i="34"/>
  <c r="B51" i="34"/>
  <c r="B50" i="34"/>
  <c r="B49" i="34"/>
  <c r="B48" i="34"/>
  <c r="B47" i="34"/>
  <c r="B46" i="34"/>
  <c r="B45" i="34"/>
  <c r="B44" i="34"/>
  <c r="B43" i="34"/>
  <c r="B42" i="34"/>
  <c r="B41" i="34"/>
  <c r="B40" i="34"/>
  <c r="B39" i="34"/>
  <c r="B38" i="34"/>
  <c r="B37" i="34"/>
  <c r="B36" i="34"/>
  <c r="B35" i="34"/>
  <c r="B34" i="34"/>
  <c r="B33" i="34"/>
  <c r="B32" i="34"/>
  <c r="B31" i="34"/>
  <c r="B30" i="34"/>
  <c r="B29" i="34"/>
  <c r="B28" i="34"/>
  <c r="B27" i="34"/>
  <c r="B26" i="34"/>
  <c r="B25" i="34"/>
  <c r="B24" i="34"/>
  <c r="B23" i="34"/>
  <c r="B22" i="34"/>
  <c r="B21" i="34"/>
  <c r="B20" i="34"/>
  <c r="B19" i="34"/>
  <c r="B18" i="34"/>
  <c r="B17" i="34"/>
  <c r="B16" i="34"/>
  <c r="B15" i="34"/>
  <c r="B14" i="34"/>
  <c r="B13" i="34"/>
  <c r="B12" i="34"/>
  <c r="B11" i="34"/>
  <c r="B10" i="34"/>
  <c r="B9" i="34"/>
  <c r="B8" i="34"/>
  <c r="B7" i="34"/>
  <c r="B6" i="34"/>
  <c r="B5" i="34"/>
  <c r="B4" i="34"/>
  <c r="B3" i="34"/>
  <c r="B2" i="34"/>
  <c r="J2" i="34"/>
  <c r="P206" i="34" l="1"/>
  <c r="M206" i="34"/>
  <c r="K206" i="34"/>
  <c r="I208" i="34"/>
  <c r="J207" i="34"/>
  <c r="M2" i="34"/>
  <c r="K2" i="34"/>
  <c r="P168" i="34"/>
  <c r="M207" i="34" l="1"/>
  <c r="K207" i="34"/>
  <c r="P207" i="34"/>
  <c r="J208" i="34"/>
  <c r="I209" i="34"/>
  <c r="P166" i="34"/>
  <c r="P164" i="34"/>
  <c r="P161" i="34"/>
  <c r="P7" i="34"/>
  <c r="P95" i="34"/>
  <c r="P79" i="34"/>
  <c r="P47" i="34"/>
  <c r="P31" i="34"/>
  <c r="P15" i="34"/>
  <c r="P6" i="34"/>
  <c r="P155" i="34"/>
  <c r="P139" i="34"/>
  <c r="P122" i="34"/>
  <c r="P150" i="34"/>
  <c r="P127" i="34"/>
  <c r="P3" i="34"/>
  <c r="P78" i="34"/>
  <c r="P4" i="34"/>
  <c r="P134" i="34"/>
  <c r="P165" i="34"/>
  <c r="P167" i="34"/>
  <c r="P106" i="34"/>
  <c r="P162" i="34"/>
  <c r="P163" i="34"/>
  <c r="P115" i="34"/>
  <c r="P111" i="34"/>
  <c r="P83" i="34"/>
  <c r="P67" i="34"/>
  <c r="P63" i="34"/>
  <c r="P39" i="34"/>
  <c r="P19" i="34"/>
  <c r="P147" i="34"/>
  <c r="AB4" i="31"/>
  <c r="N908" i="31"/>
  <c r="N907" i="31"/>
  <c r="N906" i="31"/>
  <c r="N905" i="31"/>
  <c r="N904" i="31"/>
  <c r="N903" i="31"/>
  <c r="N902" i="31"/>
  <c r="N901" i="31"/>
  <c r="N900" i="31"/>
  <c r="N899" i="31"/>
  <c r="N898" i="31"/>
  <c r="N897" i="31"/>
  <c r="N896" i="31"/>
  <c r="N895" i="31"/>
  <c r="N894" i="31"/>
  <c r="N893" i="31"/>
  <c r="N892" i="31"/>
  <c r="N891" i="31"/>
  <c r="N890" i="31"/>
  <c r="N889" i="31"/>
  <c r="N888" i="31"/>
  <c r="N887" i="31"/>
  <c r="N886" i="31"/>
  <c r="N885" i="31"/>
  <c r="N884" i="31"/>
  <c r="N883" i="31"/>
  <c r="N882" i="31"/>
  <c r="N881" i="31"/>
  <c r="N880" i="31"/>
  <c r="N879" i="31"/>
  <c r="N878" i="31"/>
  <c r="N877" i="31"/>
  <c r="N876" i="31"/>
  <c r="N875" i="31"/>
  <c r="N874" i="31"/>
  <c r="N873" i="31"/>
  <c r="N872" i="31"/>
  <c r="N871" i="31"/>
  <c r="N870" i="31"/>
  <c r="N869" i="31"/>
  <c r="N868" i="31"/>
  <c r="N867" i="31"/>
  <c r="N866" i="31"/>
  <c r="N865" i="31"/>
  <c r="N864" i="31"/>
  <c r="N863" i="31"/>
  <c r="N862" i="31"/>
  <c r="N861" i="31"/>
  <c r="N860" i="31"/>
  <c r="N859" i="31"/>
  <c r="N858" i="31"/>
  <c r="N857" i="31"/>
  <c r="N856" i="31"/>
  <c r="N855" i="31"/>
  <c r="N854" i="31"/>
  <c r="N853" i="31"/>
  <c r="N852" i="31"/>
  <c r="N851" i="31"/>
  <c r="N850" i="31"/>
  <c r="N849" i="31"/>
  <c r="N848" i="31"/>
  <c r="N847" i="31"/>
  <c r="N846" i="31"/>
  <c r="N845" i="31"/>
  <c r="N844" i="31"/>
  <c r="N843" i="31"/>
  <c r="N842" i="31"/>
  <c r="N841" i="31"/>
  <c r="N840" i="31"/>
  <c r="N839" i="31"/>
  <c r="N838" i="31"/>
  <c r="N837" i="31"/>
  <c r="N836" i="31"/>
  <c r="N835" i="31"/>
  <c r="N834" i="31"/>
  <c r="N833" i="31"/>
  <c r="N832" i="31"/>
  <c r="N831" i="31"/>
  <c r="N830" i="31"/>
  <c r="N829" i="31"/>
  <c r="N828" i="31"/>
  <c r="N827" i="31"/>
  <c r="N826" i="31"/>
  <c r="N825" i="31"/>
  <c r="N824" i="31"/>
  <c r="N823" i="31"/>
  <c r="N822" i="31"/>
  <c r="N821" i="31"/>
  <c r="N820" i="31"/>
  <c r="N819" i="31"/>
  <c r="N818" i="31"/>
  <c r="N817" i="31"/>
  <c r="N816" i="31"/>
  <c r="N815" i="31"/>
  <c r="N814" i="31"/>
  <c r="N813" i="31"/>
  <c r="N812" i="31"/>
  <c r="N811" i="31"/>
  <c r="N810" i="31"/>
  <c r="N809" i="31"/>
  <c r="N808" i="31"/>
  <c r="N807" i="31"/>
  <c r="N806" i="31"/>
  <c r="N805" i="31"/>
  <c r="N804" i="31"/>
  <c r="N803" i="31"/>
  <c r="N802" i="31"/>
  <c r="N801" i="31"/>
  <c r="N800" i="31"/>
  <c r="N799" i="31"/>
  <c r="N798" i="31"/>
  <c r="N797" i="31"/>
  <c r="N796" i="31"/>
  <c r="N795" i="31"/>
  <c r="N794" i="31"/>
  <c r="N793" i="31"/>
  <c r="N792" i="31"/>
  <c r="N791" i="31"/>
  <c r="N790" i="31"/>
  <c r="N789" i="31"/>
  <c r="N788" i="31"/>
  <c r="N787" i="31"/>
  <c r="N786" i="31"/>
  <c r="N785" i="31"/>
  <c r="N784" i="31"/>
  <c r="N783" i="31"/>
  <c r="N782" i="31"/>
  <c r="N781" i="31"/>
  <c r="N780" i="31"/>
  <c r="N779" i="31"/>
  <c r="N778" i="31"/>
  <c r="N777" i="31"/>
  <c r="N776" i="31"/>
  <c r="N775" i="31"/>
  <c r="N774" i="31"/>
  <c r="N773" i="31"/>
  <c r="N772" i="31"/>
  <c r="N771" i="31"/>
  <c r="N770" i="31"/>
  <c r="N769" i="31"/>
  <c r="N768" i="31"/>
  <c r="N767" i="31"/>
  <c r="N766" i="31"/>
  <c r="N765" i="31"/>
  <c r="N764" i="31"/>
  <c r="N763" i="31"/>
  <c r="N762" i="31"/>
  <c r="N761" i="31"/>
  <c r="N760" i="31"/>
  <c r="N759" i="31"/>
  <c r="N758" i="31"/>
  <c r="N757" i="31"/>
  <c r="N756" i="31"/>
  <c r="N755" i="31"/>
  <c r="N754" i="31"/>
  <c r="N753" i="31"/>
  <c r="N752" i="31"/>
  <c r="N751" i="31"/>
  <c r="N750" i="31"/>
  <c r="N749" i="31"/>
  <c r="N748" i="31"/>
  <c r="N747" i="31"/>
  <c r="N746" i="31"/>
  <c r="N745" i="31"/>
  <c r="N744" i="31"/>
  <c r="N743" i="31"/>
  <c r="N742" i="31"/>
  <c r="N741" i="31"/>
  <c r="N740" i="31"/>
  <c r="N739" i="31"/>
  <c r="N738" i="31"/>
  <c r="N737" i="31"/>
  <c r="N736" i="31"/>
  <c r="N735" i="31"/>
  <c r="N734" i="31"/>
  <c r="N733" i="31"/>
  <c r="N732" i="31"/>
  <c r="N731" i="31"/>
  <c r="N730" i="31"/>
  <c r="N729" i="31"/>
  <c r="N728" i="31"/>
  <c r="N727" i="31"/>
  <c r="N726" i="31"/>
  <c r="N725" i="31"/>
  <c r="N724" i="31"/>
  <c r="N723" i="31"/>
  <c r="N722" i="31"/>
  <c r="N721" i="31"/>
  <c r="N720" i="31"/>
  <c r="N719" i="31"/>
  <c r="N718" i="31"/>
  <c r="N717" i="31"/>
  <c r="N716" i="31"/>
  <c r="N715" i="31"/>
  <c r="N714" i="31"/>
  <c r="N713" i="31"/>
  <c r="N712" i="31"/>
  <c r="N711" i="31"/>
  <c r="N710" i="31"/>
  <c r="N709" i="31"/>
  <c r="N708" i="31"/>
  <c r="N707" i="31"/>
  <c r="N706" i="31"/>
  <c r="N705" i="31"/>
  <c r="N704" i="31"/>
  <c r="N703" i="31"/>
  <c r="N702" i="31"/>
  <c r="N701" i="31"/>
  <c r="N700" i="31"/>
  <c r="N699" i="31"/>
  <c r="N698" i="31"/>
  <c r="N697" i="31"/>
  <c r="N696" i="31"/>
  <c r="N695" i="31"/>
  <c r="N694" i="31"/>
  <c r="N693" i="31"/>
  <c r="N692" i="31"/>
  <c r="N691" i="31"/>
  <c r="N690" i="31"/>
  <c r="N689" i="31"/>
  <c r="N688" i="31"/>
  <c r="N687" i="31"/>
  <c r="N686" i="31"/>
  <c r="N685" i="31"/>
  <c r="N684" i="31"/>
  <c r="N683" i="31"/>
  <c r="N682" i="31"/>
  <c r="N681" i="31"/>
  <c r="N680" i="31"/>
  <c r="N679" i="31"/>
  <c r="N678" i="31"/>
  <c r="N677" i="31"/>
  <c r="N676" i="31"/>
  <c r="N675" i="31"/>
  <c r="N674" i="31"/>
  <c r="N673" i="31"/>
  <c r="N672" i="31"/>
  <c r="N671" i="31"/>
  <c r="N670" i="31"/>
  <c r="N669" i="31"/>
  <c r="N668" i="31"/>
  <c r="N667" i="31"/>
  <c r="N666" i="31"/>
  <c r="N665" i="31"/>
  <c r="N664" i="31"/>
  <c r="N663" i="31"/>
  <c r="N662" i="31"/>
  <c r="N661" i="31"/>
  <c r="N660" i="31"/>
  <c r="N659" i="31"/>
  <c r="N658" i="31"/>
  <c r="N657" i="31"/>
  <c r="N656" i="31"/>
  <c r="N655" i="31"/>
  <c r="N654" i="31"/>
  <c r="N653" i="31"/>
  <c r="N652" i="31"/>
  <c r="N651" i="31"/>
  <c r="N650" i="31"/>
  <c r="N649" i="31"/>
  <c r="N648" i="31"/>
  <c r="N647" i="31"/>
  <c r="N646" i="31"/>
  <c r="N645" i="31"/>
  <c r="N644" i="31"/>
  <c r="N643" i="31"/>
  <c r="N642" i="31"/>
  <c r="N641" i="31"/>
  <c r="N640" i="31"/>
  <c r="N639" i="31"/>
  <c r="N638" i="31"/>
  <c r="N637" i="31"/>
  <c r="N636" i="31"/>
  <c r="N635" i="31"/>
  <c r="N634" i="31"/>
  <c r="N633" i="31"/>
  <c r="N632" i="31"/>
  <c r="N631" i="31"/>
  <c r="N630" i="31"/>
  <c r="N629" i="31"/>
  <c r="N628" i="31"/>
  <c r="N627" i="31"/>
  <c r="N626" i="31"/>
  <c r="N625" i="31"/>
  <c r="N624" i="31"/>
  <c r="N623" i="31"/>
  <c r="N622" i="31"/>
  <c r="N621" i="31"/>
  <c r="N620" i="31"/>
  <c r="N619" i="31"/>
  <c r="N618" i="31"/>
  <c r="N617" i="31"/>
  <c r="N616" i="31"/>
  <c r="N615" i="31"/>
  <c r="N614" i="31"/>
  <c r="N613" i="31"/>
  <c r="N612" i="31"/>
  <c r="N611" i="31"/>
  <c r="N610" i="31"/>
  <c r="N609" i="31"/>
  <c r="N608" i="31"/>
  <c r="N607" i="31"/>
  <c r="N606" i="31"/>
  <c r="N605" i="31"/>
  <c r="N604" i="31"/>
  <c r="N603" i="31"/>
  <c r="N602" i="31"/>
  <c r="N601" i="31"/>
  <c r="N600" i="31"/>
  <c r="N599" i="31"/>
  <c r="N598" i="31"/>
  <c r="N597" i="31"/>
  <c r="N596" i="31"/>
  <c r="N595" i="31"/>
  <c r="N594" i="31"/>
  <c r="N593" i="31"/>
  <c r="N592" i="31"/>
  <c r="N591" i="31"/>
  <c r="N590" i="31"/>
  <c r="N589" i="31"/>
  <c r="N588" i="31"/>
  <c r="N587" i="31"/>
  <c r="N586" i="31"/>
  <c r="N585" i="31"/>
  <c r="N584" i="31"/>
  <c r="N583" i="31"/>
  <c r="N582" i="31"/>
  <c r="N581" i="31"/>
  <c r="N580" i="31"/>
  <c r="N579" i="31"/>
  <c r="N578" i="31"/>
  <c r="N577" i="31"/>
  <c r="N576" i="31"/>
  <c r="N575" i="31"/>
  <c r="N574" i="31"/>
  <c r="N573" i="31"/>
  <c r="N572" i="31"/>
  <c r="N571" i="31"/>
  <c r="N570" i="31"/>
  <c r="N569" i="31"/>
  <c r="N568" i="31"/>
  <c r="N567" i="31"/>
  <c r="N566" i="31"/>
  <c r="N565" i="31"/>
  <c r="N564" i="31"/>
  <c r="N563" i="31"/>
  <c r="N562" i="31"/>
  <c r="N561" i="31"/>
  <c r="N560" i="31"/>
  <c r="N559" i="31"/>
  <c r="N558" i="31"/>
  <c r="N557" i="31"/>
  <c r="N556" i="31"/>
  <c r="N555" i="31"/>
  <c r="N554" i="31"/>
  <c r="N553" i="31"/>
  <c r="N552" i="31"/>
  <c r="N551" i="31"/>
  <c r="N550" i="31"/>
  <c r="N549" i="31"/>
  <c r="N548" i="31"/>
  <c r="N547" i="31"/>
  <c r="N546" i="31"/>
  <c r="N545" i="31"/>
  <c r="N544" i="31"/>
  <c r="N543" i="31"/>
  <c r="N542" i="31"/>
  <c r="N541" i="31"/>
  <c r="N540" i="31"/>
  <c r="N539" i="31"/>
  <c r="N538" i="31"/>
  <c r="N537" i="31"/>
  <c r="N536" i="31"/>
  <c r="N535" i="31"/>
  <c r="N534" i="31"/>
  <c r="N533" i="31"/>
  <c r="N532" i="31"/>
  <c r="N531" i="31"/>
  <c r="N530" i="31"/>
  <c r="N529" i="31"/>
  <c r="N528" i="31"/>
  <c r="N527" i="31"/>
  <c r="N526" i="31"/>
  <c r="N525" i="31"/>
  <c r="N524" i="31"/>
  <c r="N523" i="31"/>
  <c r="N522" i="31"/>
  <c r="N521" i="31"/>
  <c r="N520" i="31"/>
  <c r="N519" i="31"/>
  <c r="N518" i="31"/>
  <c r="N517" i="31"/>
  <c r="N516" i="31"/>
  <c r="N515" i="31"/>
  <c r="N514" i="31"/>
  <c r="N513" i="31"/>
  <c r="N512" i="31"/>
  <c r="N511" i="31"/>
  <c r="N510" i="31"/>
  <c r="N509" i="31"/>
  <c r="N508" i="31"/>
  <c r="N507" i="31"/>
  <c r="N506" i="31"/>
  <c r="N505" i="31"/>
  <c r="N504" i="31"/>
  <c r="N503" i="31"/>
  <c r="N502" i="31"/>
  <c r="N501" i="31"/>
  <c r="N500" i="31"/>
  <c r="N499" i="31"/>
  <c r="N498" i="31"/>
  <c r="N497" i="31"/>
  <c r="N496" i="31"/>
  <c r="N495" i="31"/>
  <c r="N494" i="31"/>
  <c r="N493" i="31"/>
  <c r="N492" i="31"/>
  <c r="N491" i="31"/>
  <c r="N490" i="31"/>
  <c r="N489" i="31"/>
  <c r="N488" i="31"/>
  <c r="N487" i="31"/>
  <c r="N486" i="31"/>
  <c r="N485" i="31"/>
  <c r="N484" i="31"/>
  <c r="N483" i="31"/>
  <c r="N482" i="31"/>
  <c r="N481" i="31"/>
  <c r="N480" i="31"/>
  <c r="N479" i="31"/>
  <c r="N478" i="31"/>
  <c r="N477" i="31"/>
  <c r="N476" i="31"/>
  <c r="N475" i="31"/>
  <c r="N474" i="31"/>
  <c r="N473" i="31"/>
  <c r="N472" i="31"/>
  <c r="N471" i="31"/>
  <c r="N470" i="31"/>
  <c r="N469" i="31"/>
  <c r="N468" i="31"/>
  <c r="N467" i="31"/>
  <c r="N466" i="31"/>
  <c r="N465" i="31"/>
  <c r="N464" i="31"/>
  <c r="N463" i="31"/>
  <c r="N462" i="31"/>
  <c r="N461" i="31"/>
  <c r="N460" i="31"/>
  <c r="N459" i="31"/>
  <c r="N458" i="31"/>
  <c r="N457" i="31"/>
  <c r="N456" i="31"/>
  <c r="N455" i="31"/>
  <c r="N454" i="31"/>
  <c r="N453" i="31"/>
  <c r="N452" i="31"/>
  <c r="N451" i="31"/>
  <c r="N450" i="31"/>
  <c r="N449" i="31"/>
  <c r="N448" i="31"/>
  <c r="N447" i="31"/>
  <c r="N446" i="31"/>
  <c r="N445" i="31"/>
  <c r="N444" i="31"/>
  <c r="N443" i="31"/>
  <c r="N442" i="31"/>
  <c r="N441" i="31"/>
  <c r="N440" i="31"/>
  <c r="N439" i="31"/>
  <c r="N438" i="31"/>
  <c r="N437" i="31"/>
  <c r="N436" i="31"/>
  <c r="N435" i="31"/>
  <c r="N434" i="31"/>
  <c r="N433" i="31"/>
  <c r="N432" i="31"/>
  <c r="N431" i="31"/>
  <c r="N430" i="31"/>
  <c r="N429" i="31"/>
  <c r="N428" i="31"/>
  <c r="N427" i="31"/>
  <c r="N426" i="31"/>
  <c r="N425" i="31"/>
  <c r="N424" i="31"/>
  <c r="N423" i="31"/>
  <c r="N422" i="31"/>
  <c r="N421" i="31"/>
  <c r="N420" i="31"/>
  <c r="N419" i="31"/>
  <c r="N418" i="31"/>
  <c r="N417" i="31"/>
  <c r="N416" i="31"/>
  <c r="N415" i="31"/>
  <c r="N414" i="31"/>
  <c r="N413" i="31"/>
  <c r="N412" i="31"/>
  <c r="N411" i="31"/>
  <c r="N410" i="31"/>
  <c r="N409" i="31"/>
  <c r="N408" i="31"/>
  <c r="N407" i="31"/>
  <c r="N406" i="31"/>
  <c r="N405" i="31"/>
  <c r="N404" i="31"/>
  <c r="N403" i="31"/>
  <c r="N402" i="31"/>
  <c r="N401" i="31"/>
  <c r="N400" i="31"/>
  <c r="N399" i="31"/>
  <c r="N398" i="31"/>
  <c r="N397" i="31"/>
  <c r="N396" i="31"/>
  <c r="N395" i="31"/>
  <c r="N394" i="31"/>
  <c r="N393" i="31"/>
  <c r="N392" i="31"/>
  <c r="N391" i="31"/>
  <c r="N390" i="31"/>
  <c r="N389" i="31"/>
  <c r="N388" i="31"/>
  <c r="N387" i="31"/>
  <c r="N386" i="31"/>
  <c r="N385" i="31"/>
  <c r="N384" i="31"/>
  <c r="N383" i="31"/>
  <c r="N382" i="31"/>
  <c r="N381" i="31"/>
  <c r="N380" i="31"/>
  <c r="N379" i="31"/>
  <c r="N378" i="31"/>
  <c r="N377" i="31"/>
  <c r="N376" i="31"/>
  <c r="N375" i="31"/>
  <c r="N374" i="31"/>
  <c r="N373" i="31"/>
  <c r="N372" i="31"/>
  <c r="N371" i="31"/>
  <c r="N370" i="31"/>
  <c r="N369" i="31"/>
  <c r="N368" i="31"/>
  <c r="N367" i="31"/>
  <c r="N366" i="31"/>
  <c r="N365" i="31"/>
  <c r="N364" i="31"/>
  <c r="N363" i="31"/>
  <c r="N362" i="31"/>
  <c r="N361" i="31"/>
  <c r="N360" i="31"/>
  <c r="N359" i="31"/>
  <c r="N358" i="31"/>
  <c r="N357" i="31"/>
  <c r="N356" i="31"/>
  <c r="N355" i="31"/>
  <c r="N354" i="31"/>
  <c r="N353" i="31"/>
  <c r="N352" i="31"/>
  <c r="N351" i="31"/>
  <c r="N350" i="31"/>
  <c r="N349" i="31"/>
  <c r="N348" i="31"/>
  <c r="N347" i="31"/>
  <c r="N346" i="31"/>
  <c r="N345" i="31"/>
  <c r="N344" i="31"/>
  <c r="N343" i="31"/>
  <c r="N342" i="31"/>
  <c r="N341" i="31"/>
  <c r="N340" i="31"/>
  <c r="N339" i="31"/>
  <c r="N338" i="31"/>
  <c r="N337" i="31"/>
  <c r="N336" i="31"/>
  <c r="N335" i="31"/>
  <c r="N334" i="31"/>
  <c r="N333" i="31"/>
  <c r="N332" i="31"/>
  <c r="N331" i="31"/>
  <c r="N330" i="31"/>
  <c r="N329" i="31"/>
  <c r="N328" i="31"/>
  <c r="N327" i="31"/>
  <c r="N326" i="31"/>
  <c r="N325" i="31"/>
  <c r="N324" i="31"/>
  <c r="N323" i="31"/>
  <c r="N322" i="31"/>
  <c r="N321" i="31"/>
  <c r="N320" i="31"/>
  <c r="N319" i="31"/>
  <c r="N318" i="31"/>
  <c r="N317" i="31"/>
  <c r="N316" i="31"/>
  <c r="N315" i="31"/>
  <c r="N314" i="31"/>
  <c r="N313" i="31"/>
  <c r="N312" i="31"/>
  <c r="N311" i="31"/>
  <c r="N310" i="31"/>
  <c r="N309" i="31"/>
  <c r="N308" i="31"/>
  <c r="N307" i="31"/>
  <c r="N306" i="31"/>
  <c r="N305" i="31"/>
  <c r="N304" i="31"/>
  <c r="N303" i="31"/>
  <c r="N302" i="31"/>
  <c r="N301" i="31"/>
  <c r="N300" i="31"/>
  <c r="N299" i="31"/>
  <c r="N298" i="31"/>
  <c r="N297" i="31"/>
  <c r="N296" i="31"/>
  <c r="N295" i="31"/>
  <c r="N294" i="31"/>
  <c r="N293" i="31"/>
  <c r="N292" i="31"/>
  <c r="N291" i="31"/>
  <c r="N290" i="31"/>
  <c r="N289" i="31"/>
  <c r="N288" i="31"/>
  <c r="N287" i="31"/>
  <c r="N286" i="31"/>
  <c r="N285" i="31"/>
  <c r="N284" i="31"/>
  <c r="N283" i="31"/>
  <c r="N282" i="31"/>
  <c r="N281" i="31"/>
  <c r="N280" i="31"/>
  <c r="N279" i="31"/>
  <c r="N278" i="31"/>
  <c r="N277" i="31"/>
  <c r="N276" i="31"/>
  <c r="N275" i="31"/>
  <c r="N274" i="31"/>
  <c r="N273" i="31"/>
  <c r="N272" i="31"/>
  <c r="N271" i="31"/>
  <c r="N270" i="31"/>
  <c r="N269" i="31"/>
  <c r="N268" i="31"/>
  <c r="N267" i="31"/>
  <c r="N266" i="31"/>
  <c r="N265" i="31"/>
  <c r="N264" i="31"/>
  <c r="N263" i="31"/>
  <c r="N262" i="31"/>
  <c r="N261" i="31"/>
  <c r="N260" i="31"/>
  <c r="N259" i="31"/>
  <c r="N258" i="31"/>
  <c r="N257" i="31"/>
  <c r="N256" i="31"/>
  <c r="N255" i="31"/>
  <c r="N254" i="31"/>
  <c r="N253" i="31"/>
  <c r="N252" i="31"/>
  <c r="N251" i="31"/>
  <c r="N250" i="31"/>
  <c r="N249" i="31"/>
  <c r="N248" i="31"/>
  <c r="N247" i="31"/>
  <c r="N246" i="31"/>
  <c r="N245" i="31"/>
  <c r="N244" i="31"/>
  <c r="N243" i="31"/>
  <c r="N242" i="31"/>
  <c r="N241" i="31"/>
  <c r="N240" i="31"/>
  <c r="N239" i="31"/>
  <c r="N238" i="31"/>
  <c r="N237" i="31"/>
  <c r="N236" i="31"/>
  <c r="N235" i="31"/>
  <c r="N234" i="31"/>
  <c r="N233" i="31"/>
  <c r="N232" i="31"/>
  <c r="N231" i="31"/>
  <c r="N230" i="31"/>
  <c r="N229" i="31"/>
  <c r="N228" i="31"/>
  <c r="N227" i="31"/>
  <c r="N226" i="31"/>
  <c r="N225" i="31"/>
  <c r="N224" i="31"/>
  <c r="N223" i="31"/>
  <c r="N222" i="31"/>
  <c r="N221" i="31"/>
  <c r="N220" i="31"/>
  <c r="N219" i="31"/>
  <c r="N218" i="31"/>
  <c r="N217" i="31"/>
  <c r="N216" i="31"/>
  <c r="N215" i="31"/>
  <c r="N214" i="31"/>
  <c r="N213" i="31"/>
  <c r="N212" i="31"/>
  <c r="N211" i="31"/>
  <c r="N210" i="31"/>
  <c r="N209" i="31"/>
  <c r="N208" i="31"/>
  <c r="N207" i="31"/>
  <c r="N206" i="31"/>
  <c r="N205" i="31"/>
  <c r="N204" i="31"/>
  <c r="N203" i="31"/>
  <c r="N202" i="31"/>
  <c r="N201" i="31"/>
  <c r="N200" i="31"/>
  <c r="N199" i="31"/>
  <c r="N198" i="31"/>
  <c r="N197" i="31"/>
  <c r="N196" i="31"/>
  <c r="N195" i="31"/>
  <c r="N194" i="31"/>
  <c r="N193" i="31"/>
  <c r="N192" i="31"/>
  <c r="N191" i="31"/>
  <c r="N190" i="31"/>
  <c r="N189" i="31"/>
  <c r="N188" i="31"/>
  <c r="N187" i="31"/>
  <c r="N186" i="31"/>
  <c r="N185" i="31"/>
  <c r="N184" i="31"/>
  <c r="N183" i="31"/>
  <c r="N182" i="31"/>
  <c r="N181" i="31"/>
  <c r="N180" i="31"/>
  <c r="N179" i="31"/>
  <c r="N178" i="31"/>
  <c r="N177" i="31"/>
  <c r="N176" i="31"/>
  <c r="N175" i="31"/>
  <c r="N174" i="31"/>
  <c r="N173" i="31"/>
  <c r="N172" i="31"/>
  <c r="N171" i="31"/>
  <c r="N170" i="31"/>
  <c r="N169" i="31"/>
  <c r="N168" i="31"/>
  <c r="N167" i="31"/>
  <c r="N166" i="31"/>
  <c r="N165" i="31"/>
  <c r="N164" i="31"/>
  <c r="N163" i="31"/>
  <c r="N162" i="31"/>
  <c r="N161" i="31"/>
  <c r="N160" i="31"/>
  <c r="N159" i="31"/>
  <c r="N158" i="31"/>
  <c r="N157" i="31"/>
  <c r="N156" i="31"/>
  <c r="N155" i="31"/>
  <c r="N154" i="31"/>
  <c r="N153" i="31"/>
  <c r="N152" i="31"/>
  <c r="N151" i="31"/>
  <c r="N150" i="31"/>
  <c r="N149" i="31"/>
  <c r="N148" i="31"/>
  <c r="N147" i="31"/>
  <c r="N146" i="31"/>
  <c r="N145" i="31"/>
  <c r="N144" i="31"/>
  <c r="N143" i="31"/>
  <c r="N142" i="31"/>
  <c r="N141" i="31"/>
  <c r="N140" i="31"/>
  <c r="N139" i="31"/>
  <c r="N138" i="31"/>
  <c r="N137" i="31"/>
  <c r="N136" i="31"/>
  <c r="N135" i="31"/>
  <c r="N134" i="31"/>
  <c r="N133" i="31"/>
  <c r="N132" i="31"/>
  <c r="N131" i="31"/>
  <c r="N130" i="31"/>
  <c r="N129" i="31"/>
  <c r="N128" i="31"/>
  <c r="N127" i="31"/>
  <c r="N126" i="31"/>
  <c r="N125" i="31"/>
  <c r="N124" i="31"/>
  <c r="N123" i="31"/>
  <c r="N122" i="31"/>
  <c r="N121" i="31"/>
  <c r="N120" i="31"/>
  <c r="N119" i="31"/>
  <c r="N118" i="31"/>
  <c r="N117" i="31"/>
  <c r="N116" i="31"/>
  <c r="N115" i="31"/>
  <c r="N114" i="31"/>
  <c r="N113" i="31"/>
  <c r="N112" i="31"/>
  <c r="N111" i="31"/>
  <c r="N110" i="31"/>
  <c r="N109" i="31"/>
  <c r="N108" i="31"/>
  <c r="N107" i="31"/>
  <c r="N106" i="31"/>
  <c r="N105" i="31"/>
  <c r="N104" i="31"/>
  <c r="N103" i="31"/>
  <c r="N102" i="31"/>
  <c r="N101" i="31"/>
  <c r="N100" i="31"/>
  <c r="N99" i="31"/>
  <c r="N98" i="31"/>
  <c r="N97" i="31"/>
  <c r="N96" i="31"/>
  <c r="N95" i="31"/>
  <c r="N94" i="31"/>
  <c r="N93" i="31"/>
  <c r="N92" i="31"/>
  <c r="N91" i="31"/>
  <c r="N90" i="31"/>
  <c r="N89" i="31"/>
  <c r="N88" i="31"/>
  <c r="N87" i="31"/>
  <c r="N86" i="31"/>
  <c r="N85" i="31"/>
  <c r="N84" i="31"/>
  <c r="N83" i="31"/>
  <c r="N82" i="31"/>
  <c r="N81" i="31"/>
  <c r="N80" i="31"/>
  <c r="N79" i="31"/>
  <c r="N78" i="31"/>
  <c r="N77" i="31"/>
  <c r="N76" i="31"/>
  <c r="N75" i="31"/>
  <c r="N74" i="31"/>
  <c r="N73" i="31"/>
  <c r="N72" i="31"/>
  <c r="N71" i="31"/>
  <c r="N70" i="31"/>
  <c r="N69" i="31"/>
  <c r="N68" i="31"/>
  <c r="N67" i="31"/>
  <c r="N66" i="31"/>
  <c r="N65" i="31"/>
  <c r="N64" i="31"/>
  <c r="N63" i="31"/>
  <c r="N62" i="31"/>
  <c r="N61" i="31"/>
  <c r="N60" i="31"/>
  <c r="N59" i="31"/>
  <c r="N58" i="31"/>
  <c r="N57" i="31"/>
  <c r="N56" i="31"/>
  <c r="N55" i="31"/>
  <c r="N54" i="31"/>
  <c r="N53" i="31"/>
  <c r="N52" i="31"/>
  <c r="N51" i="31"/>
  <c r="N50" i="31"/>
  <c r="N49" i="31"/>
  <c r="N48" i="31"/>
  <c r="N47" i="31"/>
  <c r="N46" i="31"/>
  <c r="N45" i="31"/>
  <c r="N44" i="31"/>
  <c r="N43" i="31"/>
  <c r="N42" i="31"/>
  <c r="N41" i="31"/>
  <c r="N40" i="31"/>
  <c r="N39" i="31"/>
  <c r="N38" i="31"/>
  <c r="N37" i="31"/>
  <c r="N36" i="31"/>
  <c r="N35" i="31"/>
  <c r="N34" i="31"/>
  <c r="N33" i="31"/>
  <c r="N32" i="31"/>
  <c r="N31" i="31"/>
  <c r="N30" i="31"/>
  <c r="N29" i="31"/>
  <c r="N28" i="31"/>
  <c r="N27" i="31"/>
  <c r="N26" i="31"/>
  <c r="N25" i="31"/>
  <c r="N24" i="31"/>
  <c r="N23" i="31"/>
  <c r="N22" i="31"/>
  <c r="N21" i="31"/>
  <c r="N20" i="31"/>
  <c r="N19" i="31"/>
  <c r="N18" i="31"/>
  <c r="N17" i="31"/>
  <c r="N16" i="31"/>
  <c r="N15" i="31"/>
  <c r="N14" i="31"/>
  <c r="N13" i="31"/>
  <c r="N12" i="31"/>
  <c r="N11" i="31"/>
  <c r="N10" i="31"/>
  <c r="N9" i="31"/>
  <c r="N8" i="31"/>
  <c r="N7" i="31"/>
  <c r="N6" i="31"/>
  <c r="N5" i="31"/>
  <c r="N4" i="31"/>
  <c r="I210" i="34" l="1"/>
  <c r="J209" i="34"/>
  <c r="M208" i="34"/>
  <c r="K208" i="34"/>
  <c r="P208" i="34"/>
  <c r="V4" i="31"/>
  <c r="S4" i="31"/>
  <c r="P158" i="34"/>
  <c r="P131" i="34"/>
  <c r="H872" i="31" s="1"/>
  <c r="P23" i="34"/>
  <c r="H764" i="31" s="1"/>
  <c r="P55" i="34"/>
  <c r="H796" i="31" s="1"/>
  <c r="P71" i="34"/>
  <c r="P103" i="34"/>
  <c r="H844" i="31" s="1"/>
  <c r="P128" i="34"/>
  <c r="H869" i="31" s="1"/>
  <c r="P14" i="34"/>
  <c r="H755" i="31" s="1"/>
  <c r="P123" i="34"/>
  <c r="P35" i="34"/>
  <c r="H776" i="31" s="1"/>
  <c r="P51" i="34"/>
  <c r="P99" i="34"/>
  <c r="P142" i="34"/>
  <c r="P30" i="34"/>
  <c r="H771" i="31" s="1"/>
  <c r="P46" i="34"/>
  <c r="P62" i="34"/>
  <c r="P110" i="34"/>
  <c r="H851" i="31" s="1"/>
  <c r="P126" i="34"/>
  <c r="H867" i="31" s="1"/>
  <c r="P143" i="34"/>
  <c r="P159" i="34"/>
  <c r="P22" i="34"/>
  <c r="P38" i="34"/>
  <c r="H779" i="31" s="1"/>
  <c r="P54" i="34"/>
  <c r="P70" i="34"/>
  <c r="P102" i="34"/>
  <c r="H843" i="31" s="1"/>
  <c r="P118" i="34"/>
  <c r="P135" i="34"/>
  <c r="P151" i="34"/>
  <c r="P11" i="34"/>
  <c r="H752" i="31" s="1"/>
  <c r="P107" i="34"/>
  <c r="H848" i="31" s="1"/>
  <c r="H909" i="31"/>
  <c r="H748" i="31"/>
  <c r="H760" i="31"/>
  <c r="H780" i="31"/>
  <c r="H908" i="31"/>
  <c r="H880" i="31"/>
  <c r="H788" i="31"/>
  <c r="H852" i="31"/>
  <c r="H906" i="31"/>
  <c r="H868" i="31"/>
  <c r="H910" i="31"/>
  <c r="H756" i="31"/>
  <c r="H772" i="31"/>
  <c r="H856" i="31"/>
  <c r="H902" i="31"/>
  <c r="H847" i="31"/>
  <c r="H905" i="31"/>
  <c r="H863" i="31"/>
  <c r="H745" i="31"/>
  <c r="H744" i="31"/>
  <c r="H747" i="31"/>
  <c r="H907" i="31"/>
  <c r="P27" i="34"/>
  <c r="H768" i="31" s="1"/>
  <c r="P43" i="34"/>
  <c r="P59" i="34"/>
  <c r="H800" i="31" s="1"/>
  <c r="P75" i="34"/>
  <c r="P91" i="34"/>
  <c r="P87" i="34"/>
  <c r="P119" i="34"/>
  <c r="H860" i="31" s="1"/>
  <c r="P28" i="34"/>
  <c r="H769" i="31" s="1"/>
  <c r="P44" i="34"/>
  <c r="H785" i="31" s="1"/>
  <c r="P60" i="34"/>
  <c r="P76" i="34"/>
  <c r="P84" i="34"/>
  <c r="P92" i="34"/>
  <c r="P136" i="34"/>
  <c r="H877" i="31" s="1"/>
  <c r="P144" i="34"/>
  <c r="H885" i="31" s="1"/>
  <c r="P152" i="34"/>
  <c r="P160" i="34"/>
  <c r="P8" i="34"/>
  <c r="H749" i="31" s="1"/>
  <c r="P12" i="34"/>
  <c r="H753" i="31" s="1"/>
  <c r="P16" i="34"/>
  <c r="H757" i="31" s="1"/>
  <c r="P112" i="34"/>
  <c r="P120" i="34"/>
  <c r="P133" i="34"/>
  <c r="H874" i="31" s="1"/>
  <c r="P141" i="34"/>
  <c r="H882" i="31" s="1"/>
  <c r="P149" i="34"/>
  <c r="H890" i="31" s="1"/>
  <c r="P157" i="34"/>
  <c r="H898" i="31" s="1"/>
  <c r="P21" i="34"/>
  <c r="H762" i="31" s="1"/>
  <c r="P29" i="34"/>
  <c r="H770" i="31" s="1"/>
  <c r="P37" i="34"/>
  <c r="H778" i="31" s="1"/>
  <c r="P45" i="34"/>
  <c r="H786" i="31" s="1"/>
  <c r="P53" i="34"/>
  <c r="P61" i="34"/>
  <c r="H802" i="31" s="1"/>
  <c r="P69" i="34"/>
  <c r="H810" i="31" s="1"/>
  <c r="P77" i="34"/>
  <c r="H818" i="31" s="1"/>
  <c r="P85" i="34"/>
  <c r="P93" i="34"/>
  <c r="P101" i="34"/>
  <c r="P109" i="34"/>
  <c r="P117" i="34"/>
  <c r="P125" i="34"/>
  <c r="P98" i="34"/>
  <c r="H839" i="31" s="1"/>
  <c r="P24" i="34"/>
  <c r="P32" i="34"/>
  <c r="H773" i="31" s="1"/>
  <c r="P40" i="34"/>
  <c r="H781" i="31" s="1"/>
  <c r="P48" i="34"/>
  <c r="H789" i="31" s="1"/>
  <c r="P56" i="34"/>
  <c r="H797" i="31" s="1"/>
  <c r="P64" i="34"/>
  <c r="H805" i="31" s="1"/>
  <c r="P72" i="34"/>
  <c r="H813" i="31" s="1"/>
  <c r="P80" i="34"/>
  <c r="H821" i="31" s="1"/>
  <c r="P88" i="34"/>
  <c r="P96" i="34"/>
  <c r="H837" i="31" s="1"/>
  <c r="P104" i="34"/>
  <c r="P130" i="34"/>
  <c r="P138" i="34"/>
  <c r="H879" i="31" s="1"/>
  <c r="P146" i="34"/>
  <c r="P154" i="34"/>
  <c r="H895" i="31" s="1"/>
  <c r="P18" i="34"/>
  <c r="H759" i="31" s="1"/>
  <c r="P26" i="34"/>
  <c r="H767" i="31" s="1"/>
  <c r="P34" i="34"/>
  <c r="H775" i="31" s="1"/>
  <c r="P42" i="34"/>
  <c r="P50" i="34"/>
  <c r="P58" i="34"/>
  <c r="P66" i="34"/>
  <c r="H807" i="31" s="1"/>
  <c r="P74" i="34"/>
  <c r="H815" i="31" s="1"/>
  <c r="P90" i="34"/>
  <c r="H831" i="31" s="1"/>
  <c r="P114" i="34"/>
  <c r="H855" i="31" s="1"/>
  <c r="P132" i="34"/>
  <c r="H873" i="31" s="1"/>
  <c r="P140" i="34"/>
  <c r="H881" i="31" s="1"/>
  <c r="P148" i="34"/>
  <c r="H889" i="31" s="1"/>
  <c r="P156" i="34"/>
  <c r="H897" i="31" s="1"/>
  <c r="P116" i="34"/>
  <c r="H857" i="31" s="1"/>
  <c r="P124" i="34"/>
  <c r="H865" i="31" s="1"/>
  <c r="P129" i="34"/>
  <c r="P137" i="34"/>
  <c r="P145" i="34"/>
  <c r="H886" i="31" s="1"/>
  <c r="P153" i="34"/>
  <c r="H894" i="31" s="1"/>
  <c r="P17" i="34"/>
  <c r="H758" i="31" s="1"/>
  <c r="P25" i="34"/>
  <c r="H766" i="31" s="1"/>
  <c r="P33" i="34"/>
  <c r="H774" i="31" s="1"/>
  <c r="P41" i="34"/>
  <c r="H782" i="31" s="1"/>
  <c r="P49" i="34"/>
  <c r="H790" i="31" s="1"/>
  <c r="P57" i="34"/>
  <c r="H798" i="31" s="1"/>
  <c r="P65" i="34"/>
  <c r="H806" i="31" s="1"/>
  <c r="P73" i="34"/>
  <c r="H814" i="31" s="1"/>
  <c r="P81" i="34"/>
  <c r="H822" i="31" s="1"/>
  <c r="P89" i="34"/>
  <c r="P97" i="34"/>
  <c r="P105" i="34"/>
  <c r="H846" i="31" s="1"/>
  <c r="P113" i="34"/>
  <c r="H854" i="31" s="1"/>
  <c r="P121" i="34"/>
  <c r="H862" i="31" s="1"/>
  <c r="P82" i="34"/>
  <c r="H823" i="31" s="1"/>
  <c r="P5" i="34"/>
  <c r="H746" i="31" s="1"/>
  <c r="P10" i="34"/>
  <c r="H751" i="31" s="1"/>
  <c r="P20" i="34"/>
  <c r="H761" i="31" s="1"/>
  <c r="P36" i="34"/>
  <c r="H777" i="31" s="1"/>
  <c r="P52" i="34"/>
  <c r="H793" i="31" s="1"/>
  <c r="P68" i="34"/>
  <c r="H809" i="31" s="1"/>
  <c r="P100" i="34"/>
  <c r="P108" i="34"/>
  <c r="H849" i="31" s="1"/>
  <c r="P9" i="34"/>
  <c r="H750" i="31" s="1"/>
  <c r="P13" i="34"/>
  <c r="H754" i="31" s="1"/>
  <c r="P86" i="34"/>
  <c r="H827" i="31" s="1"/>
  <c r="P94" i="34"/>
  <c r="H835" i="31" s="1"/>
  <c r="M908" i="31"/>
  <c r="P209" i="34" l="1"/>
  <c r="M209" i="34"/>
  <c r="K209" i="34"/>
  <c r="I211" i="34"/>
  <c r="J210" i="34"/>
  <c r="H763" i="31"/>
  <c r="H795" i="31"/>
  <c r="H870" i="31"/>
  <c r="H791" i="31"/>
  <c r="H871" i="31"/>
  <c r="H842" i="31"/>
  <c r="H853" i="31"/>
  <c r="H901" i="31"/>
  <c r="H833" i="31"/>
  <c r="H832" i="31"/>
  <c r="H792" i="31"/>
  <c r="H787" i="31"/>
  <c r="H903" i="31"/>
  <c r="H859" i="31"/>
  <c r="H804" i="31"/>
  <c r="H876" i="31"/>
  <c r="H783" i="31"/>
  <c r="H845" i="31"/>
  <c r="H866" i="31"/>
  <c r="H834" i="31"/>
  <c r="H893" i="31"/>
  <c r="H825" i="31"/>
  <c r="H816" i="31"/>
  <c r="H864" i="31"/>
  <c r="H899" i="31"/>
  <c r="H904" i="31"/>
  <c r="H812" i="31"/>
  <c r="H838" i="31"/>
  <c r="H887" i="31"/>
  <c r="H858" i="31"/>
  <c r="H826" i="31"/>
  <c r="H794" i="31"/>
  <c r="H817" i="31"/>
  <c r="H888" i="31"/>
  <c r="H836" i="31"/>
  <c r="H896" i="31"/>
  <c r="H892" i="31"/>
  <c r="H811" i="31"/>
  <c r="H900" i="31"/>
  <c r="H803" i="31"/>
  <c r="H841" i="31"/>
  <c r="H830" i="31"/>
  <c r="H878" i="31"/>
  <c r="H799" i="31"/>
  <c r="H829" i="31"/>
  <c r="H850" i="31"/>
  <c r="H861" i="31"/>
  <c r="H801" i="31"/>
  <c r="H828" i="31"/>
  <c r="H784" i="31"/>
  <c r="H883" i="31"/>
  <c r="H820" i="31"/>
  <c r="H875" i="31"/>
  <c r="H840" i="31"/>
  <c r="H884" i="31"/>
  <c r="H819" i="31"/>
  <c r="H808" i="31"/>
  <c r="H891" i="31"/>
  <c r="H824" i="31"/>
  <c r="H765" i="31"/>
  <c r="AE4" i="31"/>
  <c r="O908" i="31"/>
  <c r="M907" i="31"/>
  <c r="P210" i="34" l="1"/>
  <c r="M210" i="34"/>
  <c r="K210" i="34"/>
  <c r="I212" i="34"/>
  <c r="J211" i="34"/>
  <c r="O907" i="31"/>
  <c r="M906" i="31"/>
  <c r="M211" i="34" l="1"/>
  <c r="K211" i="34"/>
  <c r="P211" i="34"/>
  <c r="J212" i="34"/>
  <c r="I213" i="34"/>
  <c r="O906" i="31"/>
  <c r="M905" i="31"/>
  <c r="I214" i="34" l="1"/>
  <c r="J213" i="34"/>
  <c r="M212" i="34"/>
  <c r="P212" i="34"/>
  <c r="K212" i="34"/>
  <c r="O905" i="31"/>
  <c r="P213" i="34" l="1"/>
  <c r="M213" i="34"/>
  <c r="K213" i="34"/>
  <c r="I215" i="34"/>
  <c r="J215" i="34" s="1"/>
  <c r="J214" i="34"/>
  <c r="M6" i="31"/>
  <c r="M7" i="31"/>
  <c r="M8" i="31"/>
  <c r="M9" i="31"/>
  <c r="M10" i="31"/>
  <c r="M11" i="31"/>
  <c r="M12" i="31"/>
  <c r="M13" i="31"/>
  <c r="M14" i="31"/>
  <c r="M15" i="31"/>
  <c r="M16" i="31"/>
  <c r="M17" i="31"/>
  <c r="M18" i="31"/>
  <c r="M19" i="31"/>
  <c r="M20" i="31"/>
  <c r="M21" i="31"/>
  <c r="M22" i="31"/>
  <c r="M23" i="31"/>
  <c r="M24" i="31"/>
  <c r="M25" i="31"/>
  <c r="M26" i="31"/>
  <c r="M27" i="31"/>
  <c r="M28" i="31"/>
  <c r="M29" i="31"/>
  <c r="M30" i="31"/>
  <c r="M31" i="31"/>
  <c r="M32" i="31"/>
  <c r="M33" i="31"/>
  <c r="M34" i="31"/>
  <c r="M35" i="31"/>
  <c r="M36" i="31"/>
  <c r="M37" i="31"/>
  <c r="M38" i="31"/>
  <c r="M39" i="31"/>
  <c r="M40" i="31"/>
  <c r="M41" i="31"/>
  <c r="M42" i="31"/>
  <c r="M43" i="31"/>
  <c r="M44" i="31"/>
  <c r="M45" i="31"/>
  <c r="M46" i="31"/>
  <c r="M47" i="31"/>
  <c r="M48" i="31"/>
  <c r="M49" i="31"/>
  <c r="M50" i="31"/>
  <c r="M51" i="31"/>
  <c r="M52" i="31"/>
  <c r="M53" i="31"/>
  <c r="M54" i="31"/>
  <c r="M55" i="31"/>
  <c r="M56" i="31"/>
  <c r="M57" i="31"/>
  <c r="M58" i="31"/>
  <c r="M59" i="31"/>
  <c r="M60" i="31"/>
  <c r="M61" i="31"/>
  <c r="M62" i="31"/>
  <c r="M63" i="31"/>
  <c r="M64" i="31"/>
  <c r="M65" i="31"/>
  <c r="M66" i="31"/>
  <c r="M67" i="31"/>
  <c r="M68" i="31"/>
  <c r="M69" i="31"/>
  <c r="M70" i="31"/>
  <c r="M71" i="31"/>
  <c r="M72" i="31"/>
  <c r="M73" i="31"/>
  <c r="M74" i="31"/>
  <c r="M75" i="31"/>
  <c r="M76" i="31"/>
  <c r="M77" i="31"/>
  <c r="M78" i="31"/>
  <c r="M79" i="31"/>
  <c r="M80" i="31"/>
  <c r="M81" i="31"/>
  <c r="M82" i="31"/>
  <c r="M83" i="31"/>
  <c r="M84" i="31"/>
  <c r="M85" i="31"/>
  <c r="M86" i="31"/>
  <c r="M87" i="31"/>
  <c r="M88" i="31"/>
  <c r="M89" i="31"/>
  <c r="M90" i="31"/>
  <c r="M91" i="31"/>
  <c r="M92" i="31"/>
  <c r="M93" i="31"/>
  <c r="M94" i="31"/>
  <c r="M95" i="31"/>
  <c r="M96" i="31"/>
  <c r="M97" i="31"/>
  <c r="M98" i="31"/>
  <c r="M99" i="31"/>
  <c r="M100" i="31"/>
  <c r="M101" i="31"/>
  <c r="M102" i="31"/>
  <c r="M103" i="31"/>
  <c r="M104" i="31"/>
  <c r="M105" i="31"/>
  <c r="M106" i="31"/>
  <c r="M107" i="31"/>
  <c r="M108" i="31"/>
  <c r="M109" i="31"/>
  <c r="M110" i="31"/>
  <c r="M111" i="31"/>
  <c r="M112" i="31"/>
  <c r="M113" i="31"/>
  <c r="M114" i="31"/>
  <c r="M115" i="31"/>
  <c r="M116" i="31"/>
  <c r="M117" i="31"/>
  <c r="M118" i="31"/>
  <c r="M119" i="31"/>
  <c r="M120" i="31"/>
  <c r="M121" i="31"/>
  <c r="M122" i="31"/>
  <c r="M123" i="31"/>
  <c r="M124" i="31"/>
  <c r="M125" i="31"/>
  <c r="M126" i="31"/>
  <c r="M127" i="31"/>
  <c r="M128" i="31"/>
  <c r="M129" i="31"/>
  <c r="M130" i="31"/>
  <c r="M131" i="31"/>
  <c r="M132" i="31"/>
  <c r="M133" i="31"/>
  <c r="M134" i="31"/>
  <c r="M135" i="31"/>
  <c r="M136" i="31"/>
  <c r="M137" i="31"/>
  <c r="M138" i="31"/>
  <c r="M139" i="31"/>
  <c r="M140" i="31"/>
  <c r="M141" i="31"/>
  <c r="M142" i="31"/>
  <c r="M143" i="31"/>
  <c r="M144" i="31"/>
  <c r="M145" i="31"/>
  <c r="M146" i="31"/>
  <c r="M147" i="31"/>
  <c r="M148" i="31"/>
  <c r="M149" i="31"/>
  <c r="M150" i="31"/>
  <c r="M151" i="31"/>
  <c r="M152" i="31"/>
  <c r="M153" i="31"/>
  <c r="M154" i="31"/>
  <c r="M155" i="31"/>
  <c r="M156" i="31"/>
  <c r="M157" i="31"/>
  <c r="M158" i="31"/>
  <c r="M159" i="31"/>
  <c r="M160" i="31"/>
  <c r="M161" i="31"/>
  <c r="M162" i="31"/>
  <c r="M163" i="31"/>
  <c r="M164" i="31"/>
  <c r="M165" i="31"/>
  <c r="M166" i="31"/>
  <c r="M167" i="31"/>
  <c r="M168" i="31"/>
  <c r="M169" i="31"/>
  <c r="M170" i="31"/>
  <c r="M171" i="31"/>
  <c r="M172" i="31"/>
  <c r="M173" i="31"/>
  <c r="M174" i="31"/>
  <c r="M175" i="31"/>
  <c r="M176" i="31"/>
  <c r="M177" i="31"/>
  <c r="M178" i="31"/>
  <c r="M179" i="31"/>
  <c r="M180" i="31"/>
  <c r="M181" i="31"/>
  <c r="M182" i="31"/>
  <c r="M183" i="31"/>
  <c r="M184" i="31"/>
  <c r="M185" i="31"/>
  <c r="M186" i="31"/>
  <c r="M187" i="31"/>
  <c r="M188" i="31"/>
  <c r="M189" i="31"/>
  <c r="M190" i="31"/>
  <c r="M191" i="31"/>
  <c r="M192" i="31"/>
  <c r="M193" i="31"/>
  <c r="M194" i="31"/>
  <c r="M195" i="31"/>
  <c r="M196" i="31"/>
  <c r="M197" i="31"/>
  <c r="M198" i="31"/>
  <c r="M199" i="31"/>
  <c r="M200" i="31"/>
  <c r="M201" i="31"/>
  <c r="M202" i="31"/>
  <c r="M203" i="31"/>
  <c r="M204" i="31"/>
  <c r="M205" i="31"/>
  <c r="M206" i="31"/>
  <c r="M207" i="31"/>
  <c r="M208" i="31"/>
  <c r="M209" i="31"/>
  <c r="M210" i="31"/>
  <c r="M211" i="31"/>
  <c r="M212" i="31"/>
  <c r="M213" i="31"/>
  <c r="M214" i="31"/>
  <c r="M215" i="31"/>
  <c r="M216" i="31"/>
  <c r="M217" i="31"/>
  <c r="M218" i="31"/>
  <c r="M219" i="31"/>
  <c r="M220" i="31"/>
  <c r="M221" i="31"/>
  <c r="M222" i="31"/>
  <c r="M223" i="31"/>
  <c r="M224" i="31"/>
  <c r="M225" i="31"/>
  <c r="M226" i="31"/>
  <c r="M227" i="31"/>
  <c r="M228" i="31"/>
  <c r="M229" i="31"/>
  <c r="M230" i="31"/>
  <c r="M231" i="31"/>
  <c r="M232" i="31"/>
  <c r="M233" i="31"/>
  <c r="M234" i="31"/>
  <c r="M235" i="31"/>
  <c r="M236" i="31"/>
  <c r="M237" i="31"/>
  <c r="M238" i="31"/>
  <c r="M239" i="31"/>
  <c r="M240" i="31"/>
  <c r="M241" i="31"/>
  <c r="M242" i="31"/>
  <c r="M243" i="31"/>
  <c r="M244" i="31"/>
  <c r="M245" i="31"/>
  <c r="M246" i="31"/>
  <c r="M247" i="31"/>
  <c r="M248" i="31"/>
  <c r="M249" i="31"/>
  <c r="M250" i="31"/>
  <c r="M251" i="31"/>
  <c r="M252" i="31"/>
  <c r="M253" i="31"/>
  <c r="M254" i="31"/>
  <c r="M255" i="31"/>
  <c r="M256" i="31"/>
  <c r="M257" i="31"/>
  <c r="M258" i="31"/>
  <c r="M259" i="31"/>
  <c r="M260" i="31"/>
  <c r="M261" i="31"/>
  <c r="M262" i="31"/>
  <c r="M263" i="31"/>
  <c r="M264" i="31"/>
  <c r="M265" i="31"/>
  <c r="M266" i="31"/>
  <c r="M267" i="31"/>
  <c r="M268" i="31"/>
  <c r="M269" i="31"/>
  <c r="M270" i="31"/>
  <c r="M271" i="31"/>
  <c r="M272" i="31"/>
  <c r="M273" i="31"/>
  <c r="M274" i="31"/>
  <c r="M275" i="31"/>
  <c r="M276" i="31"/>
  <c r="M277" i="31"/>
  <c r="M278" i="31"/>
  <c r="M279" i="31"/>
  <c r="M280" i="31"/>
  <c r="M281" i="31"/>
  <c r="M282" i="31"/>
  <c r="M283" i="31"/>
  <c r="M284" i="31"/>
  <c r="M285" i="31"/>
  <c r="M286" i="31"/>
  <c r="M287" i="31"/>
  <c r="M288" i="31"/>
  <c r="M289" i="31"/>
  <c r="M290" i="31"/>
  <c r="M291" i="31"/>
  <c r="M292" i="31"/>
  <c r="M293" i="31"/>
  <c r="M294" i="31"/>
  <c r="M295" i="31"/>
  <c r="M296" i="31"/>
  <c r="M297" i="31"/>
  <c r="M298" i="31"/>
  <c r="M299" i="31"/>
  <c r="M300" i="31"/>
  <c r="M301" i="31"/>
  <c r="M302" i="31"/>
  <c r="M303" i="31"/>
  <c r="M304" i="31"/>
  <c r="M305" i="31"/>
  <c r="M306" i="31"/>
  <c r="M307" i="31"/>
  <c r="M308" i="31"/>
  <c r="M309" i="31"/>
  <c r="M310" i="31"/>
  <c r="M311" i="31"/>
  <c r="M312" i="31"/>
  <c r="M313" i="31"/>
  <c r="M314" i="31"/>
  <c r="M315" i="31"/>
  <c r="M316" i="31"/>
  <c r="M317" i="31"/>
  <c r="M318" i="31"/>
  <c r="M319" i="31"/>
  <c r="M320" i="31"/>
  <c r="M321" i="31"/>
  <c r="M322" i="31"/>
  <c r="M323" i="31"/>
  <c r="M324" i="31"/>
  <c r="M325" i="31"/>
  <c r="M326" i="31"/>
  <c r="M327" i="31"/>
  <c r="M328" i="31"/>
  <c r="M329" i="31"/>
  <c r="M330" i="31"/>
  <c r="M331" i="31"/>
  <c r="M332" i="31"/>
  <c r="M333" i="31"/>
  <c r="M334" i="31"/>
  <c r="M335" i="31"/>
  <c r="M336" i="31"/>
  <c r="M337" i="31"/>
  <c r="M338" i="31"/>
  <c r="M339" i="31"/>
  <c r="M340" i="31"/>
  <c r="M341" i="31"/>
  <c r="M342" i="31"/>
  <c r="M343" i="31"/>
  <c r="M344" i="31"/>
  <c r="M345" i="31"/>
  <c r="M346" i="31"/>
  <c r="M347" i="31"/>
  <c r="M348" i="31"/>
  <c r="M349" i="31"/>
  <c r="M350" i="31"/>
  <c r="M351" i="31"/>
  <c r="M352" i="31"/>
  <c r="M353" i="31"/>
  <c r="M354" i="31"/>
  <c r="M355" i="31"/>
  <c r="M356" i="31"/>
  <c r="M357" i="31"/>
  <c r="M358" i="31"/>
  <c r="M359" i="31"/>
  <c r="M360" i="31"/>
  <c r="M361" i="31"/>
  <c r="M362" i="31"/>
  <c r="M363" i="31"/>
  <c r="M364" i="31"/>
  <c r="M365" i="31"/>
  <c r="M366" i="31"/>
  <c r="M367" i="31"/>
  <c r="M368" i="31"/>
  <c r="M369" i="31"/>
  <c r="M370" i="31"/>
  <c r="M371" i="31"/>
  <c r="M372" i="31"/>
  <c r="M373" i="31"/>
  <c r="M374" i="31"/>
  <c r="M375" i="31"/>
  <c r="M376" i="31"/>
  <c r="M377" i="31"/>
  <c r="M378" i="31"/>
  <c r="M379" i="31"/>
  <c r="M380" i="31"/>
  <c r="M381" i="31"/>
  <c r="M382" i="31"/>
  <c r="M383" i="31"/>
  <c r="M384" i="31"/>
  <c r="M385" i="31"/>
  <c r="M386" i="31"/>
  <c r="M387" i="31"/>
  <c r="M388" i="31"/>
  <c r="M389" i="31"/>
  <c r="M390" i="31"/>
  <c r="M391" i="31"/>
  <c r="M392" i="31"/>
  <c r="M393" i="31"/>
  <c r="M394" i="31"/>
  <c r="M395" i="31"/>
  <c r="M396" i="31"/>
  <c r="M397" i="31"/>
  <c r="M398" i="31"/>
  <c r="M399" i="31"/>
  <c r="M400" i="31"/>
  <c r="M401" i="31"/>
  <c r="M402" i="31"/>
  <c r="M403" i="31"/>
  <c r="M404" i="31"/>
  <c r="M405" i="31"/>
  <c r="M406" i="31"/>
  <c r="M407" i="31"/>
  <c r="M408" i="31"/>
  <c r="M409" i="31"/>
  <c r="M410" i="31"/>
  <c r="M411" i="31"/>
  <c r="M412" i="31"/>
  <c r="M413" i="31"/>
  <c r="M414" i="31"/>
  <c r="M415" i="31"/>
  <c r="M416" i="31"/>
  <c r="M417" i="31"/>
  <c r="M418" i="31"/>
  <c r="M419" i="31"/>
  <c r="M420" i="31"/>
  <c r="M421" i="31"/>
  <c r="M422" i="31"/>
  <c r="M423" i="31"/>
  <c r="M424" i="31"/>
  <c r="M425" i="31"/>
  <c r="M426" i="31"/>
  <c r="M427" i="31"/>
  <c r="M428" i="31"/>
  <c r="M429" i="31"/>
  <c r="M430" i="31"/>
  <c r="M431" i="31"/>
  <c r="M432" i="31"/>
  <c r="M433" i="31"/>
  <c r="M434" i="31"/>
  <c r="M435" i="31"/>
  <c r="M436" i="31"/>
  <c r="M437" i="31"/>
  <c r="M438" i="31"/>
  <c r="M439" i="31"/>
  <c r="M440" i="31"/>
  <c r="M441" i="31"/>
  <c r="M442" i="31"/>
  <c r="M443" i="31"/>
  <c r="M444" i="31"/>
  <c r="M445" i="31"/>
  <c r="M446" i="31"/>
  <c r="M447" i="31"/>
  <c r="M448" i="31"/>
  <c r="M449" i="31"/>
  <c r="M450" i="31"/>
  <c r="M451" i="31"/>
  <c r="M452" i="31"/>
  <c r="M453" i="31"/>
  <c r="M454" i="31"/>
  <c r="M455" i="31"/>
  <c r="M456" i="31"/>
  <c r="M457" i="31"/>
  <c r="M458" i="31"/>
  <c r="M459" i="31"/>
  <c r="M460" i="31"/>
  <c r="M461" i="31"/>
  <c r="M462" i="31"/>
  <c r="M463" i="31"/>
  <c r="M464" i="31"/>
  <c r="M465" i="31"/>
  <c r="M466" i="31"/>
  <c r="M467" i="31"/>
  <c r="M468" i="31"/>
  <c r="M469" i="31"/>
  <c r="M470" i="31"/>
  <c r="M471" i="31"/>
  <c r="M472" i="31"/>
  <c r="M473" i="31"/>
  <c r="M474" i="31"/>
  <c r="M475" i="31"/>
  <c r="M476" i="31"/>
  <c r="M477" i="31"/>
  <c r="M478" i="31"/>
  <c r="M479" i="31"/>
  <c r="M480" i="31"/>
  <c r="M481" i="31"/>
  <c r="M482" i="31"/>
  <c r="M483" i="31"/>
  <c r="M484" i="31"/>
  <c r="M485" i="31"/>
  <c r="M486" i="31"/>
  <c r="M487" i="31"/>
  <c r="M488" i="31"/>
  <c r="M489" i="31"/>
  <c r="M490" i="31"/>
  <c r="M491" i="31"/>
  <c r="M492" i="31"/>
  <c r="M493" i="31"/>
  <c r="M494" i="31"/>
  <c r="M495" i="31"/>
  <c r="M496" i="31"/>
  <c r="M497" i="31"/>
  <c r="M498" i="31"/>
  <c r="M499" i="31"/>
  <c r="M500" i="31"/>
  <c r="M501" i="31"/>
  <c r="M502" i="31"/>
  <c r="M503" i="31"/>
  <c r="M504" i="31"/>
  <c r="M505" i="31"/>
  <c r="M506" i="31"/>
  <c r="M507" i="31"/>
  <c r="M508" i="31"/>
  <c r="M509" i="31"/>
  <c r="M510" i="31"/>
  <c r="M511" i="31"/>
  <c r="M512" i="31"/>
  <c r="M513" i="31"/>
  <c r="M514" i="31"/>
  <c r="M515" i="31"/>
  <c r="M516" i="31"/>
  <c r="M517" i="31"/>
  <c r="M518" i="31"/>
  <c r="M519" i="31"/>
  <c r="M520" i="31"/>
  <c r="M521" i="31"/>
  <c r="M522" i="31"/>
  <c r="M523" i="31"/>
  <c r="M524" i="31"/>
  <c r="M525" i="31"/>
  <c r="M526" i="31"/>
  <c r="M527" i="31"/>
  <c r="M528" i="31"/>
  <c r="M529" i="31"/>
  <c r="M530" i="31"/>
  <c r="M531" i="31"/>
  <c r="M532" i="31"/>
  <c r="M533" i="31"/>
  <c r="M534" i="31"/>
  <c r="M535" i="31"/>
  <c r="M536" i="31"/>
  <c r="M537" i="31"/>
  <c r="M538" i="31"/>
  <c r="M539" i="31"/>
  <c r="M540" i="31"/>
  <c r="M541" i="31"/>
  <c r="M542" i="31"/>
  <c r="M543" i="31"/>
  <c r="M544" i="31"/>
  <c r="M545" i="31"/>
  <c r="M546" i="31"/>
  <c r="M547" i="31"/>
  <c r="M548" i="31"/>
  <c r="M549" i="31"/>
  <c r="M550" i="31"/>
  <c r="M551" i="31"/>
  <c r="M552" i="31"/>
  <c r="M553" i="31"/>
  <c r="M554" i="31"/>
  <c r="M555" i="31"/>
  <c r="M556" i="31"/>
  <c r="M557" i="31"/>
  <c r="M558" i="31"/>
  <c r="M559" i="31"/>
  <c r="M560" i="31"/>
  <c r="M561" i="31"/>
  <c r="M562" i="31"/>
  <c r="M563" i="31"/>
  <c r="M564" i="31"/>
  <c r="M565" i="31"/>
  <c r="M566" i="31"/>
  <c r="M567" i="31"/>
  <c r="M568" i="31"/>
  <c r="M569" i="31"/>
  <c r="M570" i="31"/>
  <c r="M571" i="31"/>
  <c r="M572" i="31"/>
  <c r="M573" i="31"/>
  <c r="M574" i="31"/>
  <c r="M575" i="31"/>
  <c r="M576" i="31"/>
  <c r="M577" i="31"/>
  <c r="M578" i="31"/>
  <c r="M579" i="31"/>
  <c r="M580" i="31"/>
  <c r="M581" i="31"/>
  <c r="M582" i="31"/>
  <c r="M583" i="31"/>
  <c r="M584" i="31"/>
  <c r="M585" i="31"/>
  <c r="M586" i="31"/>
  <c r="M587" i="31"/>
  <c r="M588" i="31"/>
  <c r="M589" i="31"/>
  <c r="M590" i="31"/>
  <c r="M591" i="31"/>
  <c r="M592" i="31"/>
  <c r="M593" i="31"/>
  <c r="M594" i="31"/>
  <c r="M595" i="31"/>
  <c r="M596" i="31"/>
  <c r="M597" i="31"/>
  <c r="M598" i="31"/>
  <c r="M599" i="31"/>
  <c r="M600" i="31"/>
  <c r="M601" i="31"/>
  <c r="M602" i="31"/>
  <c r="M603" i="31"/>
  <c r="M604" i="31"/>
  <c r="M605" i="31"/>
  <c r="M606" i="31"/>
  <c r="M607" i="31"/>
  <c r="M608" i="31"/>
  <c r="M609" i="31"/>
  <c r="M610" i="31"/>
  <c r="M611" i="31"/>
  <c r="M612" i="31"/>
  <c r="M613" i="31"/>
  <c r="M614" i="31"/>
  <c r="M615" i="31"/>
  <c r="M616" i="31"/>
  <c r="M617" i="31"/>
  <c r="M618" i="31"/>
  <c r="M619" i="31"/>
  <c r="M620" i="31"/>
  <c r="M621" i="31"/>
  <c r="M622" i="31"/>
  <c r="M623" i="31"/>
  <c r="M624" i="31"/>
  <c r="M625" i="31"/>
  <c r="M626" i="31"/>
  <c r="M627" i="31"/>
  <c r="M628" i="31"/>
  <c r="M629" i="31"/>
  <c r="M630" i="31"/>
  <c r="M631" i="31"/>
  <c r="M632" i="31"/>
  <c r="M633" i="31"/>
  <c r="M634" i="31"/>
  <c r="M635" i="31"/>
  <c r="M636" i="31"/>
  <c r="M637" i="31"/>
  <c r="M638" i="31"/>
  <c r="M639" i="31"/>
  <c r="M640" i="31"/>
  <c r="M641" i="31"/>
  <c r="M642" i="31"/>
  <c r="M643" i="31"/>
  <c r="M644" i="31"/>
  <c r="M645" i="31"/>
  <c r="M646" i="31"/>
  <c r="M647" i="31"/>
  <c r="M648" i="31"/>
  <c r="M649" i="31"/>
  <c r="M650" i="31"/>
  <c r="M651" i="31"/>
  <c r="M652" i="31"/>
  <c r="M653" i="31"/>
  <c r="M654" i="31"/>
  <c r="M655" i="31"/>
  <c r="M656" i="31"/>
  <c r="M657" i="31"/>
  <c r="M658" i="31"/>
  <c r="M659" i="31"/>
  <c r="M660" i="31"/>
  <c r="M661" i="31"/>
  <c r="M662" i="31"/>
  <c r="M663" i="31"/>
  <c r="M664" i="31"/>
  <c r="M665" i="31"/>
  <c r="M666" i="31"/>
  <c r="M667" i="31"/>
  <c r="M668" i="31"/>
  <c r="M669" i="31"/>
  <c r="M670" i="31"/>
  <c r="M671" i="31"/>
  <c r="M672" i="31"/>
  <c r="M673" i="31"/>
  <c r="M674" i="31"/>
  <c r="M675" i="31"/>
  <c r="M676" i="31"/>
  <c r="M677" i="31"/>
  <c r="M678" i="31"/>
  <c r="M679" i="31"/>
  <c r="M680" i="31"/>
  <c r="M681" i="31"/>
  <c r="M682" i="31"/>
  <c r="M683" i="31"/>
  <c r="M684" i="31"/>
  <c r="M685" i="31"/>
  <c r="M686" i="31"/>
  <c r="M687" i="31"/>
  <c r="M688" i="31"/>
  <c r="M689" i="31"/>
  <c r="M690" i="31"/>
  <c r="M691" i="31"/>
  <c r="M692" i="31"/>
  <c r="M693" i="31"/>
  <c r="M694" i="31"/>
  <c r="M695" i="31"/>
  <c r="M696" i="31"/>
  <c r="M697" i="31"/>
  <c r="M698" i="31"/>
  <c r="M699" i="31"/>
  <c r="M700" i="31"/>
  <c r="M701" i="31"/>
  <c r="M702" i="31"/>
  <c r="M703" i="31"/>
  <c r="M704" i="31"/>
  <c r="M705" i="31"/>
  <c r="M706" i="31"/>
  <c r="M707" i="31"/>
  <c r="M708" i="31"/>
  <c r="M709" i="31"/>
  <c r="M710" i="31"/>
  <c r="M711" i="31"/>
  <c r="M712" i="31"/>
  <c r="M713" i="31"/>
  <c r="M714" i="31"/>
  <c r="M715" i="31"/>
  <c r="M716" i="31"/>
  <c r="M717" i="31"/>
  <c r="M718" i="31"/>
  <c r="M719" i="31"/>
  <c r="M720" i="31"/>
  <c r="M721" i="31"/>
  <c r="M722" i="31"/>
  <c r="M723" i="31"/>
  <c r="M724" i="31"/>
  <c r="M725" i="31"/>
  <c r="M726" i="31"/>
  <c r="M727" i="31"/>
  <c r="M728" i="31"/>
  <c r="M729" i="31"/>
  <c r="M730" i="31"/>
  <c r="M731" i="31"/>
  <c r="M732" i="31"/>
  <c r="M733" i="31"/>
  <c r="M734" i="31"/>
  <c r="M735" i="31"/>
  <c r="M736" i="31"/>
  <c r="M737" i="31"/>
  <c r="M738" i="31"/>
  <c r="M739" i="31"/>
  <c r="M740" i="31"/>
  <c r="M741" i="31"/>
  <c r="M742" i="31"/>
  <c r="M743" i="31"/>
  <c r="M744" i="31"/>
  <c r="M745" i="31"/>
  <c r="M746" i="31"/>
  <c r="M747" i="31"/>
  <c r="M748" i="31"/>
  <c r="M749" i="31"/>
  <c r="M750" i="31"/>
  <c r="M751" i="31"/>
  <c r="M752" i="31"/>
  <c r="M753" i="31"/>
  <c r="M754" i="31"/>
  <c r="M755" i="31"/>
  <c r="M756" i="31"/>
  <c r="M757" i="31"/>
  <c r="M758" i="31"/>
  <c r="M759" i="31"/>
  <c r="M760" i="31"/>
  <c r="M761" i="31"/>
  <c r="M762" i="31"/>
  <c r="M763" i="31"/>
  <c r="M764" i="31"/>
  <c r="M765" i="31"/>
  <c r="M766" i="31"/>
  <c r="M767" i="31"/>
  <c r="M768" i="31"/>
  <c r="M769" i="31"/>
  <c r="M770" i="31"/>
  <c r="M771" i="31"/>
  <c r="M772" i="31"/>
  <c r="M773" i="31"/>
  <c r="M774" i="31"/>
  <c r="M775" i="31"/>
  <c r="M776" i="31"/>
  <c r="M777" i="31"/>
  <c r="M778" i="31"/>
  <c r="M779" i="31"/>
  <c r="M780" i="31"/>
  <c r="M781" i="31"/>
  <c r="M782" i="31"/>
  <c r="M783" i="31"/>
  <c r="M784" i="31"/>
  <c r="M785" i="31"/>
  <c r="M786" i="31"/>
  <c r="M787" i="31"/>
  <c r="M788" i="31"/>
  <c r="M789" i="31"/>
  <c r="M790" i="31"/>
  <c r="O790" i="31" s="1"/>
  <c r="M791" i="31"/>
  <c r="M792" i="31"/>
  <c r="M793" i="31"/>
  <c r="M794" i="31"/>
  <c r="O794" i="31" s="1"/>
  <c r="M795" i="31"/>
  <c r="M796" i="31"/>
  <c r="M797" i="31"/>
  <c r="M798" i="31"/>
  <c r="M799" i="31"/>
  <c r="M800" i="31"/>
  <c r="M801" i="31"/>
  <c r="M802" i="31"/>
  <c r="M803" i="31"/>
  <c r="M804" i="31"/>
  <c r="M805" i="31"/>
  <c r="M806" i="31"/>
  <c r="O806" i="31" s="1"/>
  <c r="M807" i="31"/>
  <c r="M808" i="31"/>
  <c r="M809" i="31"/>
  <c r="M810" i="31"/>
  <c r="O810" i="31" s="1"/>
  <c r="M811" i="31"/>
  <c r="M812" i="31"/>
  <c r="M813" i="31"/>
  <c r="M814" i="31"/>
  <c r="M815" i="31"/>
  <c r="M816" i="31"/>
  <c r="M817" i="31"/>
  <c r="M818" i="31"/>
  <c r="M819" i="31"/>
  <c r="M820" i="31"/>
  <c r="M821" i="31"/>
  <c r="M822" i="31"/>
  <c r="O822" i="31" s="1"/>
  <c r="M823" i="31"/>
  <c r="M824" i="31"/>
  <c r="M825" i="31"/>
  <c r="M826" i="31"/>
  <c r="O826" i="31" s="1"/>
  <c r="M827" i="31"/>
  <c r="M828" i="31"/>
  <c r="M829" i="31"/>
  <c r="M830" i="31"/>
  <c r="M831" i="31"/>
  <c r="M832" i="31"/>
  <c r="M833" i="31"/>
  <c r="M834" i="31"/>
  <c r="M835" i="31"/>
  <c r="M836" i="31"/>
  <c r="M837" i="31"/>
  <c r="M838" i="31"/>
  <c r="M839" i="31"/>
  <c r="M840" i="31"/>
  <c r="M841" i="31"/>
  <c r="M842" i="31"/>
  <c r="M843" i="31"/>
  <c r="M844" i="31"/>
  <c r="M845" i="31"/>
  <c r="M846" i="31"/>
  <c r="M847" i="31"/>
  <c r="M848" i="31"/>
  <c r="M849" i="31"/>
  <c r="M850" i="31"/>
  <c r="M851" i="31"/>
  <c r="M852" i="31"/>
  <c r="M853" i="31"/>
  <c r="M854" i="31"/>
  <c r="M855" i="31"/>
  <c r="M856" i="31"/>
  <c r="M857" i="31"/>
  <c r="M858" i="31"/>
  <c r="M859" i="31"/>
  <c r="M860" i="31"/>
  <c r="M861" i="31"/>
  <c r="M862" i="31"/>
  <c r="M863" i="31"/>
  <c r="M864" i="31"/>
  <c r="M865" i="31"/>
  <c r="M866" i="31"/>
  <c r="M867" i="31"/>
  <c r="M868" i="31"/>
  <c r="M869" i="31"/>
  <c r="M870" i="31"/>
  <c r="M871" i="31"/>
  <c r="M872" i="31"/>
  <c r="M873" i="31"/>
  <c r="M874" i="31"/>
  <c r="M875" i="31"/>
  <c r="M876" i="31"/>
  <c r="M877" i="31"/>
  <c r="M878" i="31"/>
  <c r="M879" i="31"/>
  <c r="M880" i="31"/>
  <c r="M881" i="31"/>
  <c r="M882" i="31"/>
  <c r="M883" i="31"/>
  <c r="M884" i="31"/>
  <c r="M885" i="31"/>
  <c r="M886" i="31"/>
  <c r="M887" i="31"/>
  <c r="M888" i="31"/>
  <c r="M889" i="31"/>
  <c r="M890" i="31"/>
  <c r="M891" i="31"/>
  <c r="M892" i="31"/>
  <c r="M893" i="31"/>
  <c r="M894" i="31"/>
  <c r="M895" i="31"/>
  <c r="M896" i="31"/>
  <c r="M897" i="31"/>
  <c r="M898" i="31"/>
  <c r="M899" i="31"/>
  <c r="M900" i="31"/>
  <c r="M901" i="31"/>
  <c r="M902" i="31"/>
  <c r="M903" i="31"/>
  <c r="M904" i="31"/>
  <c r="AI4" i="31"/>
  <c r="M215" i="34" l="1"/>
  <c r="K215" i="34"/>
  <c r="P214" i="34"/>
  <c r="M214" i="34"/>
  <c r="K214" i="34"/>
  <c r="O778" i="31"/>
  <c r="O774" i="31"/>
  <c r="O762" i="31"/>
  <c r="O758" i="31"/>
  <c r="O746" i="31"/>
  <c r="O742" i="31"/>
  <c r="O730" i="31"/>
  <c r="O726" i="31"/>
  <c r="O714" i="31"/>
  <c r="O710" i="31"/>
  <c r="O636" i="31"/>
  <c r="O632" i="31"/>
  <c r="O620" i="31"/>
  <c r="O616" i="31"/>
  <c r="O604" i="31"/>
  <c r="O600" i="31"/>
  <c r="O588" i="31"/>
  <c r="O584" i="31"/>
  <c r="O572" i="31"/>
  <c r="O568" i="31"/>
  <c r="O556" i="31"/>
  <c r="O552" i="31"/>
  <c r="O540" i="31"/>
  <c r="O536" i="31"/>
  <c r="O524" i="31"/>
  <c r="O520" i="31"/>
  <c r="O412" i="31"/>
  <c r="O408" i="31"/>
  <c r="O396" i="31"/>
  <c r="O392" i="31"/>
  <c r="O380" i="31"/>
  <c r="O376" i="31"/>
  <c r="O364" i="31"/>
  <c r="O360" i="31"/>
  <c r="O348" i="31"/>
  <c r="O342" i="31"/>
  <c r="O302" i="31"/>
  <c r="O294" i="31"/>
  <c r="O282" i="31"/>
  <c r="O274" i="31"/>
  <c r="O270" i="31"/>
  <c r="O262" i="31"/>
  <c r="O250" i="31"/>
  <c r="O242" i="31"/>
  <c r="O238" i="31"/>
  <c r="O230" i="31"/>
  <c r="O218" i="31"/>
  <c r="O130" i="31"/>
  <c r="O122" i="31"/>
  <c r="O114" i="31"/>
  <c r="O106" i="31"/>
  <c r="O98" i="31"/>
  <c r="O90" i="31"/>
  <c r="O82" i="31"/>
  <c r="O74" i="31"/>
  <c r="O66" i="31"/>
  <c r="O58" i="31"/>
  <c r="O54" i="31"/>
  <c r="O50" i="31"/>
  <c r="O46" i="31"/>
  <c r="O42" i="31"/>
  <c r="O38" i="31"/>
  <c r="O32" i="31"/>
  <c r="O24" i="31"/>
  <c r="AH4" i="31"/>
  <c r="O16" i="31"/>
  <c r="O833" i="31"/>
  <c r="O821" i="31"/>
  <c r="O817" i="31"/>
  <c r="O801" i="31"/>
  <c r="O789" i="31"/>
  <c r="O785" i="31"/>
  <c r="O773" i="31"/>
  <c r="O769" i="31"/>
  <c r="O757" i="31"/>
  <c r="O753" i="31"/>
  <c r="O741" i="31"/>
  <c r="O737" i="31"/>
  <c r="O725" i="31"/>
  <c r="O721" i="31"/>
  <c r="O709" i="31"/>
  <c r="O705" i="31"/>
  <c r="O627" i="31"/>
  <c r="O623" i="31"/>
  <c r="O611" i="31"/>
  <c r="O607" i="31"/>
  <c r="O595" i="31"/>
  <c r="O591" i="31"/>
  <c r="O579" i="31"/>
  <c r="O575" i="31"/>
  <c r="O563" i="31"/>
  <c r="O559" i="31"/>
  <c r="O547" i="31"/>
  <c r="O543" i="31"/>
  <c r="O531" i="31"/>
  <c r="O527" i="31"/>
  <c r="O515" i="31"/>
  <c r="O8" i="31"/>
  <c r="O6" i="31"/>
  <c r="O419" i="31"/>
  <c r="O415" i="31"/>
  <c r="O403" i="31"/>
  <c r="O399" i="31"/>
  <c r="O387" i="31"/>
  <c r="O383" i="31"/>
  <c r="O371" i="31"/>
  <c r="O367" i="31"/>
  <c r="O355" i="31"/>
  <c r="O351" i="31"/>
  <c r="O341" i="31"/>
  <c r="O337" i="31"/>
  <c r="O335" i="31"/>
  <c r="O301" i="31"/>
  <c r="O293" i="31"/>
  <c r="O285" i="31"/>
  <c r="O277" i="31"/>
  <c r="O269" i="31"/>
  <c r="O261" i="31"/>
  <c r="O253" i="31"/>
  <c r="O245" i="31"/>
  <c r="O237" i="31"/>
  <c r="O229" i="31"/>
  <c r="O221" i="31"/>
  <c r="O133" i="31"/>
  <c r="O125" i="31"/>
  <c r="O117" i="31"/>
  <c r="O109" i="31"/>
  <c r="O101" i="31"/>
  <c r="O93" i="31"/>
  <c r="O85" i="31"/>
  <c r="O77" i="31"/>
  <c r="O69" i="31"/>
  <c r="O61" i="31"/>
  <c r="O53" i="31"/>
  <c r="O45" i="31"/>
  <c r="O37" i="31"/>
  <c r="O33" i="31"/>
  <c r="O21" i="31"/>
  <c r="O17" i="31"/>
  <c r="O838" i="31"/>
  <c r="O698" i="31"/>
  <c r="O637" i="31"/>
  <c r="O511" i="31"/>
  <c r="O890" i="31"/>
  <c r="O886" i="31"/>
  <c r="O874" i="31"/>
  <c r="O870" i="31"/>
  <c r="O858" i="31"/>
  <c r="O854" i="31"/>
  <c r="O842" i="31"/>
  <c r="O693" i="31"/>
  <c r="O689" i="31"/>
  <c r="O677" i="31"/>
  <c r="O671" i="31"/>
  <c r="O659" i="31"/>
  <c r="O653" i="31"/>
  <c r="O643" i="31"/>
  <c r="O508" i="31"/>
  <c r="O504" i="31"/>
  <c r="O492" i="31"/>
  <c r="O488" i="31"/>
  <c r="O476" i="31"/>
  <c r="O472" i="31"/>
  <c r="O460" i="31"/>
  <c r="O456" i="31"/>
  <c r="O444" i="31"/>
  <c r="O440" i="31"/>
  <c r="O428" i="31"/>
  <c r="O424" i="31"/>
  <c r="O325" i="31"/>
  <c r="O321" i="31"/>
  <c r="O317" i="31"/>
  <c r="O315" i="31"/>
  <c r="O309" i="31"/>
  <c r="O210" i="31"/>
  <c r="O202" i="31"/>
  <c r="O194" i="31"/>
  <c r="O186" i="31"/>
  <c r="O178" i="31"/>
  <c r="O170" i="31"/>
  <c r="O162" i="31"/>
  <c r="O154" i="31"/>
  <c r="O146" i="31"/>
  <c r="O138" i="31"/>
  <c r="O901" i="31"/>
  <c r="O897" i="31"/>
  <c r="O881" i="31"/>
  <c r="O873" i="31"/>
  <c r="O865" i="31"/>
  <c r="O853" i="31"/>
  <c r="O849" i="31"/>
  <c r="O836" i="31"/>
  <c r="O834" i="31"/>
  <c r="O832" i="31"/>
  <c r="O694" i="31"/>
  <c r="O682" i="31"/>
  <c r="O678" i="31"/>
  <c r="O664" i="31"/>
  <c r="O652" i="31"/>
  <c r="O648" i="31"/>
  <c r="O499" i="31"/>
  <c r="O495" i="31"/>
  <c r="O483" i="31"/>
  <c r="O479" i="31"/>
  <c r="O467" i="31"/>
  <c r="O463" i="31"/>
  <c r="O451" i="31"/>
  <c r="O447" i="31"/>
  <c r="O435" i="31"/>
  <c r="O431" i="31"/>
  <c r="O334" i="31"/>
  <c r="O318" i="31"/>
  <c r="O310" i="31"/>
  <c r="O213" i="31"/>
  <c r="O205" i="31"/>
  <c r="O197" i="31"/>
  <c r="O189" i="31"/>
  <c r="O181" i="31"/>
  <c r="O173" i="31"/>
  <c r="O165" i="31"/>
  <c r="O157" i="31"/>
  <c r="O149" i="31"/>
  <c r="O141" i="31"/>
  <c r="O116" i="31"/>
  <c r="O509" i="31"/>
  <c r="O507" i="31"/>
  <c r="O505" i="31"/>
  <c r="O503" i="31"/>
  <c r="O110" i="31"/>
  <c r="O759" i="31"/>
  <c r="O635" i="31"/>
  <c r="O633" i="31"/>
  <c r="O631" i="31"/>
  <c r="O629" i="31"/>
  <c r="O875" i="31"/>
  <c r="O715" i="31"/>
  <c r="O605" i="31"/>
  <c r="O599" i="31"/>
  <c r="O477" i="31"/>
  <c r="O473" i="31"/>
  <c r="O379" i="31"/>
  <c r="O375" i="31"/>
  <c r="O258" i="31"/>
  <c r="O835" i="31"/>
  <c r="O695" i="31"/>
  <c r="O573" i="31"/>
  <c r="O571" i="31"/>
  <c r="O569" i="31"/>
  <c r="O567" i="31"/>
  <c r="O349" i="31"/>
  <c r="O347" i="31"/>
  <c r="O345" i="31"/>
  <c r="O343" i="31"/>
  <c r="O172" i="31"/>
  <c r="O166" i="31"/>
  <c r="O129" i="31"/>
  <c r="O127" i="31"/>
  <c r="O121" i="31"/>
  <c r="O119" i="31"/>
  <c r="O883" i="31"/>
  <c r="O603" i="31"/>
  <c r="O601" i="31"/>
  <c r="O475" i="31"/>
  <c r="O471" i="31"/>
  <c r="O418" i="31"/>
  <c r="O381" i="31"/>
  <c r="O377" i="31"/>
  <c r="O260" i="31"/>
  <c r="O254" i="31"/>
  <c r="O827" i="31"/>
  <c r="O884" i="31"/>
  <c r="O878" i="31"/>
  <c r="O876" i="31"/>
  <c r="O791" i="31"/>
  <c r="O665" i="31"/>
  <c r="O663" i="31"/>
  <c r="O661" i="31"/>
  <c r="O541" i="31"/>
  <c r="O539" i="31"/>
  <c r="O537" i="31"/>
  <c r="O535" i="31"/>
  <c r="O331" i="31"/>
  <c r="O148" i="31"/>
  <c r="O142" i="31"/>
  <c r="O99" i="31"/>
  <c r="O97" i="31"/>
  <c r="O95" i="31"/>
  <c r="O44" i="31"/>
  <c r="O855" i="31"/>
  <c r="O820" i="31"/>
  <c r="O818" i="31"/>
  <c r="O816" i="31"/>
  <c r="O814" i="31"/>
  <c r="O812" i="31"/>
  <c r="O775" i="31"/>
  <c r="O740" i="31"/>
  <c r="O738" i="31"/>
  <c r="O736" i="31"/>
  <c r="O676" i="31"/>
  <c r="O651" i="31"/>
  <c r="O649" i="31"/>
  <c r="O647" i="31"/>
  <c r="O610" i="31"/>
  <c r="O589" i="31"/>
  <c r="O587" i="31"/>
  <c r="O585" i="31"/>
  <c r="O546" i="31"/>
  <c r="O525" i="31"/>
  <c r="O523" i="31"/>
  <c r="O521" i="31"/>
  <c r="O482" i="31"/>
  <c r="O413" i="31"/>
  <c r="O411" i="31"/>
  <c r="O409" i="31"/>
  <c r="O407" i="31"/>
  <c r="O336" i="31"/>
  <c r="O212" i="31"/>
  <c r="O206" i="31"/>
  <c r="O193" i="31"/>
  <c r="O191" i="31"/>
  <c r="O185" i="31"/>
  <c r="O183" i="31"/>
  <c r="O108" i="31"/>
  <c r="O104" i="31"/>
  <c r="O102" i="31"/>
  <c r="O52" i="31"/>
  <c r="O35" i="31"/>
  <c r="O29" i="31"/>
  <c r="O27" i="31"/>
  <c r="O25" i="31"/>
  <c r="O811" i="31"/>
  <c r="O807" i="31"/>
  <c r="O743" i="31"/>
  <c r="O727" i="31"/>
  <c r="O679" i="31"/>
  <c r="O445" i="31"/>
  <c r="O443" i="31"/>
  <c r="O441" i="31"/>
  <c r="O439" i="31"/>
  <c r="O354" i="31"/>
  <c r="O305" i="31"/>
  <c r="O303" i="31"/>
  <c r="O300" i="31"/>
  <c r="O265" i="31"/>
  <c r="O263" i="31"/>
  <c r="O180" i="31"/>
  <c r="O174" i="31"/>
  <c r="O161" i="31"/>
  <c r="O159" i="31"/>
  <c r="O84" i="31"/>
  <c r="O80" i="31"/>
  <c r="O78" i="31"/>
  <c r="O67" i="31"/>
  <c r="O65" i="31"/>
  <c r="O63" i="31"/>
  <c r="O59" i="31"/>
  <c r="O57" i="31"/>
  <c r="O55" i="31"/>
  <c r="O902" i="31"/>
  <c r="O900" i="31"/>
  <c r="O898" i="31"/>
  <c r="O896" i="31"/>
  <c r="O894" i="31"/>
  <c r="O892" i="31"/>
  <c r="O867" i="31"/>
  <c r="O859" i="31"/>
  <c r="O852" i="31"/>
  <c r="O850" i="31"/>
  <c r="O848" i="31"/>
  <c r="O846" i="31"/>
  <c r="O844" i="31"/>
  <c r="O823" i="31"/>
  <c r="O804" i="31"/>
  <c r="O802" i="31"/>
  <c r="O800" i="31"/>
  <c r="O779" i="31"/>
  <c r="O772" i="31"/>
  <c r="O770" i="31"/>
  <c r="O768" i="31"/>
  <c r="O747" i="31"/>
  <c r="O711" i="31"/>
  <c r="O642" i="31"/>
  <c r="O638" i="31"/>
  <c r="O621" i="31"/>
  <c r="O619" i="31"/>
  <c r="O617" i="31"/>
  <c r="O514" i="31"/>
  <c r="O386" i="31"/>
  <c r="O153" i="31"/>
  <c r="O151" i="31"/>
  <c r="O140" i="31"/>
  <c r="O134" i="31"/>
  <c r="O19" i="31"/>
  <c r="O13" i="31"/>
  <c r="O11" i="31"/>
  <c r="O903" i="31"/>
  <c r="O891" i="31"/>
  <c r="O887" i="31"/>
  <c r="O868" i="31"/>
  <c r="O864" i="31"/>
  <c r="O843" i="31"/>
  <c r="O839" i="31"/>
  <c r="O803" i="31"/>
  <c r="O795" i="31"/>
  <c r="O788" i="31"/>
  <c r="O786" i="31"/>
  <c r="O784" i="31"/>
  <c r="O782" i="31"/>
  <c r="O763" i="31"/>
  <c r="O756" i="31"/>
  <c r="O754" i="31"/>
  <c r="O752" i="31"/>
  <c r="O708" i="31"/>
  <c r="O706" i="31"/>
  <c r="O704" i="31"/>
  <c r="O683" i="31"/>
  <c r="O670" i="31"/>
  <c r="O578" i="31"/>
  <c r="O557" i="31"/>
  <c r="O555" i="31"/>
  <c r="O553" i="31"/>
  <c r="O450" i="31"/>
  <c r="O319" i="31"/>
  <c r="O246" i="31"/>
  <c r="O241" i="31"/>
  <c r="O239" i="31"/>
  <c r="O236" i="31"/>
  <c r="O204" i="31"/>
  <c r="O198" i="31"/>
  <c r="O91" i="31"/>
  <c r="O89" i="31"/>
  <c r="O87" i="31"/>
  <c r="O76" i="31"/>
  <c r="O72" i="31"/>
  <c r="O70" i="31"/>
  <c r="O493" i="31"/>
  <c r="O491" i="31"/>
  <c r="O489" i="31"/>
  <c r="O461" i="31"/>
  <c r="O459" i="31"/>
  <c r="O457" i="31"/>
  <c r="O429" i="31"/>
  <c r="O427" i="31"/>
  <c r="O425" i="31"/>
  <c r="O397" i="31"/>
  <c r="O395" i="31"/>
  <c r="O393" i="31"/>
  <c r="O365" i="31"/>
  <c r="O363" i="31"/>
  <c r="O361" i="31"/>
  <c r="O328" i="31"/>
  <c r="O326" i="31"/>
  <c r="O292" i="31"/>
  <c r="O290" i="31"/>
  <c r="O286" i="31"/>
  <c r="O228" i="31"/>
  <c r="O226" i="31"/>
  <c r="O222" i="31"/>
  <c r="O209" i="31"/>
  <c r="O207" i="31"/>
  <c r="O196" i="31"/>
  <c r="O190" i="31"/>
  <c r="O177" i="31"/>
  <c r="O175" i="31"/>
  <c r="O164" i="31"/>
  <c r="O158" i="31"/>
  <c r="O145" i="31"/>
  <c r="O143" i="31"/>
  <c r="O132" i="31"/>
  <c r="O126" i="31"/>
  <c r="O113" i="31"/>
  <c r="O111" i="31"/>
  <c r="O100" i="31"/>
  <c r="O96" i="31"/>
  <c r="O94" i="31"/>
  <c r="O83" i="31"/>
  <c r="O81" i="31"/>
  <c r="O79" i="31"/>
  <c r="O68" i="31"/>
  <c r="O64" i="31"/>
  <c r="O62" i="31"/>
  <c r="O51" i="31"/>
  <c r="O49" i="31"/>
  <c r="O47" i="31"/>
  <c r="O36" i="31"/>
  <c r="O34" i="31"/>
  <c r="O26" i="31"/>
  <c r="O750" i="31"/>
  <c r="O731" i="31"/>
  <c r="O724" i="31"/>
  <c r="O722" i="31"/>
  <c r="O720" i="31"/>
  <c r="O718" i="31"/>
  <c r="O699" i="31"/>
  <c r="O692" i="31"/>
  <c r="O690" i="31"/>
  <c r="O688" i="31"/>
  <c r="O686" i="31"/>
  <c r="O658" i="31"/>
  <c r="O654" i="31"/>
  <c r="O626" i="31"/>
  <c r="O594" i="31"/>
  <c r="O562" i="31"/>
  <c r="O530" i="31"/>
  <c r="O498" i="31"/>
  <c r="O466" i="31"/>
  <c r="O434" i="31"/>
  <c r="O402" i="31"/>
  <c r="O370" i="31"/>
  <c r="O313" i="31"/>
  <c r="O311" i="31"/>
  <c r="O308" i="31"/>
  <c r="O306" i="31"/>
  <c r="O297" i="31"/>
  <c r="O295" i="31"/>
  <c r="O278" i="31"/>
  <c r="O273" i="31"/>
  <c r="O271" i="31"/>
  <c r="O268" i="31"/>
  <c r="O233" i="31"/>
  <c r="O231" i="31"/>
  <c r="O214" i="31"/>
  <c r="O201" i="31"/>
  <c r="O199" i="31"/>
  <c r="O188" i="31"/>
  <c r="O182" i="31"/>
  <c r="O169" i="31"/>
  <c r="O167" i="31"/>
  <c r="O156" i="31"/>
  <c r="O150" i="31"/>
  <c r="O137" i="31"/>
  <c r="O135" i="31"/>
  <c r="O124" i="31"/>
  <c r="O118" i="31"/>
  <c r="O105" i="31"/>
  <c r="O103" i="31"/>
  <c r="O92" i="31"/>
  <c r="O88" i="31"/>
  <c r="O86" i="31"/>
  <c r="O75" i="31"/>
  <c r="O73" i="31"/>
  <c r="O71" i="31"/>
  <c r="O60" i="31"/>
  <c r="O43" i="31"/>
  <c r="O41" i="31"/>
  <c r="O39" i="31"/>
  <c r="O18" i="31"/>
  <c r="O10" i="31"/>
  <c r="O866" i="31"/>
  <c r="O862" i="31"/>
  <c r="O851" i="31"/>
  <c r="O830" i="31"/>
  <c r="O828" i="31"/>
  <c r="O819" i="31"/>
  <c r="O798" i="31"/>
  <c r="O796" i="31"/>
  <c r="O766" i="31"/>
  <c r="O734" i="31"/>
  <c r="O702" i="31"/>
  <c r="O314" i="31"/>
  <c r="O298" i="31"/>
  <c r="O234" i="31"/>
  <c r="O899" i="31"/>
  <c r="O860" i="31"/>
  <c r="O889" i="31"/>
  <c r="O882" i="31"/>
  <c r="O880" i="31"/>
  <c r="O871" i="31"/>
  <c r="O869" i="31"/>
  <c r="O837" i="31"/>
  <c r="O805" i="31"/>
  <c r="O668" i="31"/>
  <c r="O645" i="31"/>
  <c r="O615" i="31"/>
  <c r="O583" i="31"/>
  <c r="O551" i="31"/>
  <c r="O519" i="31"/>
  <c r="O487" i="31"/>
  <c r="O455" i="31"/>
  <c r="O423" i="31"/>
  <c r="O391" i="31"/>
  <c r="O359" i="31"/>
  <c r="O885" i="31"/>
  <c r="O266" i="31"/>
  <c r="O780" i="31"/>
  <c r="O755" i="31"/>
  <c r="O748" i="31"/>
  <c r="O739" i="31"/>
  <c r="O732" i="31"/>
  <c r="O723" i="31"/>
  <c r="O716" i="31"/>
  <c r="O707" i="31"/>
  <c r="O700" i="31"/>
  <c r="O691" i="31"/>
  <c r="O684" i="31"/>
  <c r="O675" i="31"/>
  <c r="O673" i="31"/>
  <c r="O613" i="31"/>
  <c r="O597" i="31"/>
  <c r="O581" i="31"/>
  <c r="O565" i="31"/>
  <c r="O549" i="31"/>
  <c r="O533" i="31"/>
  <c r="O517" i="31"/>
  <c r="O501" i="31"/>
  <c r="O485" i="31"/>
  <c r="O469" i="31"/>
  <c r="O453" i="31"/>
  <c r="O437" i="31"/>
  <c r="O421" i="31"/>
  <c r="O405" i="31"/>
  <c r="O389" i="31"/>
  <c r="O373" i="31"/>
  <c r="O357" i="31"/>
  <c r="O339" i="31"/>
  <c r="O329" i="31"/>
  <c r="O327" i="31"/>
  <c r="O320" i="31"/>
  <c r="O281" i="31"/>
  <c r="O279" i="31"/>
  <c r="O276" i="31"/>
  <c r="O249" i="31"/>
  <c r="O247" i="31"/>
  <c r="O244" i="31"/>
  <c r="O217" i="31"/>
  <c r="O215" i="31"/>
  <c r="O9" i="31"/>
  <c r="O787" i="31"/>
  <c r="O771" i="31"/>
  <c r="O764" i="31"/>
  <c r="O904" i="31"/>
  <c r="O895" i="31"/>
  <c r="O893" i="31"/>
  <c r="O888" i="31"/>
  <c r="O879" i="31"/>
  <c r="O877" i="31"/>
  <c r="O872" i="31"/>
  <c r="O863" i="31"/>
  <c r="O861" i="31"/>
  <c r="O856" i="31"/>
  <c r="O847" i="31"/>
  <c r="O845" i="31"/>
  <c r="O840" i="31"/>
  <c r="O831" i="31"/>
  <c r="O829" i="31"/>
  <c r="O824" i="31"/>
  <c r="O815" i="31"/>
  <c r="O813" i="31"/>
  <c r="O808" i="31"/>
  <c r="O799" i="31"/>
  <c r="O797" i="31"/>
  <c r="O792" i="31"/>
  <c r="O783" i="31"/>
  <c r="O781" i="31"/>
  <c r="O776" i="31"/>
  <c r="O767" i="31"/>
  <c r="O765" i="31"/>
  <c r="O760" i="31"/>
  <c r="O751" i="31"/>
  <c r="O749" i="31"/>
  <c r="O744" i="31"/>
  <c r="O735" i="31"/>
  <c r="O733" i="31"/>
  <c r="O728" i="31"/>
  <c r="O719" i="31"/>
  <c r="O717" i="31"/>
  <c r="O712" i="31"/>
  <c r="O703" i="31"/>
  <c r="O701" i="31"/>
  <c r="O696" i="31"/>
  <c r="O687" i="31"/>
  <c r="O685" i="31"/>
  <c r="O680" i="31"/>
  <c r="O672" i="31"/>
  <c r="O669" i="31"/>
  <c r="O667" i="31"/>
  <c r="O662" i="31"/>
  <c r="O660" i="31"/>
  <c r="O657" i="31"/>
  <c r="O655" i="31"/>
  <c r="O650" i="31"/>
  <c r="O646" i="31"/>
  <c r="O644" i="31"/>
  <c r="O641" i="31"/>
  <c r="O639" i="31"/>
  <c r="O634" i="31"/>
  <c r="O630" i="31"/>
  <c r="O628" i="31"/>
  <c r="O625" i="31"/>
  <c r="O618" i="31"/>
  <c r="O612" i="31"/>
  <c r="O609" i="31"/>
  <c r="O602" i="31"/>
  <c r="O596" i="31"/>
  <c r="O593" i="31"/>
  <c r="O586" i="31"/>
  <c r="O580" i="31"/>
  <c r="O577" i="31"/>
  <c r="O570" i="31"/>
  <c r="O564" i="31"/>
  <c r="O561" i="31"/>
  <c r="O554" i="31"/>
  <c r="O548" i="31"/>
  <c r="O545" i="31"/>
  <c r="O538" i="31"/>
  <c r="O532" i="31"/>
  <c r="O529" i="31"/>
  <c r="O522" i="31"/>
  <c r="O516" i="31"/>
  <c r="O513" i="31"/>
  <c r="O506" i="31"/>
  <c r="O500" i="31"/>
  <c r="O497" i="31"/>
  <c r="O490" i="31"/>
  <c r="O484" i="31"/>
  <c r="O481" i="31"/>
  <c r="O474" i="31"/>
  <c r="O468" i="31"/>
  <c r="O465" i="31"/>
  <c r="O458" i="31"/>
  <c r="O452" i="31"/>
  <c r="O449" i="31"/>
  <c r="O442" i="31"/>
  <c r="O436" i="31"/>
  <c r="O433" i="31"/>
  <c r="O420" i="31"/>
  <c r="O417" i="31"/>
  <c r="O404" i="31"/>
  <c r="O401" i="31"/>
  <c r="O388" i="31"/>
  <c r="O385" i="31"/>
  <c r="O372" i="31"/>
  <c r="O369" i="31"/>
  <c r="O356" i="31"/>
  <c r="O353" i="31"/>
  <c r="O344" i="31"/>
  <c r="O338" i="31"/>
  <c r="O330" i="31"/>
  <c r="O323" i="31"/>
  <c r="O312" i="31"/>
  <c r="O307" i="31"/>
  <c r="O289" i="31"/>
  <c r="O287" i="31"/>
  <c r="O284" i="31"/>
  <c r="O257" i="31"/>
  <c r="O255" i="31"/>
  <c r="O252" i="31"/>
  <c r="O225" i="31"/>
  <c r="O223" i="31"/>
  <c r="O220" i="31"/>
  <c r="O857" i="31"/>
  <c r="O841" i="31"/>
  <c r="O825" i="31"/>
  <c r="O809" i="31"/>
  <c r="O793" i="31"/>
  <c r="O777" i="31"/>
  <c r="O761" i="31"/>
  <c r="O745" i="31"/>
  <c r="O729" i="31"/>
  <c r="O713" i="31"/>
  <c r="O697" i="31"/>
  <c r="O681" i="31"/>
  <c r="O656" i="31"/>
  <c r="O640" i="31"/>
  <c r="O624" i="31"/>
  <c r="O608" i="31"/>
  <c r="O592" i="31"/>
  <c r="O576" i="31"/>
  <c r="O560" i="31"/>
  <c r="O544" i="31"/>
  <c r="O528" i="31"/>
  <c r="O512" i="31"/>
  <c r="O496" i="31"/>
  <c r="O480" i="31"/>
  <c r="O464" i="31"/>
  <c r="O448" i="31"/>
  <c r="O432" i="31"/>
  <c r="O416" i="31"/>
  <c r="O400" i="31"/>
  <c r="O384" i="31"/>
  <c r="O368" i="31"/>
  <c r="O352" i="31"/>
  <c r="O333" i="31"/>
  <c r="O322" i="31"/>
  <c r="O30" i="31"/>
  <c r="O28" i="31"/>
  <c r="O23" i="31"/>
  <c r="O14" i="31"/>
  <c r="O12" i="31"/>
  <c r="O7" i="31"/>
  <c r="O304" i="31"/>
  <c r="O299" i="31"/>
  <c r="O296" i="31"/>
  <c r="O291" i="31"/>
  <c r="O288" i="31"/>
  <c r="O283" i="31"/>
  <c r="O280" i="31"/>
  <c r="O275" i="31"/>
  <c r="O272" i="31"/>
  <c r="O267" i="31"/>
  <c r="O264" i="31"/>
  <c r="O259" i="31"/>
  <c r="O256" i="31"/>
  <c r="O251" i="31"/>
  <c r="O248" i="31"/>
  <c r="O243" i="31"/>
  <c r="O240" i="31"/>
  <c r="O235" i="31"/>
  <c r="O232" i="31"/>
  <c r="O227" i="31"/>
  <c r="O224" i="31"/>
  <c r="O219" i="31"/>
  <c r="O216" i="31"/>
  <c r="O211" i="31"/>
  <c r="O208" i="31"/>
  <c r="O203" i="31"/>
  <c r="O200" i="31"/>
  <c r="O195" i="31"/>
  <c r="O192" i="31"/>
  <c r="O187" i="31"/>
  <c r="O184" i="31"/>
  <c r="O179" i="31"/>
  <c r="O176" i="31"/>
  <c r="O171" i="31"/>
  <c r="O168" i="31"/>
  <c r="O163" i="31"/>
  <c r="O160" i="31"/>
  <c r="O155" i="31"/>
  <c r="O152" i="31"/>
  <c r="O147" i="31"/>
  <c r="O144" i="31"/>
  <c r="O139" i="31"/>
  <c r="O136" i="31"/>
  <c r="O131" i="31"/>
  <c r="O128" i="31"/>
  <c r="O123" i="31"/>
  <c r="O120" i="31"/>
  <c r="O115" i="31"/>
  <c r="O112" i="31"/>
  <c r="O107" i="31"/>
  <c r="O31" i="31"/>
  <c r="O22" i="31"/>
  <c r="O20" i="31"/>
  <c r="O15" i="31"/>
  <c r="O674" i="31"/>
  <c r="O622" i="31"/>
  <c r="O606" i="31"/>
  <c r="O590" i="31"/>
  <c r="O574" i="31"/>
  <c r="O558" i="31"/>
  <c r="O542" i="31"/>
  <c r="O526" i="31"/>
  <c r="O510" i="31"/>
  <c r="O494" i="31"/>
  <c r="O478" i="31"/>
  <c r="O462" i="31"/>
  <c r="O446" i="31"/>
  <c r="O430" i="31"/>
  <c r="O414" i="31"/>
  <c r="O398" i="31"/>
  <c r="O382" i="31"/>
  <c r="O366" i="31"/>
  <c r="O350" i="31"/>
  <c r="O426" i="31"/>
  <c r="O410" i="31"/>
  <c r="O394" i="31"/>
  <c r="O378" i="31"/>
  <c r="O362" i="31"/>
  <c r="O346" i="31"/>
  <c r="O666" i="31"/>
  <c r="O614" i="31"/>
  <c r="O598" i="31"/>
  <c r="O582" i="31"/>
  <c r="O566" i="31"/>
  <c r="O550" i="31"/>
  <c r="O534" i="31"/>
  <c r="O518" i="31"/>
  <c r="O502" i="31"/>
  <c r="O486" i="31"/>
  <c r="O470" i="31"/>
  <c r="O454" i="31"/>
  <c r="O438" i="31"/>
  <c r="O422" i="31"/>
  <c r="O406" i="31"/>
  <c r="O390" i="31"/>
  <c r="O374" i="31"/>
  <c r="O358" i="31"/>
  <c r="O340" i="31"/>
  <c r="O324" i="31"/>
  <c r="O56" i="31"/>
  <c r="O48" i="31"/>
  <c r="O40" i="31"/>
  <c r="O332" i="31"/>
  <c r="O316" i="31"/>
  <c r="P215" i="34" l="1"/>
  <c r="M5" i="31"/>
  <c r="O5" i="31" s="1"/>
  <c r="M4" i="31"/>
  <c r="O4" i="31" l="1"/>
  <c r="Y4" i="31"/>
  <c r="Z4" i="3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<sst xmlns="http://schemas.openxmlformats.org/spreadsheetml/2006/main" count="51" uniqueCount="48">
  <si>
    <t>MÊS/ANO</t>
  </si>
  <si>
    <t>POUPANÇA</t>
  </si>
  <si>
    <t>IPCA</t>
  </si>
  <si>
    <t>IGP-DI</t>
  </si>
  <si>
    <t>IGP-M</t>
  </si>
  <si>
    <t>TR</t>
  </si>
  <si>
    <t>INPC</t>
  </si>
  <si>
    <t>INDICE
PARA CORREÇÃO</t>
  </si>
  <si>
    <t>Primeira linha com valor</t>
  </si>
  <si>
    <t>Coluna do índice</t>
  </si>
  <si>
    <t>Último Valor</t>
  </si>
  <si>
    <t>Primeiro Valor</t>
  </si>
  <si>
    <t>LIN</t>
  </si>
  <si>
    <t>COL</t>
  </si>
  <si>
    <t>POSIÇÃO DATA 1</t>
  </si>
  <si>
    <t>END</t>
  </si>
  <si>
    <t>% DE CORREÇÃO DO PERÍODO</t>
  </si>
  <si>
    <t>DATA INICIAL</t>
  </si>
  <si>
    <t>DATA FINAL</t>
  </si>
  <si>
    <t>PERCENTUAL NA DATA INICIAL</t>
  </si>
  <si>
    <t>PERCENTUAL NA DATA FINAL</t>
  </si>
  <si>
    <r>
      <t xml:space="preserve">VALOR A CORRIGIR
</t>
    </r>
    <r>
      <rPr>
        <b/>
        <sz val="8"/>
        <color theme="0"/>
        <rFont val="Calibri"/>
        <family val="2"/>
        <scheme val="minor"/>
      </rPr>
      <t>valor monetário na data inicial</t>
    </r>
  </si>
  <si>
    <r>
      <t xml:space="preserve">VALOR CORRIGIDO
</t>
    </r>
    <r>
      <rPr>
        <b/>
        <sz val="8"/>
        <color theme="0"/>
        <rFont val="Calibri"/>
        <family val="2"/>
        <scheme val="minor"/>
      </rPr>
      <t>valor monetário na data final</t>
    </r>
  </si>
  <si>
    <t>CDI</t>
  </si>
  <si>
    <t>PREV-RF</t>
  </si>
  <si>
    <t>PREV-RV</t>
  </si>
  <si>
    <t>PREV-GERAL</t>
  </si>
  <si>
    <t>https://www.youtube.com/watch?v=yLsf9SASDbA</t>
  </si>
  <si>
    <t>Primeira linha da data</t>
  </si>
  <si>
    <t>Última linha da data</t>
  </si>
  <si>
    <t>Range de data</t>
  </si>
  <si>
    <t>Dia</t>
  </si>
  <si>
    <t>Taxa Compra manhã</t>
  </si>
  <si>
    <t>Taxa Venda manhã</t>
  </si>
  <si>
    <t>PU Compra manhã</t>
  </si>
  <si>
    <t>PU Venda manhã</t>
  </si>
  <si>
    <t>PU Extrato manhã</t>
  </si>
  <si>
    <t>NTN-B</t>
  </si>
  <si>
    <t>data fim de mês</t>
  </si>
  <si>
    <t>Seq</t>
  </si>
  <si>
    <t>semana</t>
  </si>
  <si>
    <t>mês ano</t>
  </si>
  <si>
    <t>taxa da data a.a.</t>
  </si>
  <si>
    <t>taxa da data a.m.</t>
  </si>
  <si>
    <t>PU compra</t>
  </si>
  <si>
    <t>PU venda</t>
  </si>
  <si>
    <t>variação mensal</t>
  </si>
  <si>
    <t>1 A rentabilidade bruta acumulada no ano e em 12 meses informada na tabela ao lado pode ser diferente da rentabilidade acumulada no ano e em 12 meses calculada pela composição das rentabilidades mensais informadas nos balanços anteriores. Isso ocorre porque as rentabilidades mensais no Tesouro Direto são calculadas com base na diferença entre o preço de venda no último dia útil do mês em questão e o preço de compra do último dia útil do mês anterior. Ocorre que há um spread entre o preço de venda e o preço de compra para evitar aplicações de curtíssimo prazo. Desse modo, as rentabilidades acumuladas calculadas pela composição das taxas mensais irão incorporar o efeito do spread para cada mês considerado no cálculo, ao passo que as rentabilidades acumuladas informadas na tabela acima consideram a incidência do spread apenas uma vez (diluindo-o ao longo do tempo), de forma a impactar menos a rentabilidade acumulada. 
2 Rentabilidade bruta acumulada que o investidor obteria se vendesse o título público no dia da posição (antes do vencimento). Esta rentabilidade pode ser distinta da observada no momento da compra, por estar sujeita às flutuações de preços no mercado secundário de títulos públicos. As rentabilidades dos títulos Tesouro IPCA+ com Juros Semestrais e Tesouro Prefixado com Juros Semestrais foram ajustadas para incorporar os cupons de juros. A metodologia utilizada considerou que os juros foram reaplicados no mesmo título, à taxa praticada no dia útil anterior ao pagamento de cupons. Importante destacar que o participante do programa pode acessar eletronicamente, a qualquer tempo, seu extrato detalhado, o qual apresenta a rentabilidade do investimento naquele momento.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</si>
</sst>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164" formatCode="_-&quot;R$&quot;* #,##0.00_-;\-&quot;R$&quot;* #,##0.00_-;_-&quot;R$&quot;* &quot;-&quot;??_-;_-@_-"/>
    <numFmt numFmtId="165" formatCode="[$-416]dd\-mmm\-yy;@"/>
    <numFmt numFmtId="166" formatCode="[$-416]mmm\-yy;@"/>
    <numFmt numFmtId="167" formatCode="dddd"/>
    <numFmt numFmtId="168" formatCode="0.0000%"/>
  </numFmts>
  <fonts count="21"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Calibri"/>
      <family val="2"/>
      <scheme val="minor"/>
    </font>
    <font>
      <sz val="10"/>
      <color theme="1"/>
      <name val="Arial"/>
      <family val="2"/>
    </font>
    <font>
      <sz val="11"/>
      <color theme="1"/>
      <name val="Calibri"/>
      <family val="2"/>
    </font>
    <font>
      <b/>
      <sz val="11"/>
      <color theme="0"/>
      <name val="Calibri"/>
      <family val="2"/>
      <scheme val="minor"/>
    </font>
    <font>
      <b/>
      <sz val="10"/>
      <color theme="0"/>
      <name val="Arial"/>
      <family val="2"/>
    </font>
    <font>
      <b/>
      <sz val="8"/>
      <color theme="0"/>
      <name val="Calibri"/>
      <family val="2"/>
      <scheme val="minor"/>
    </font>
    <font>
      <sz val="10"/>
      <color rgb="FF7A7A7A"/>
      <name val="Courier New"/>
      <family val="3"/>
    </font>
    <font>
      <sz val="10"/>
      <name val="Arial"/>
      <family val="2"/>
    </font>
    <font>
      <sz val="10"/>
      <color rgb="FF313131"/>
      <name val="Consolas"/>
      <family val="3"/>
    </font>
    <font>
      <b/>
      <i/>
      <sz val="11"/>
      <color rgb="FFFF0000"/>
      <name val="Calibri"/>
      <family val="2"/>
      <scheme val="minor"/>
    </font>
    <font>
      <b/>
      <sz val="11"/>
      <color theme="1"/>
      <name val="Calibri"/>
      <family val="2"/>
      <scheme val="minor"/>
    </font>
    <font>
      <b/>
      <sz val="10"/>
      <color theme="1"/>
      <name val="Arial"/>
      <family val="2"/>
    </font>
    <font>
      <sz val="10"/>
      <color theme="1"/>
      <name val="Arial Narrow"/>
      <family val="2"/>
    </font>
    <font>
      <b/>
      <i/>
      <sz val="11"/>
      <color theme="0"/>
      <name val="Calibri"/>
      <family val="2"/>
      <scheme val="minor"/>
    </font>
    <font>
      <b/>
      <i/>
      <sz val="12"/>
      <color rgb="FFFF0000"/>
      <name val="Calibri"/>
      <family val="2"/>
      <scheme val="minor"/>
    </font>
    <font>
      <b/>
      <i/>
      <sz val="11"/>
      <color theme="1"/>
      <name val="Calibri"/>
      <family val="2"/>
      <scheme val="minor"/>
    </font>
    <font>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theme="1" tint="4.9989318521683403E-2"/>
        <bgColor indexed="64"/>
      </patternFill>
    </fill>
    <fill>
      <patternFill patternType="solid">
        <fgColor theme="6" tint="-0.499984740745262"/>
        <bgColor indexed="64"/>
      </patternFill>
    </fill>
    <fill>
      <patternFill patternType="solid">
        <fgColor rgb="FFCCFF33"/>
        <bgColor indexed="64"/>
      </patternFill>
    </fill>
    <fill>
      <patternFill patternType="solid">
        <fgColor theme="0"/>
        <bgColor indexed="64"/>
      </patternFill>
    </fill>
    <fill>
      <patternFill patternType="solid">
        <fgColor theme="5" tint="-0.249977111117893"/>
        <bgColor indexed="64"/>
      </patternFill>
    </fill>
    <fill>
      <patternFill patternType="solid">
        <fgColor rgb="FFFFFF00"/>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medium">
        <color indexed="64"/>
      </left>
      <right style="hair">
        <color theme="0" tint="-0.499984740745262"/>
      </right>
      <top style="medium">
        <color indexed="64"/>
      </top>
      <bottom style="medium">
        <color indexed="64"/>
      </bottom>
      <diagonal/>
    </border>
    <border>
      <left style="hair">
        <color theme="0" tint="-0.499984740745262"/>
      </left>
      <right style="hair">
        <color theme="0" tint="-0.499984740745262"/>
      </right>
      <top style="medium">
        <color indexed="64"/>
      </top>
      <bottom style="medium">
        <color indexed="64"/>
      </bottom>
      <diagonal/>
    </border>
    <border>
      <left style="hair">
        <color theme="0" tint="-0.499984740745262"/>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8"/>
      </left>
      <right/>
      <top/>
      <bottom/>
      <diagonal/>
    </border>
    <border>
      <left/>
      <right style="thin">
        <color indexed="8"/>
      </right>
      <top/>
      <bottom/>
      <diagonal/>
    </border>
  </borders>
  <cellStyleXfs count="13">
    <xf numFmtId="0" fontId="0"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164" fontId="4" fillId="0" borderId="0" applyFont="0" applyFill="0" applyBorder="0" applyAlignment="0" applyProtection="0"/>
    <xf numFmtId="0" fontId="4" fillId="0" borderId="0"/>
    <xf numFmtId="9" fontId="11" fillId="0" borderId="0" applyFont="0" applyFill="0" applyBorder="0" applyAlignment="0" applyProtection="0"/>
    <xf numFmtId="9" fontId="4" fillId="0" borderId="0" applyFont="0" applyFill="0" applyBorder="0" applyAlignment="0" applyProtection="0"/>
    <xf numFmtId="0" fontId="11" fillId="0" borderId="0"/>
  </cellStyleXfs>
  <cellXfs count="84">
    <xf numFmtId="0" fontId="0" fillId="0" borderId="0" xfId="0"/>
    <xf numFmtId="0" fontId="8" fillId="3" borderId="1" xfId="0" applyFont="1" applyFill="1" applyBorder="1" applyAlignment="1" applyProtection="1">
      <alignment horizontal="center" vertical="center" wrapText="1"/>
      <protection hidden="1"/>
    </xf>
    <xf numFmtId="0" fontId="0" fillId="0" borderId="0" xfId="0" applyProtection="1">
      <protection hidden="1"/>
    </xf>
    <xf numFmtId="0" fontId="7" fillId="3" borderId="0" xfId="0" applyFont="1" applyFill="1" applyAlignment="1" applyProtection="1">
      <alignment horizontal="center" vertical="center" wrapText="1"/>
      <protection hidden="1"/>
    </xf>
    <xf numFmtId="0" fontId="7" fillId="4" borderId="0" xfId="0" applyFont="1" applyFill="1" applyAlignment="1" applyProtection="1">
      <alignment horizontal="center" vertical="center" wrapText="1"/>
      <protection hidden="1"/>
    </xf>
    <xf numFmtId="17" fontId="0" fillId="0" borderId="1" xfId="0" applyNumberFormat="1" applyBorder="1" applyAlignment="1" applyProtection="1">
      <alignment horizontal="center" vertical="center" wrapText="1"/>
      <protection hidden="1"/>
    </xf>
    <xf numFmtId="10" fontId="5" fillId="2" borderId="1" xfId="1" applyNumberFormat="1" applyFont="1" applyFill="1" applyBorder="1" applyAlignment="1" applyProtection="1">
      <alignment horizontal="center" vertical="center" wrapText="1"/>
      <protection hidden="1"/>
    </xf>
    <xf numFmtId="10" fontId="6" fillId="0" borderId="1" xfId="1" applyNumberFormat="1" applyFont="1" applyBorder="1" applyAlignment="1" applyProtection="1">
      <alignment horizontal="center" vertical="center" wrapText="1"/>
      <protection hidden="1"/>
    </xf>
    <xf numFmtId="0" fontId="5" fillId="2" borderId="1" xfId="1" applyNumberFormat="1" applyFont="1" applyFill="1" applyBorder="1" applyAlignment="1" applyProtection="1">
      <alignment horizontal="center" vertical="center" wrapText="1"/>
      <protection hidden="1"/>
    </xf>
    <xf numFmtId="10" fontId="0" fillId="0" borderId="1" xfId="1" applyNumberFormat="1"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10" fontId="0" fillId="0" borderId="0" xfId="1" applyNumberFormat="1" applyFont="1" applyAlignment="1" applyProtection="1">
      <alignment horizontal="center" vertical="center"/>
      <protection hidden="1"/>
    </xf>
    <xf numFmtId="0" fontId="13" fillId="0" borderId="0" xfId="0" applyFont="1" applyAlignment="1" applyProtection="1">
      <alignment vertical="center"/>
      <protection hidden="1"/>
    </xf>
    <xf numFmtId="166" fontId="0" fillId="0" borderId="0" xfId="0" applyNumberFormat="1" applyAlignment="1" applyProtection="1">
      <alignment horizontal="center" vertical="center"/>
      <protection hidden="1"/>
    </xf>
    <xf numFmtId="10" fontId="0" fillId="0" borderId="0" xfId="0" applyNumberFormat="1" applyProtection="1">
      <protection hidden="1"/>
    </xf>
    <xf numFmtId="10" fontId="0" fillId="0" borderId="0" xfId="1" applyNumberFormat="1" applyFont="1" applyProtection="1">
      <protection hidden="1"/>
    </xf>
    <xf numFmtId="166" fontId="0" fillId="0" borderId="0" xfId="0" applyNumberFormat="1" applyProtection="1">
      <protection hidden="1"/>
    </xf>
    <xf numFmtId="0" fontId="12" fillId="0" borderId="0" xfId="0" applyFont="1" applyProtection="1">
      <protection hidden="1"/>
    </xf>
    <xf numFmtId="10" fontId="14" fillId="0" borderId="3" xfId="1" applyNumberFormat="1" applyFont="1" applyBorder="1" applyAlignment="1" applyProtection="1">
      <alignment horizontal="center" vertical="center" wrapText="1"/>
      <protection hidden="1"/>
    </xf>
    <xf numFmtId="0" fontId="15" fillId="2" borderId="3" xfId="1" applyNumberFormat="1" applyFont="1" applyFill="1" applyBorder="1" applyAlignment="1" applyProtection="1">
      <alignment horizontal="center" vertical="center" wrapText="1"/>
      <protection hidden="1"/>
    </xf>
    <xf numFmtId="164" fontId="14" fillId="5" borderId="3" xfId="8" applyFont="1" applyFill="1" applyBorder="1" applyAlignment="1" applyProtection="1">
      <alignment horizontal="center" vertical="center" wrapText="1"/>
      <protection locked="0"/>
    </xf>
    <xf numFmtId="164" fontId="14" fillId="0" borderId="4" xfId="8" applyFont="1" applyBorder="1" applyAlignment="1" applyProtection="1">
      <alignment horizontal="center" vertical="center" wrapText="1"/>
      <protection hidden="1"/>
    </xf>
    <xf numFmtId="165" fontId="14" fillId="0" borderId="2" xfId="0" applyNumberFormat="1" applyFont="1" applyBorder="1" applyAlignment="1" applyProtection="1">
      <alignment horizontal="center" vertical="center" wrapText="1"/>
      <protection locked="0" hidden="1"/>
    </xf>
    <xf numFmtId="166" fontId="14" fillId="0" borderId="3" xfId="0" applyNumberFormat="1" applyFont="1" applyBorder="1" applyAlignment="1" applyProtection="1">
      <alignment horizontal="center" vertical="center" wrapText="1"/>
      <protection locked="0" hidden="1"/>
    </xf>
    <xf numFmtId="0" fontId="7" fillId="3" borderId="8" xfId="0" applyFont="1" applyFill="1" applyBorder="1" applyAlignment="1" applyProtection="1">
      <alignment horizontal="center" vertical="center" wrapText="1"/>
      <protection hidden="1"/>
    </xf>
    <xf numFmtId="0" fontId="7" fillId="3" borderId="9" xfId="0" applyFont="1" applyFill="1" applyBorder="1" applyAlignment="1" applyProtection="1">
      <alignment horizontal="center" vertical="center" wrapText="1"/>
      <protection hidden="1"/>
    </xf>
    <xf numFmtId="165" fontId="14" fillId="0" borderId="0" xfId="0" applyNumberFormat="1" applyFont="1" applyAlignment="1" applyProtection="1">
      <alignment horizontal="center" vertical="center" wrapText="1"/>
      <protection locked="0" hidden="1"/>
    </xf>
    <xf numFmtId="166" fontId="14" fillId="0" borderId="0" xfId="0" applyNumberFormat="1" applyFont="1" applyAlignment="1" applyProtection="1">
      <alignment horizontal="center" vertical="center" wrapText="1"/>
      <protection locked="0" hidden="1"/>
    </xf>
    <xf numFmtId="10" fontId="14" fillId="0" borderId="0" xfId="1" applyNumberFormat="1" applyFont="1" applyBorder="1" applyAlignment="1" applyProtection="1">
      <alignment horizontal="center" vertical="center" wrapText="1"/>
      <protection hidden="1"/>
    </xf>
    <xf numFmtId="0" fontId="15" fillId="2" borderId="0" xfId="1" applyNumberFormat="1" applyFont="1" applyFill="1" applyBorder="1" applyAlignment="1" applyProtection="1">
      <alignment horizontal="center" vertical="center" wrapText="1"/>
      <protection hidden="1"/>
    </xf>
    <xf numFmtId="164" fontId="14" fillId="0" borderId="0" xfId="8" applyFont="1" applyBorder="1" applyAlignment="1" applyProtection="1">
      <alignment horizontal="center" vertical="center" wrapText="1"/>
      <protection hidden="1"/>
    </xf>
    <xf numFmtId="164" fontId="14" fillId="6" borderId="0" xfId="8" applyFont="1" applyFill="1" applyBorder="1" applyAlignment="1" applyProtection="1">
      <alignment horizontal="center" vertical="center" wrapText="1"/>
      <protection locked="0"/>
    </xf>
    <xf numFmtId="0" fontId="0" fillId="6" borderId="0" xfId="0" applyFill="1" applyProtection="1">
      <protection hidden="1"/>
    </xf>
    <xf numFmtId="0" fontId="10" fillId="6" borderId="0" xfId="0" applyFont="1" applyFill="1" applyAlignment="1" applyProtection="1">
      <alignment horizontal="left" vertical="center" indent="1"/>
      <protection hidden="1"/>
    </xf>
    <xf numFmtId="10" fontId="0" fillId="0" borderId="1" xfId="1" applyNumberFormat="1" applyFont="1" applyBorder="1" applyAlignment="1">
      <alignment horizontal="center" vertical="center" wrapText="1"/>
    </xf>
    <xf numFmtId="10" fontId="5" fillId="2" borderId="1" xfId="1" applyNumberFormat="1" applyFont="1" applyFill="1" applyBorder="1" applyAlignment="1">
      <alignment horizontal="center" vertical="center" wrapText="1"/>
    </xf>
    <xf numFmtId="10" fontId="16" fillId="0" borderId="1" xfId="1" applyNumberFormat="1" applyFont="1" applyBorder="1" applyAlignment="1">
      <alignment horizontal="center" vertical="center" wrapText="1"/>
    </xf>
    <xf numFmtId="0" fontId="0" fillId="6" borderId="5" xfId="0" applyFill="1" applyBorder="1" applyProtection="1">
      <protection hidden="1"/>
    </xf>
    <xf numFmtId="0" fontId="0" fillId="6" borderId="6" xfId="0" applyFill="1" applyBorder="1" applyProtection="1">
      <protection hidden="1"/>
    </xf>
    <xf numFmtId="0" fontId="14" fillId="0" borderId="0" xfId="1" applyNumberFormat="1" applyFont="1" applyBorder="1" applyAlignment="1" applyProtection="1">
      <alignment horizontal="center" vertical="center" wrapText="1"/>
      <protection hidden="1"/>
    </xf>
    <xf numFmtId="0" fontId="0" fillId="0" borderId="0" xfId="0" applyAlignment="1">
      <alignment vertical="center" wrapText="1"/>
    </xf>
    <xf numFmtId="0" fontId="18" fillId="0" borderId="0" xfId="0" applyFont="1" applyAlignment="1" applyProtection="1">
      <alignment vertical="center"/>
      <protection hidden="1"/>
    </xf>
    <xf numFmtId="165" fontId="0" fillId="0" borderId="0" xfId="0" applyNumberFormat="1" applyAlignment="1">
      <alignment vertical="center" wrapText="1"/>
    </xf>
    <xf numFmtId="0" fontId="14" fillId="0" borderId="0" xfId="0" applyFont="1" applyAlignment="1" applyProtection="1">
      <alignment horizontal="center" vertical="center" wrapText="1"/>
      <protection locked="0" hidden="1"/>
    </xf>
    <xf numFmtId="166" fontId="14" fillId="0" borderId="0" xfId="1" applyNumberFormat="1" applyFont="1" applyBorder="1" applyAlignment="1" applyProtection="1">
      <alignment horizontal="center" vertical="center" wrapText="1"/>
      <protection hidden="1"/>
    </xf>
    <xf numFmtId="0" fontId="19" fillId="6" borderId="6" xfId="0" applyFont="1" applyFill="1" applyBorder="1" applyAlignment="1" applyProtection="1">
      <alignment vertical="center" wrapText="1"/>
      <protection hidden="1"/>
    </xf>
    <xf numFmtId="10" fontId="11" fillId="0" borderId="16" xfId="10" applyNumberFormat="1" applyBorder="1"/>
    <xf numFmtId="10" fontId="11" fillId="0" borderId="0" xfId="10" applyNumberFormat="1" applyBorder="1"/>
    <xf numFmtId="4" fontId="0" fillId="0" borderId="0" xfId="0" applyNumberFormat="1"/>
    <xf numFmtId="10" fontId="0" fillId="0" borderId="17" xfId="0" applyNumberFormat="1" applyBorder="1" applyAlignment="1">
      <alignment horizontal="right"/>
    </xf>
    <xf numFmtId="4" fontId="11" fillId="0" borderId="0" xfId="12" applyNumberFormat="1"/>
    <xf numFmtId="10" fontId="0" fillId="0" borderId="0" xfId="0" applyNumberFormat="1" applyAlignment="1">
      <alignment horizontal="right"/>
    </xf>
    <xf numFmtId="4" fontId="0" fillId="0" borderId="18" xfId="0" applyNumberFormat="1" applyBorder="1"/>
    <xf numFmtId="10" fontId="11" fillId="0" borderId="0" xfId="12" applyNumberFormat="1" applyAlignment="1">
      <alignment horizontal="right"/>
    </xf>
    <xf numFmtId="10" fontId="11" fillId="0" borderId="17" xfId="12" applyNumberFormat="1" applyBorder="1" applyAlignment="1">
      <alignment horizontal="right"/>
    </xf>
    <xf numFmtId="4" fontId="11" fillId="0" borderId="18" xfId="12" applyNumberFormat="1" applyBorder="1"/>
    <xf numFmtId="10" fontId="11" fillId="0" borderId="16" xfId="10" applyNumberFormat="1" applyBorder="1" applyAlignment="1">
      <alignment horizontal="center" vertical="center" wrapText="1"/>
    </xf>
    <xf numFmtId="10" fontId="11" fillId="0" borderId="0" xfId="10" applyNumberFormat="1" applyBorder="1" applyAlignment="1">
      <alignment horizontal="center" vertical="center" wrapText="1"/>
    </xf>
    <xf numFmtId="4" fontId="0" fillId="0" borderId="0" xfId="0" applyNumberFormat="1" applyAlignment="1">
      <alignment horizontal="center" vertical="center" wrapText="1"/>
    </xf>
    <xf numFmtId="4" fontId="11" fillId="0" borderId="0" xfId="0" applyNumberFormat="1" applyFont="1" applyAlignment="1">
      <alignment horizontal="center" vertical="center" wrapText="1"/>
    </xf>
    <xf numFmtId="0" fontId="0" fillId="0" borderId="0" xfId="0" applyAlignment="1">
      <alignment horizontal="center" vertical="center" wrapText="1"/>
    </xf>
    <xf numFmtId="165" fontId="0" fillId="0" borderId="0" xfId="0" applyNumberFormat="1"/>
    <xf numFmtId="0" fontId="0" fillId="0" borderId="0" xfId="0" applyAlignment="1">
      <alignment horizontal="center" vertical="center"/>
    </xf>
    <xf numFmtId="10" fontId="0" fillId="0" borderId="0" xfId="1" applyNumberFormat="1" applyFont="1"/>
    <xf numFmtId="167" fontId="0" fillId="0" borderId="0" xfId="0" applyNumberFormat="1"/>
    <xf numFmtId="0" fontId="0" fillId="8" borderId="0" xfId="0" applyFill="1"/>
    <xf numFmtId="10" fontId="0" fillId="6" borderId="7" xfId="0" applyNumberFormat="1" applyFill="1" applyBorder="1" applyAlignment="1" applyProtection="1">
      <alignment horizontal="center" vertical="center"/>
      <protection locked="0" hidden="1"/>
    </xf>
    <xf numFmtId="165" fontId="11" fillId="0" borderId="0" xfId="12" applyNumberFormat="1"/>
    <xf numFmtId="0" fontId="0" fillId="6" borderId="0" xfId="0" applyFill="1"/>
    <xf numFmtId="165" fontId="0" fillId="6" borderId="0" xfId="0" applyNumberFormat="1" applyFill="1"/>
    <xf numFmtId="10" fontId="0" fillId="6" borderId="0" xfId="1" applyNumberFormat="1" applyFont="1" applyFill="1"/>
    <xf numFmtId="168" fontId="0" fillId="0" borderId="1" xfId="1" applyNumberFormat="1" applyFont="1" applyBorder="1" applyAlignment="1" applyProtection="1">
      <alignment horizontal="center" vertical="center" wrapText="1"/>
      <protection hidden="1"/>
    </xf>
    <xf numFmtId="10" fontId="16" fillId="0" borderId="1" xfId="1" applyNumberFormat="1" applyFont="1" applyBorder="1" applyAlignment="1" applyProtection="1">
      <alignment horizontal="center" vertical="center" wrapText="1"/>
      <protection hidden="1"/>
    </xf>
    <xf numFmtId="10" fontId="0" fillId="0" borderId="0" xfId="1" applyNumberFormat="1" applyFont="1" applyFill="1"/>
    <xf numFmtId="0" fontId="17" fillId="7" borderId="10" xfId="0" applyFont="1" applyFill="1" applyBorder="1" applyAlignment="1" applyProtection="1">
      <alignment horizontal="center" vertical="center" wrapText="1"/>
      <protection hidden="1"/>
    </xf>
    <xf numFmtId="0" fontId="17" fillId="7" borderId="11" xfId="0" applyFont="1" applyFill="1" applyBorder="1" applyAlignment="1" applyProtection="1">
      <alignment horizontal="center" vertical="center" wrapText="1"/>
      <protection hidden="1"/>
    </xf>
    <xf numFmtId="0" fontId="17" fillId="7" borderId="12" xfId="0" applyFont="1" applyFill="1" applyBorder="1" applyAlignment="1" applyProtection="1">
      <alignment horizontal="center" vertical="center" wrapText="1"/>
      <protection hidden="1"/>
    </xf>
    <xf numFmtId="0" fontId="17" fillId="7" borderId="8" xfId="0" applyFont="1" applyFill="1" applyBorder="1" applyAlignment="1" applyProtection="1">
      <alignment horizontal="center" vertical="center" wrapText="1"/>
      <protection hidden="1"/>
    </xf>
    <xf numFmtId="0" fontId="17" fillId="7" borderId="0" xfId="0" applyFont="1" applyFill="1" applyAlignment="1" applyProtection="1">
      <alignment horizontal="center" vertical="center" wrapText="1"/>
      <protection hidden="1"/>
    </xf>
    <xf numFmtId="0" fontId="17" fillId="7" borderId="9" xfId="0" applyFont="1" applyFill="1" applyBorder="1" applyAlignment="1" applyProtection="1">
      <alignment horizontal="center" vertical="center" wrapText="1"/>
      <protection hidden="1"/>
    </xf>
    <xf numFmtId="0" fontId="17" fillId="7" borderId="13" xfId="0" applyFont="1" applyFill="1" applyBorder="1" applyAlignment="1" applyProtection="1">
      <alignment horizontal="center" vertical="center" wrapText="1"/>
      <protection hidden="1"/>
    </xf>
    <xf numFmtId="0" fontId="17" fillId="7" borderId="14" xfId="0" applyFont="1" applyFill="1" applyBorder="1" applyAlignment="1" applyProtection="1">
      <alignment horizontal="center" vertical="center" wrapText="1"/>
      <protection hidden="1"/>
    </xf>
    <xf numFmtId="0" fontId="17" fillId="7" borderId="15" xfId="0" applyFont="1" applyFill="1" applyBorder="1" applyAlignment="1" applyProtection="1">
      <alignment horizontal="center" vertical="center" wrapText="1"/>
      <protection hidden="1"/>
    </xf>
    <xf numFmtId="0" fontId="20" fillId="8" borderId="0" xfId="0" applyFont="1" applyFill="1" applyAlignment="1">
      <alignment horizontal="left" vertical="center" wrapText="1"/>
    </xf>
  </cellXfs>
  <cellStyles count="13">
    <cellStyle name="Moeda" xfId="8" builtinId="4"/>
    <cellStyle name="Moeda 2" xfId="7" xr:uid="{00000000-0005-0000-0000-000001000000}"/>
    <cellStyle name="Normal" xfId="0" builtinId="0"/>
    <cellStyle name="Normal 2" xfId="2" xr:uid="{00000000-0005-0000-0000-000003000000}"/>
    <cellStyle name="Normal 3" xfId="4" xr:uid="{00000000-0005-0000-0000-000004000000}"/>
    <cellStyle name="Normal 4" xfId="5" xr:uid="{00000000-0005-0000-0000-000005000000}"/>
    <cellStyle name="Normal 5" xfId="9" xr:uid="{00000000-0005-0000-0000-000006000000}"/>
    <cellStyle name="Normal 6" xfId="12" xr:uid="{00000000-0005-0000-0000-000007000000}"/>
    <cellStyle name="Porcentagem" xfId="1" builtinId="5"/>
    <cellStyle name="Porcentagem 2" xfId="3" xr:uid="{00000000-0005-0000-0000-000009000000}"/>
    <cellStyle name="Porcentagem 3" xfId="6" xr:uid="{00000000-0005-0000-0000-00000A000000}"/>
    <cellStyle name="Porcentagem 4" xfId="10" xr:uid="{00000000-0005-0000-0000-00000B000000}"/>
    <cellStyle name="Porcentagem 4 2" xfId="11" xr:uid="{00000000-0005-0000-0000-00000C000000}"/>
  </cellStyles>
  <dxfs count="1">
    <dxf>
      <font>
        <b/>
        <i val="0"/>
        <color rgb="FFFF0000"/>
      </font>
      <fill>
        <patternFill>
          <bgColor rgb="FFFFFF00"/>
        </patternFill>
      </fill>
      <border>
        <left style="dashDotDot">
          <color auto="1"/>
        </left>
        <right style="dashDotDot">
          <color auto="1"/>
        </right>
        <top style="dashDotDot">
          <color auto="1"/>
        </top>
        <bottom style="dashDotDot">
          <color auto="1"/>
        </bottom>
      </border>
    </dxf>
  </dxfs>
  <tableStyles count="0" defaultTableStyle="TableStyleMedium9" defaultPivotStyle="PivotStyleLight16"/>
  <colors>
    <mruColors>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5.4764305540944073E-2"/>
          <c:y val="0.22726851851851851"/>
          <c:w val="0.93016203909763073"/>
          <c:h val="0.66533209390492853"/>
        </c:manualLayout>
      </c:layout>
      <c:lineChart>
        <c:grouping val="stacked"/>
        <c:varyColors val="0"/>
        <c:ser>
          <c:idx val="0"/>
          <c:order val="0"/>
          <c:tx>
            <c:strRef>
              <c:f>GERAL!$Q$4</c:f>
              <c:strCache>
                <c:ptCount val="1"/>
                <c:pt idx="0">
                  <c:v>PREV-GERAL</c:v>
                </c:pt>
              </c:strCache>
            </c:strRef>
          </c:tx>
          <c:spPr>
            <a:ln w="12700" cap="rnd">
              <a:solidFill>
                <a:schemeClr val="accent1">
                  <a:lumMod val="50000"/>
                </a:schemeClr>
              </a:solidFill>
              <a:round/>
            </a:ln>
            <a:effectLst/>
          </c:spPr>
          <c:marker>
            <c:symbol val="circle"/>
            <c:size val="8"/>
            <c:spPr>
              <a:solidFill>
                <a:schemeClr val="accent1"/>
              </a:solidFill>
              <a:ln w="9525">
                <a:solidFill>
                  <a:schemeClr val="accent1"/>
                </a:solidFill>
              </a:ln>
              <a:effectLst/>
            </c:spPr>
          </c:marker>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[0]!Rotulo</c:f>
              <c:numCache>
                <c:formatCode>mmm\-yy</c:formatCode>
                <c:ptCount val="12"/>
                <c:pt idx="0">
                  <c:v>44927</c:v>
                </c:pt>
                <c:pt idx="1">
                  <c:v>44958</c:v>
                </c:pt>
                <c:pt idx="2">
                  <c:v>44986</c:v>
                </c:pt>
                <c:pt idx="3">
                  <c:v>45017</c:v>
                </c:pt>
                <c:pt idx="4">
                  <c:v>45047</c:v>
                </c:pt>
                <c:pt idx="5">
                  <c:v>45078</c:v>
                </c:pt>
                <c:pt idx="6">
                  <c:v>45108</c:v>
                </c:pt>
                <c:pt idx="7">
                  <c:v>45139</c:v>
                </c:pt>
                <c:pt idx="8">
                  <c:v>45170</c:v>
                </c:pt>
                <c:pt idx="9">
                  <c:v>45200</c:v>
                </c:pt>
                <c:pt idx="10">
                  <c:v>45231</c:v>
                </c:pt>
                <c:pt idx="11">
                  <c:v>45261</c:v>
                </c:pt>
              </c:numCache>
            </c:numRef>
          </c:cat>
          <c:val>
            <c:numRef>
              <c:f>[0]!Valores</c:f>
              <c:numCache>
                <c:formatCode>0.00%</c:formatCode>
                <c:ptCount val="12"/>
                <c:pt idx="0">
                  <c:v>-6.4000000000000003E-3</c:v>
                </c:pt>
                <c:pt idx="1">
                  <c:v>-4.4000000000000003E-3</c:v>
                </c:pt>
                <c:pt idx="2">
                  <c:v>8.0999999999999996E-3</c:v>
                </c:pt>
                <c:pt idx="3">
                  <c:v>1.1299999999999999E-2</c:v>
                </c:pt>
                <c:pt idx="4">
                  <c:v>2.0199999999999999E-2</c:v>
                </c:pt>
                <c:pt idx="5">
                  <c:v>2.35E-2</c:v>
                </c:pt>
                <c:pt idx="6">
                  <c:v>1.3299999999999999E-2</c:v>
                </c:pt>
                <c:pt idx="7">
                  <c:v>-2.0000000000000001E-4</c:v>
                </c:pt>
                <c:pt idx="8">
                  <c:v>5.4000000000000003E-3</c:v>
                </c:pt>
                <c:pt idx="9">
                  <c:v>-4.0000000000000002E-4</c:v>
                </c:pt>
                <c:pt idx="10">
                  <c:v>2.8299999999999999E-2</c:v>
                </c:pt>
                <c:pt idx="11">
                  <c:v>2.0323999999999998E-2</c:v>
                </c:pt>
              </c:numCache>
            </c:numRef>
          </c:val>
          <c:smooth val="1"/>
          <c:extLst>
            <c:ext xmlns:c16="http://schemas.microsoft.com/office/drawing/2014/chart" uri="{C3380CC4-5D6E-409C-BE32-E72D297353CC}">
              <c16:uniqueId val="{00000001-5841-485B-9287-85538C703AD4}"/>
            </c:ext>
          </c:extLst>
        </c:ser>
        <c:dLbls>
          <c:showLegendKey val="0"/>
          <c:showVal val="0"/>
          <c:showCatName val="0"/>
          <c:showSerName val="0"/>
          <c:showPercent val="0"/>
          <c:showBubbleSize val="0"/>
        </c:dLbls>
        <c:marker val="1"/>
        <c:smooth val="0"/>
        <c:axId val="951196808"/>
        <c:axId val="951199432"/>
      </c:lineChart>
      <c:dateAx>
        <c:axId val="951196808"/>
        <c:scaling>
          <c:orientation val="minMax"/>
        </c:scaling>
        <c:delete val="0"/>
        <c:axPos val="b"/>
        <c:numFmt formatCode="mmm\-yy"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51199432"/>
        <c:crosses val="autoZero"/>
        <c:auto val="1"/>
        <c:lblOffset val="100"/>
        <c:baseTimeUnit val="months"/>
      </c:dateAx>
      <c:valAx>
        <c:axId val="95119943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51196808"/>
        <c:crosses val="autoZero"/>
        <c:crossBetween val="between"/>
      </c:valAx>
      <c:spPr>
        <a:solidFill>
          <a:schemeClr val="bg1">
            <a:lumMod val="85000"/>
          </a:schemeClr>
        </a:solidFill>
        <a:ln>
          <a:noFill/>
        </a:ln>
        <a:effectLst/>
      </c:spPr>
    </c:plotArea>
    <c:plotVisOnly val="1"/>
    <c:dispBlanksAs val="zero"/>
    <c:showDLblsOverMax val="0"/>
  </c:chart>
  <c:spPr>
    <a:solidFill>
      <a:schemeClr val="bg1">
        <a:lumMod val="85000"/>
        <a:alpha val="50000"/>
      </a:schemeClr>
    </a:solidFill>
    <a:ln w="9525" cap="flat" cmpd="sng" algn="ctr">
      <a:solidFill>
        <a:schemeClr val="tx1"/>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GERAL!A1"/></Relationships>
</file>

<file path=xl/drawings/drawing1.xml><?xml version="1.0" encoding="utf-8"?>
<xdr:wsDr xmlns:xdr="http://schemas.openxmlformats.org/drawingml/2006/spreadsheetDrawing" xmlns:a="http://schemas.openxmlformats.org/drawingml/2006/main">
  <xdr:twoCellAnchor editAs="oneCell">
    <xdr:from>
      <xdr:col>16</xdr:col>
      <xdr:colOff>66675</xdr:colOff>
      <xdr:row>1</xdr:row>
      <xdr:rowOff>47625</xdr:rowOff>
    </xdr:from>
    <xdr:to>
      <xdr:col>20</xdr:col>
      <xdr:colOff>637871</xdr:colOff>
      <xdr:row>1</xdr:row>
      <xdr:rowOff>647700</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9677400" y="104775"/>
          <a:ext cx="2428571" cy="600075"/>
        </a:xfrm>
        <a:prstGeom prst="rect">
          <a:avLst/>
        </a:prstGeom>
      </xdr:spPr>
    </xdr:pic>
    <xdr:clientData/>
  </xdr:twoCellAnchor>
  <xdr:twoCellAnchor>
    <xdr:from>
      <xdr:col>16</xdr:col>
      <xdr:colOff>9525</xdr:colOff>
      <xdr:row>11</xdr:row>
      <xdr:rowOff>66675</xdr:rowOff>
    </xdr:from>
    <xdr:to>
      <xdr:col>25</xdr:col>
      <xdr:colOff>1219200</xdr:colOff>
      <xdr:row>22</xdr:row>
      <xdr:rowOff>85725</xdr:rowOff>
    </xdr:to>
    <xdr:graphicFrame macro="">
      <xdr:nvGraphicFramePr>
        <xdr:cNvPr id="2" name="Gráfico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19051</xdr:colOff>
      <xdr:row>0</xdr:row>
      <xdr:rowOff>1</xdr:rowOff>
    </xdr:from>
    <xdr:to>
      <xdr:col>19</xdr:col>
      <xdr:colOff>0</xdr:colOff>
      <xdr:row>12</xdr:row>
      <xdr:rowOff>0</xdr:rowOff>
    </xdr:to>
    <xdr:sp macro="" textlink="">
      <xdr:nvSpPr>
        <xdr:cNvPr id="3" name="Retângulo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19051" y="1"/>
          <a:ext cx="11563349" cy="5257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b003082\Desktop\NTN-B_Principal_2024.xls" TargetMode="External"/><Relationship Id="rId1" Type="http://schemas.openxmlformats.org/officeDocument/2006/relationships/externalLinkPath" Target="file:///C:\Users\sb003082\Desktop\NTN-B_Principal_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TN-B Princ 150824"/>
      <sheetName val="NTN-B Princ 150826"/>
      <sheetName val="NTN-B Princ 150529"/>
      <sheetName val="NTN-B Princ 150535"/>
      <sheetName val="NTN-B Princ 150545"/>
    </sheetNames>
    <sheetDataSet>
      <sheetData sheetId="0">
        <row r="3">
          <cell r="A3">
            <v>45293</v>
          </cell>
          <cell r="B3">
            <v>6.5799999999999997E-2</v>
          </cell>
          <cell r="C3">
            <v>6.7000000000000004E-2</v>
          </cell>
          <cell r="D3">
            <v>4022.51</v>
          </cell>
          <cell r="E3">
            <v>4018.03</v>
          </cell>
          <cell r="F3">
            <v>4018.03</v>
          </cell>
        </row>
        <row r="4">
          <cell r="A4">
            <v>45294</v>
          </cell>
          <cell r="B4">
            <v>6.59E-2</v>
          </cell>
          <cell r="C4">
            <v>6.7099999999999993E-2</v>
          </cell>
          <cell r="D4">
            <v>4023.94</v>
          </cell>
          <cell r="E4">
            <v>4019.47</v>
          </cell>
          <cell r="F4">
            <v>4019.47</v>
          </cell>
        </row>
        <row r="5">
          <cell r="A5">
            <v>45295</v>
          </cell>
          <cell r="B5">
            <v>6.4399999999999999E-2</v>
          </cell>
          <cell r="C5">
            <v>6.5599999999999992E-2</v>
          </cell>
          <cell r="D5">
            <v>4029.07</v>
          </cell>
          <cell r="E5">
            <v>4024.64</v>
          </cell>
          <cell r="F5">
            <v>4024.64</v>
          </cell>
        </row>
        <row r="6">
          <cell r="A6">
            <v>45296</v>
          </cell>
          <cell r="B6">
            <v>6.3899999999999998E-2</v>
          </cell>
          <cell r="C6">
            <v>6.5099999999999991E-2</v>
          </cell>
          <cell r="D6">
            <v>4033.17</v>
          </cell>
          <cell r="E6">
            <v>4027.46</v>
          </cell>
          <cell r="F6">
            <v>4027.46</v>
          </cell>
        </row>
        <row r="7">
          <cell r="A7">
            <v>45299</v>
          </cell>
          <cell r="B7">
            <v>6.3700000000000007E-2</v>
          </cell>
          <cell r="C7">
            <v>6.4899999999999999E-2</v>
          </cell>
          <cell r="D7">
            <v>4035.27</v>
          </cell>
          <cell r="E7">
            <v>4030.87</v>
          </cell>
          <cell r="F7">
            <v>4030.87</v>
          </cell>
        </row>
        <row r="8">
          <cell r="A8">
            <v>45300</v>
          </cell>
          <cell r="B8">
            <v>6.4100000000000004E-2</v>
          </cell>
          <cell r="C8">
            <v>6.5299999999999997E-2</v>
          </cell>
          <cell r="D8">
            <v>4036</v>
          </cell>
          <cell r="E8">
            <v>4031.61</v>
          </cell>
          <cell r="F8">
            <v>4031.61</v>
          </cell>
        </row>
        <row r="9">
          <cell r="A9">
            <v>45301</v>
          </cell>
          <cell r="B9">
            <v>6.3200000000000006E-2</v>
          </cell>
          <cell r="C9">
            <v>6.4399999999999999E-2</v>
          </cell>
          <cell r="D9">
            <v>4039.68</v>
          </cell>
          <cell r="E9">
            <v>4035.31</v>
          </cell>
          <cell r="F9">
            <v>4035.31</v>
          </cell>
        </row>
        <row r="10">
          <cell r="A10">
            <v>45302</v>
          </cell>
          <cell r="B10">
            <v>6.3399999999999998E-2</v>
          </cell>
          <cell r="C10">
            <v>6.4600000000000005E-2</v>
          </cell>
          <cell r="D10">
            <v>4043.04</v>
          </cell>
          <cell r="E10">
            <v>4038.61</v>
          </cell>
          <cell r="F10">
            <v>4038.61</v>
          </cell>
        </row>
        <row r="11">
          <cell r="A11">
            <v>45303</v>
          </cell>
          <cell r="B11">
            <v>6.3799999999999996E-2</v>
          </cell>
          <cell r="C11">
            <v>6.5000000000000002E-2</v>
          </cell>
          <cell r="D11">
            <v>4045.31</v>
          </cell>
          <cell r="E11">
            <v>4039.44</v>
          </cell>
          <cell r="F11">
            <v>4039.44</v>
          </cell>
        </row>
        <row r="12">
          <cell r="A12">
            <v>45306</v>
          </cell>
          <cell r="B12">
            <v>6.3700000000000007E-2</v>
          </cell>
          <cell r="C12">
            <v>6.4899999999999999E-2</v>
          </cell>
          <cell r="D12">
            <v>4047.09</v>
          </cell>
          <cell r="E12">
            <v>4042.86</v>
          </cell>
          <cell r="F12">
            <v>4042.86</v>
          </cell>
        </row>
        <row r="13">
          <cell r="A13">
            <v>45307</v>
          </cell>
          <cell r="B13">
            <v>6.4000000000000001E-2</v>
          </cell>
          <cell r="C13">
            <v>6.5199999999999994E-2</v>
          </cell>
          <cell r="D13">
            <v>4047.98</v>
          </cell>
          <cell r="E13">
            <v>4043.76</v>
          </cell>
          <cell r="F13">
            <v>4043.76</v>
          </cell>
        </row>
        <row r="14">
          <cell r="A14">
            <v>45308</v>
          </cell>
          <cell r="B14">
            <v>6.4000000000000001E-2</v>
          </cell>
          <cell r="C14">
            <v>6.5199999999999994E-2</v>
          </cell>
          <cell r="D14">
            <v>4049.54</v>
          </cell>
          <cell r="E14">
            <v>4045.34</v>
          </cell>
          <cell r="F14">
            <v>4045.34</v>
          </cell>
        </row>
        <row r="15">
          <cell r="A15">
            <v>45309</v>
          </cell>
          <cell r="B15">
            <v>6.4600000000000005E-2</v>
          </cell>
          <cell r="C15">
            <v>6.5799999999999997E-2</v>
          </cell>
          <cell r="D15">
            <v>4049.79</v>
          </cell>
          <cell r="E15">
            <v>4045.6</v>
          </cell>
          <cell r="F15">
            <v>4045.6</v>
          </cell>
        </row>
        <row r="16">
          <cell r="A16">
            <v>45310</v>
          </cell>
          <cell r="B16">
            <v>6.5000000000000002E-2</v>
          </cell>
          <cell r="C16">
            <v>6.6199999999999995E-2</v>
          </cell>
          <cell r="D16">
            <v>4051.62</v>
          </cell>
          <cell r="E16">
            <v>4046.32</v>
          </cell>
          <cell r="F16">
            <v>4046.32</v>
          </cell>
        </row>
        <row r="17">
          <cell r="A17">
            <v>45313</v>
          </cell>
          <cell r="B17">
            <v>6.5099999999999991E-2</v>
          </cell>
          <cell r="C17">
            <v>6.6299999999999998E-2</v>
          </cell>
          <cell r="D17">
            <v>4052.98</v>
          </cell>
          <cell r="E17">
            <v>4048.81</v>
          </cell>
          <cell r="F17">
            <v>4048.81</v>
          </cell>
        </row>
        <row r="18">
          <cell r="A18">
            <v>45314</v>
          </cell>
          <cell r="B18">
            <v>6.4199999999999993E-2</v>
          </cell>
          <cell r="C18">
            <v>6.54E-2</v>
          </cell>
          <cell r="D18">
            <v>4056.47</v>
          </cell>
          <cell r="E18">
            <v>4052.33</v>
          </cell>
          <cell r="F18">
            <v>4052.33</v>
          </cell>
        </row>
        <row r="19">
          <cell r="A19">
            <v>45315</v>
          </cell>
          <cell r="B19">
            <v>6.2100000000000002E-2</v>
          </cell>
          <cell r="C19">
            <v>6.3299999999999995E-2</v>
          </cell>
          <cell r="D19">
            <v>4062.49</v>
          </cell>
          <cell r="E19">
            <v>4058.39</v>
          </cell>
          <cell r="F19">
            <v>4058.39</v>
          </cell>
        </row>
        <row r="20">
          <cell r="A20">
            <v>45316</v>
          </cell>
          <cell r="B20">
            <v>6.2800000000000009E-2</v>
          </cell>
          <cell r="C20">
            <v>6.4000000000000001E-2</v>
          </cell>
          <cell r="D20">
            <v>4062.54</v>
          </cell>
          <cell r="E20">
            <v>4058.46</v>
          </cell>
          <cell r="F20">
            <v>4058.46</v>
          </cell>
        </row>
        <row r="21">
          <cell r="A21">
            <v>45317</v>
          </cell>
          <cell r="B21">
            <v>6.25E-2</v>
          </cell>
          <cell r="C21">
            <v>6.3700000000000007E-2</v>
          </cell>
          <cell r="D21">
            <v>4065.84</v>
          </cell>
          <cell r="E21">
            <v>4060.65</v>
          </cell>
          <cell r="F21">
            <v>4060.65</v>
          </cell>
        </row>
        <row r="22">
          <cell r="A22">
            <v>45320</v>
          </cell>
          <cell r="B22">
            <v>6.4500000000000002E-2</v>
          </cell>
          <cell r="C22">
            <v>6.5700000000000008E-2</v>
          </cell>
          <cell r="D22">
            <v>4062.25</v>
          </cell>
          <cell r="E22">
            <v>4058.24</v>
          </cell>
          <cell r="F22">
            <v>4058.24</v>
          </cell>
        </row>
        <row r="23">
          <cell r="A23">
            <v>45321</v>
          </cell>
          <cell r="B23">
            <v>6.4399999999999999E-2</v>
          </cell>
          <cell r="C23">
            <v>6.5599999999999992E-2</v>
          </cell>
          <cell r="D23">
            <v>4063.96</v>
          </cell>
          <cell r="E23">
            <v>4059.97</v>
          </cell>
          <cell r="F23">
            <v>4059.97</v>
          </cell>
        </row>
        <row r="24">
          <cell r="A24">
            <v>45322</v>
          </cell>
          <cell r="B24">
            <v>6.4899999999999999E-2</v>
          </cell>
          <cell r="C24">
            <v>6.6100000000000006E-2</v>
          </cell>
          <cell r="D24">
            <v>4064.44</v>
          </cell>
          <cell r="E24">
            <v>4060.46</v>
          </cell>
          <cell r="F24">
            <v>4060.46</v>
          </cell>
        </row>
        <row r="25">
          <cell r="A25">
            <v>45323</v>
          </cell>
          <cell r="B25">
            <v>6.5299999999999997E-2</v>
          </cell>
          <cell r="C25">
            <v>6.6500000000000004E-2</v>
          </cell>
          <cell r="D25">
            <v>4065.14</v>
          </cell>
          <cell r="E25">
            <v>4061.17</v>
          </cell>
          <cell r="F25">
            <v>4061.17</v>
          </cell>
        </row>
        <row r="26">
          <cell r="A26">
            <v>45324</v>
          </cell>
          <cell r="B26">
            <v>6.6299999999999998E-2</v>
          </cell>
          <cell r="C26">
            <v>6.7500000000000004E-2</v>
          </cell>
          <cell r="D26">
            <v>4065.64</v>
          </cell>
          <cell r="E26">
            <v>4060.68</v>
          </cell>
          <cell r="F26">
            <v>4060.68</v>
          </cell>
        </row>
        <row r="27">
          <cell r="A27">
            <v>45327</v>
          </cell>
          <cell r="B27">
            <v>6.6900000000000001E-2</v>
          </cell>
          <cell r="C27">
            <v>6.8099999999999994E-2</v>
          </cell>
          <cell r="D27">
            <v>4065.98</v>
          </cell>
          <cell r="E27">
            <v>4062.02</v>
          </cell>
          <cell r="F27">
            <v>4062.02</v>
          </cell>
        </row>
        <row r="28">
          <cell r="A28">
            <v>45328</v>
          </cell>
          <cell r="B28">
            <v>6.6900000000000001E-2</v>
          </cell>
          <cell r="C28">
            <v>6.8099999999999994E-2</v>
          </cell>
          <cell r="D28">
            <v>4067.52</v>
          </cell>
          <cell r="E28">
            <v>4063.58</v>
          </cell>
          <cell r="F28">
            <v>4063.58</v>
          </cell>
        </row>
        <row r="29">
          <cell r="A29">
            <v>45329</v>
          </cell>
          <cell r="B29">
            <v>6.6699999999999995E-2</v>
          </cell>
          <cell r="C29">
            <v>6.7900000000000002E-2</v>
          </cell>
          <cell r="D29">
            <v>4069.45</v>
          </cell>
          <cell r="E29">
            <v>4065.54</v>
          </cell>
          <cell r="F29">
            <v>4065.54</v>
          </cell>
        </row>
        <row r="30">
          <cell r="A30">
            <v>45330</v>
          </cell>
          <cell r="B30">
            <v>6.6900000000000001E-2</v>
          </cell>
          <cell r="C30">
            <v>6.8099999999999994E-2</v>
          </cell>
          <cell r="D30">
            <v>4071.91</v>
          </cell>
          <cell r="E30">
            <v>4067.96</v>
          </cell>
          <cell r="F30">
            <v>4067.96</v>
          </cell>
        </row>
        <row r="31">
          <cell r="A31">
            <v>45331</v>
          </cell>
          <cell r="B31">
            <v>6.5700000000000008E-2</v>
          </cell>
          <cell r="C31">
            <v>6.6900000000000001E-2</v>
          </cell>
          <cell r="D31">
            <v>4078.04</v>
          </cell>
          <cell r="E31">
            <v>4071.91</v>
          </cell>
          <cell r="F31">
            <v>4071.91</v>
          </cell>
        </row>
        <row r="32">
          <cell r="A32">
            <v>45336</v>
          </cell>
          <cell r="B32">
            <v>6.5599999999999992E-2</v>
          </cell>
          <cell r="C32">
            <v>6.6799999999999998E-2</v>
          </cell>
          <cell r="D32">
            <v>4079.82</v>
          </cell>
          <cell r="E32">
            <v>4075.91</v>
          </cell>
          <cell r="F32">
            <v>4075.91</v>
          </cell>
        </row>
        <row r="33">
          <cell r="A33">
            <v>45337</v>
          </cell>
          <cell r="B33">
            <v>6.5299999999999997E-2</v>
          </cell>
          <cell r="C33">
            <v>6.6500000000000004E-2</v>
          </cell>
          <cell r="D33">
            <v>4082.47</v>
          </cell>
          <cell r="E33">
            <v>4078.09</v>
          </cell>
          <cell r="F33">
            <v>4078.09</v>
          </cell>
        </row>
        <row r="34">
          <cell r="A34">
            <v>45338</v>
          </cell>
          <cell r="B34">
            <v>6.5199999999999994E-2</v>
          </cell>
          <cell r="C34">
            <v>6.6400000000000001E-2</v>
          </cell>
          <cell r="D34">
            <v>4086.85</v>
          </cell>
          <cell r="E34">
            <v>4080.37</v>
          </cell>
          <cell r="F34">
            <v>4080.37</v>
          </cell>
        </row>
        <row r="35">
          <cell r="A35">
            <v>45341</v>
          </cell>
          <cell r="B35">
            <v>6.5299999999999997E-2</v>
          </cell>
          <cell r="C35">
            <v>6.6500000000000004E-2</v>
          </cell>
          <cell r="D35">
            <v>4088.74</v>
          </cell>
          <cell r="E35">
            <v>4084.37</v>
          </cell>
          <cell r="F35">
            <v>4084.37</v>
          </cell>
        </row>
        <row r="36">
          <cell r="A36">
            <v>45342</v>
          </cell>
          <cell r="B36">
            <v>6.5700000000000008E-2</v>
          </cell>
          <cell r="C36">
            <v>6.6900000000000001E-2</v>
          </cell>
          <cell r="D36">
            <v>4090.07</v>
          </cell>
          <cell r="E36">
            <v>4085.72</v>
          </cell>
          <cell r="F36">
            <v>4085.72</v>
          </cell>
        </row>
        <row r="37">
          <cell r="A37">
            <v>45343</v>
          </cell>
          <cell r="B37">
            <v>6.7400000000000002E-2</v>
          </cell>
          <cell r="C37">
            <v>6.8600000000000008E-2</v>
          </cell>
          <cell r="D37">
            <v>4089</v>
          </cell>
          <cell r="E37">
            <v>4084.64</v>
          </cell>
          <cell r="F37">
            <v>4084.64</v>
          </cell>
        </row>
        <row r="38">
          <cell r="A38">
            <v>45344</v>
          </cell>
          <cell r="B38">
            <v>6.7099999999999993E-2</v>
          </cell>
          <cell r="C38">
            <v>6.83E-2</v>
          </cell>
          <cell r="D38">
            <v>4091.66</v>
          </cell>
          <cell r="E38">
            <v>4087.33</v>
          </cell>
          <cell r="F38">
            <v>4087.33</v>
          </cell>
        </row>
        <row r="39">
          <cell r="A39">
            <v>45345</v>
          </cell>
          <cell r="B39">
            <v>6.7400000000000002E-2</v>
          </cell>
          <cell r="C39">
            <v>6.8600000000000008E-2</v>
          </cell>
          <cell r="D39">
            <v>4095.33</v>
          </cell>
          <cell r="E39">
            <v>4088.9</v>
          </cell>
          <cell r="F39">
            <v>4088.9</v>
          </cell>
        </row>
        <row r="40">
          <cell r="A40">
            <v>45348</v>
          </cell>
          <cell r="B40">
            <v>6.7799999999999999E-2</v>
          </cell>
          <cell r="C40">
            <v>6.9000000000000006E-2</v>
          </cell>
          <cell r="D40">
            <v>4096.72</v>
          </cell>
          <cell r="E40">
            <v>4092.42</v>
          </cell>
          <cell r="F40">
            <v>4092.42</v>
          </cell>
        </row>
        <row r="41">
          <cell r="A41">
            <v>45349</v>
          </cell>
          <cell r="B41">
            <v>6.8600000000000008E-2</v>
          </cell>
          <cell r="C41">
            <v>6.9800000000000001E-2</v>
          </cell>
          <cell r="D41">
            <v>4097.41</v>
          </cell>
          <cell r="E41">
            <v>4093.11</v>
          </cell>
          <cell r="F41">
            <v>4093.11</v>
          </cell>
        </row>
        <row r="42">
          <cell r="A42">
            <v>45350</v>
          </cell>
          <cell r="B42">
            <v>6.9900000000000004E-2</v>
          </cell>
          <cell r="C42">
            <v>7.1099999999999997E-2</v>
          </cell>
          <cell r="D42">
            <v>4098.21</v>
          </cell>
          <cell r="E42">
            <v>4093.84</v>
          </cell>
          <cell r="F42">
            <v>4093.84</v>
          </cell>
        </row>
        <row r="43">
          <cell r="A43">
            <v>45351</v>
          </cell>
          <cell r="B43">
            <v>7.1300000000000002E-2</v>
          </cell>
          <cell r="C43">
            <v>7.2499999999999995E-2</v>
          </cell>
          <cell r="D43">
            <v>4097.97</v>
          </cell>
          <cell r="E43">
            <v>4093.6</v>
          </cell>
          <cell r="F43">
            <v>4093.6</v>
          </cell>
        </row>
        <row r="44">
          <cell r="A44">
            <v>45352</v>
          </cell>
          <cell r="B44">
            <v>7.2499999999999995E-2</v>
          </cell>
          <cell r="C44">
            <v>7.3700000000000002E-2</v>
          </cell>
          <cell r="D44">
            <v>4100.38</v>
          </cell>
          <cell r="E44">
            <v>4093.75</v>
          </cell>
          <cell r="F44">
            <v>4093.75</v>
          </cell>
        </row>
        <row r="45">
          <cell r="A45">
            <v>45355</v>
          </cell>
          <cell r="B45">
            <v>7.4299999999999991E-2</v>
          </cell>
          <cell r="C45">
            <v>7.5499999999999998E-2</v>
          </cell>
          <cell r="D45">
            <v>4099.53</v>
          </cell>
          <cell r="E45">
            <v>4095.15</v>
          </cell>
          <cell r="F45">
            <v>4095.15</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AI975"/>
  <sheetViews>
    <sheetView showGridLines="0" tabSelected="1" topLeftCell="P1" workbookViewId="0">
      <pane xSplit="2" ySplit="3" topLeftCell="R4" activePane="bottomRight" state="frozen"/>
      <selection activeCell="P1" sqref="P1"/>
      <selection pane="topRight" activeCell="R1" sqref="R1"/>
      <selection pane="bottomLeft" activeCell="P4" sqref="P4"/>
      <selection pane="bottomRight" activeCell="Z2" sqref="Z2"/>
    </sheetView>
  </sheetViews>
  <sheetFormatPr defaultColWidth="9.140625" defaultRowHeight="15" x14ac:dyDescent="0.25"/>
  <cols>
    <col min="1" max="5" width="10.7109375" style="2" customWidth="1"/>
    <col min="6" max="6" width="13.5703125" style="2" customWidth="1"/>
    <col min="7" max="12" width="10.7109375" style="2" customWidth="1"/>
    <col min="13" max="13" width="8.28515625" style="2" customWidth="1"/>
    <col min="14" max="14" width="7" style="2" customWidth="1"/>
    <col min="15" max="15" width="7.5703125" style="2" customWidth="1"/>
    <col min="16" max="16" width="2.7109375" style="2" customWidth="1"/>
    <col min="17" max="17" width="17.140625" style="2" customWidth="1"/>
    <col min="18" max="18" width="10.7109375" style="2" customWidth="1"/>
    <col min="19" max="19" width="13.7109375" style="2" hidden="1" customWidth="1"/>
    <col min="20" max="20" width="10.7109375" style="2" hidden="1" customWidth="1"/>
    <col min="21" max="21" width="10.7109375" style="2" customWidth="1"/>
    <col min="22" max="22" width="12.5703125" style="2" hidden="1" customWidth="1"/>
    <col min="23" max="23" width="10.7109375" style="2" hidden="1" customWidth="1"/>
    <col min="24" max="24" width="19.42578125" style="32" customWidth="1"/>
    <col min="25" max="25" width="21.5703125" style="2" bestFit="1" customWidth="1"/>
    <col min="26" max="26" width="19" style="2" customWidth="1"/>
    <col min="27" max="27" width="0.85546875" style="2" customWidth="1"/>
    <col min="28" max="28" width="0" style="2" hidden="1" customWidth="1"/>
    <col min="29" max="29" width="11.85546875" style="2" hidden="1" customWidth="1"/>
    <col min="30" max="31" width="0" style="2" hidden="1" customWidth="1"/>
    <col min="32" max="32" width="14.7109375" style="2" hidden="1" customWidth="1"/>
    <col min="33" max="33" width="14.5703125" style="2" hidden="1" customWidth="1"/>
    <col min="34" max="34" width="17.42578125" style="2" hidden="1" customWidth="1"/>
    <col min="35" max="37" width="0" style="2" hidden="1" customWidth="1"/>
    <col min="38" max="16384" width="9.140625" style="2"/>
  </cols>
  <sheetData>
    <row r="1" spans="1:35" ht="5.0999999999999996" customHeight="1" thickBot="1" x14ac:dyDescent="0.3"/>
    <row r="2" spans="1:35" ht="57" customHeight="1" thickBot="1" x14ac:dyDescent="0.3">
      <c r="Q2" s="37"/>
      <c r="R2" s="38"/>
      <c r="S2" s="38"/>
      <c r="T2" s="38"/>
      <c r="U2" s="38"/>
      <c r="V2" s="38"/>
      <c r="W2" s="38"/>
      <c r="X2" s="38"/>
      <c r="Y2" s="45"/>
      <c r="Z2" s="66" t="str">
        <f>IF(Q4="NTN-B",HYPERLINK("[INDICADORES-PARA-CORRECAO-DE-VALORES.xlsm]NOTA!a1","NTN-B?")," ")</f>
        <v xml:space="preserve"> </v>
      </c>
    </row>
    <row r="3" spans="1:35" ht="43.5" customHeight="1" thickBot="1" x14ac:dyDescent="0.3">
      <c r="A3" s="1" t="s">
        <v>0</v>
      </c>
      <c r="B3" s="1" t="s">
        <v>3</v>
      </c>
      <c r="C3" s="1" t="s">
        <v>4</v>
      </c>
      <c r="D3" s="1" t="s">
        <v>6</v>
      </c>
      <c r="E3" s="1" t="s">
        <v>2</v>
      </c>
      <c r="F3" s="1" t="s">
        <v>1</v>
      </c>
      <c r="G3" s="1" t="s">
        <v>23</v>
      </c>
      <c r="H3" s="1" t="s">
        <v>37</v>
      </c>
      <c r="I3" s="1" t="s">
        <v>5</v>
      </c>
      <c r="J3" s="1" t="s">
        <v>24</v>
      </c>
      <c r="K3" s="1" t="s">
        <v>25</v>
      </c>
      <c r="L3" s="1" t="s">
        <v>26</v>
      </c>
      <c r="M3" s="1" t="s">
        <v>12</v>
      </c>
      <c r="N3" s="1" t="s">
        <v>13</v>
      </c>
      <c r="O3" s="1" t="s">
        <v>15</v>
      </c>
      <c r="Q3" s="24" t="s">
        <v>7</v>
      </c>
      <c r="R3" s="3" t="s">
        <v>17</v>
      </c>
      <c r="S3" s="3" t="s">
        <v>19</v>
      </c>
      <c r="T3" s="3" t="s">
        <v>14</v>
      </c>
      <c r="U3" s="3" t="s">
        <v>18</v>
      </c>
      <c r="V3" s="3" t="s">
        <v>20</v>
      </c>
      <c r="W3" s="3" t="s">
        <v>14</v>
      </c>
      <c r="X3" s="3" t="s">
        <v>21</v>
      </c>
      <c r="Y3" s="3" t="s">
        <v>16</v>
      </c>
      <c r="Z3" s="25" t="s">
        <v>22</v>
      </c>
      <c r="AB3" s="4" t="s">
        <v>9</v>
      </c>
      <c r="AC3" s="4" t="s">
        <v>8</v>
      </c>
      <c r="AD3" s="4" t="s">
        <v>11</v>
      </c>
      <c r="AE3" s="4" t="s">
        <v>10</v>
      </c>
      <c r="AF3" s="4" t="s">
        <v>28</v>
      </c>
      <c r="AG3" s="4" t="s">
        <v>29</v>
      </c>
      <c r="AH3" s="4" t="s">
        <v>30</v>
      </c>
      <c r="AI3" s="4" t="s">
        <v>30</v>
      </c>
    </row>
    <row r="4" spans="1:35" ht="20.100000000000001" customHeight="1" thickBot="1" x14ac:dyDescent="0.3">
      <c r="A4" s="5">
        <v>16072</v>
      </c>
      <c r="B4" s="34">
        <v>0</v>
      </c>
      <c r="C4" s="6"/>
      <c r="D4" s="6"/>
      <c r="E4" s="7"/>
      <c r="F4" s="7"/>
      <c r="G4" s="7"/>
      <c r="H4" s="7"/>
      <c r="I4" s="6"/>
      <c r="J4" s="6"/>
      <c r="K4" s="6"/>
      <c r="L4" s="6"/>
      <c r="M4" s="8">
        <f t="shared" ref="M4:M67" si="0">ROW(B4)</f>
        <v>4</v>
      </c>
      <c r="N4" s="8">
        <f>IF($Q$4=$B$3,COLUMN(B4),IF($Q$4=$C$3,COLUMN(C4),IF($Q$4=$D$3,COLUMN(D4),IF($Q$4=$E$3,COLUMN(E4),IF($Q$4=$F$3,COLUMN(F4),IF($Q$4=$G$3,COLUMN(G4),IF($Q$4=$H$3,COLUMN(H4),IF($Q$4=$I$3,COLUMN(I4),IF($Q$4=$J$3,COLUMN(J4),IF($Q$4=$K$3,COLUMN(K4),IF($Q$4=$L$3,COLUMN(L4),0)))))))))))</f>
        <v>12</v>
      </c>
      <c r="O4" s="8" t="str">
        <f t="shared" ref="O4:O67" si="1">ADDRESS(M4,N4)</f>
        <v>$L$4</v>
      </c>
      <c r="Q4" s="22" t="s">
        <v>26</v>
      </c>
      <c r="R4" s="23">
        <v>44927</v>
      </c>
      <c r="S4" s="18">
        <f>IF(Q4=B3,VLOOKUP(R4,A3:L964,AB4,B3:B964),IF(Q4=C3,VLOOKUP(R4,A3:L964,AB4,C3:C964),IF(Q4=D3,VLOOKUP(R4,A3:L964,AB4,D3:D964),IF(Q4=E3,VLOOKUP(R4,A3:L964,AB4,E3:E964),IF(Q4=F3,VLOOKUP(R4,A3:L964,AB4,F3:F964),IF(Q4=G3,VLOOKUP(R4,A3:L964,AB4,G3:G964),IF(Q4=H3,VLOOKUP(R4,A3:L964,AB4,H3:H964),IF(Q4=I3,VLOOKUP(R4,A3:L964,AB4,I3:I964),IF(Q4=J3,VLOOKUP(R4,A3:L964,AB4,J3:J964),IF(Q4=K3,VLOOKUP(R4,A3:L964,AB4,K3:K964),IF(Q4=L3,VLOOKUP(R4,A3:L964,AB4,L3:L964),0)))))))))))</f>
        <v>-6.4000000000000003E-3</v>
      </c>
      <c r="T4" s="19" t="str">
        <f>VLOOKUP($R$4,$A$3:$O$964,15,0)</f>
        <v>$L$952</v>
      </c>
      <c r="U4" s="23">
        <v>45261</v>
      </c>
      <c r="V4" s="18">
        <f>IF(Q4=B3,VLOOKUP(U4,A3:L964,AB4,B3:B964),IF(Q4=C3,VLOOKUP(U4,A3:L964,AB4,C3:C964),IF(Q4=D3,VLOOKUP(U4,A3:L964,AB4,D3:D964),IF(Q4=E3,VLOOKUP(U4,A3:L964,AB4,E3:E964),IF(Q4=F3,VLOOKUP(U4,A3:L964,AB4,F3:F964),IF(Q4=G3,VLOOKUP(U4,A3:L964,AB4,G3:G964),IF(Q4=H3,VLOOKUP(U4,A3:L964,AB4,H3:H964),IF(Q4=I3,VLOOKUP(U4,A3:L964,AB4,I3:I964),IF(Q4=J3,VLOOKUP(U4,A3:L964,AB4,J3:J964),IF(Q4=K3,VLOOKUP(U4,A3:L964,AB4,K3:K964),IF(Q4=L3,VLOOKUP(U4,A3:L964,AB4,L3:L964),0)))))))))))</f>
        <v>2.0323999999999998E-2</v>
      </c>
      <c r="W4" s="19" t="str">
        <f>VLOOKUP($U$4,$A$3:$O$964,15,0)</f>
        <v>$L$963</v>
      </c>
      <c r="X4" s="20">
        <v>10000</v>
      </c>
      <c r="Y4" s="18">
        <f ca="1">IF(U4&lt;R4,0,SUMPRODUCT(PRODUCT(INDIRECT(CONCATENATE(T4,":",W4))+1)-1))</f>
        <v>0.12493518451404273</v>
      </c>
      <c r="Z4" s="21">
        <f ca="1">X4*(1+Y4)</f>
        <v>11249.351845140427</v>
      </c>
      <c r="AB4" s="10">
        <f>IF(Q4=B3,2,IF(Q4=C3,3,IF(Q4=D3,4,IF(Q4=E3,5,IF(Q4=F3,6,IF(Q4=G3,7,IF(Q4=H3,8,IF(Q4=I3,9,IF(Q4=J3,10,IF(Q4=K3,11,IF(Q4=L3,12,0)))))))))))</f>
        <v>12</v>
      </c>
      <c r="AC4" s="10" cm="1">
        <f t="array" ref="AC4">IF(Q4=B3,(MATCH(1,INDEX(--(B4:B964&lt;&gt;""),0),0)+2),IF(Q4=C3,(MATCH(1,INDEX(--(C4:C964&lt;&gt;""),0),0)+2),IF(Q4=D3,(MATCH(1,INDEX(--(D4:D964&lt;&gt;""),0),0)+2),IF(Q4=E3,(MATCH(1,INDEX(--(E4:E964&lt;&gt;""),0),0)+2),IF(Q4=F3,(MATCH(1,INDEX(--(F4:F964&lt;&gt;""),0),0)+2),IF(Q4=G3,(MATCH(1,INDEX(--(G4:G964&lt;&gt;""),0),0)+2),IF(Q4=H3,(MATCH(1,INDEX(--(H4:H964&lt;&gt;""),0),0)+2),IF(Q4=I3,(MATCH(1,INDEX(--(I4:I964&lt;&gt;""),0),0)+2),IF(Q4=J3,(MATCH(1,INDEX(--(J4:J964&lt;&gt;""),0),0)+2),IF(Q4=K3,(MATCH(1,INDEX(--(K4:K964&lt;&gt;""),0),0)+2),IF(Q4=L3,(MATCH(1,INDEX(--(L4:L964&lt;&gt;""),0),0)+2),0)))))))))))</f>
        <v>660</v>
      </c>
      <c r="AD4" s="11" cm="1">
        <f t="array" ref="AD4">IF(Q4=B3,INDEX(B4:B964,MATCH(1,INDEX(--(B4:B964&lt;&gt;""),0),0),1),IF(Q4=C3,INDEX(C4:C964,MATCH(1,INDEX(--(C4:C964&lt;&gt;""),0),0),1),IF(Q4=D3,INDEX(D4:D964,MATCH(1,INDEX(--(D4:D964&lt;&gt;""),0),0),1),IF(Q4=E3,INDEX(E4:E964,MATCH(1,INDEX(--(E4:E964&lt;&gt;""),0),0),1),IF(Q4=F3,INDEX(F4:F964,MATCH(1,INDEX(--(F4:F964&lt;&gt;""),0),0),1),IF(Q4=G3,INDEX(G4:G964,MATCH(1,INDEX(--(G4:G964&lt;&gt;""),0),0),1),IF(Q4=H3,INDEX(H4:H964,MATCH(1,INDEX(--(H4:H964&lt;&gt;""),0),0),1),IF(Q4=I3,INDEX(I4:I964,MATCH(1,INDEX(--(I4:I964&lt;&gt;""),0),0),1),IF(Q4=J3,INDEX(J4:J964,MATCH(1,INDEX(--(J4:J964&lt;&gt;""),0),0),1),IF(Q4=K3,INDEX(K4:K964,MATCH(1,INDEX(--(K4:K964&lt;&gt;""),0),0),1),IF(Q4=L3,INDEX(L4:L964,MATCH(1,INDEX(--(L4:L964&lt;&gt;""),0),0),1),0)))))))))))</f>
        <v>1.4500000000000001E-2</v>
      </c>
      <c r="AE4" s="11">
        <f>IF(Q4=B3,(LOOKUP(2,1/(B:B&lt;&gt;""),B:B)),IF(Q4=C3,(LOOKUP(2,1/(C:C&lt;&gt;""),C:C)),IF(Q4=D3,(LOOKUP(2,1/(D:D&lt;&gt;""),D:D)),IF(Q4=E3,(LOOKUP(2,1/(E:E&lt;&gt;""),E:E)),IF(Q4=F3,(LOOKUP(2,1/(F:F&lt;&gt;""),F:F)),IF(Q4=G3,(LOOKUP(2,1/(G:G&lt;&gt;""),G:G)),IF(Q4=H3,(LOOKUP(2,1/(H:H&lt;&gt;""),H:H)),IF(Q4=I3,(LOOKUP(2,1/(I:I&lt;&gt;""),I:I)),IF(Q4=J3,(LOOKUP(2,1/(J:J&lt;&gt;""),J:J)),IF(Q4=K3,(LOOKUP(2,1/(K:K&lt;&gt;""),K:K)),0))))))))))</f>
        <v>0</v>
      </c>
      <c r="AF4" s="44">
        <f>VLOOKUP(R4,A4:O964,13,FALSE)-1</f>
        <v>951</v>
      </c>
      <c r="AG4" s="44">
        <f>VLOOKUP(U4,A4:O964,13,FALSE)-1</f>
        <v>962</v>
      </c>
      <c r="AH4" s="39" t="str">
        <f>TEXT(CONCATENATE("A",AF4,":","A",AG4),0)</f>
        <v>A951:A962</v>
      </c>
      <c r="AI4" s="39">
        <f ca="1">ROWS(INDIRECT(TEXT(CONCATENATE("A",AF4,":","A",AG4),0)))</f>
        <v>12</v>
      </c>
    </row>
    <row r="5" spans="1:35" ht="20.100000000000001" customHeight="1" thickBot="1" x14ac:dyDescent="0.3">
      <c r="A5" s="5">
        <f>EDATE(A4,1)</f>
        <v>16103</v>
      </c>
      <c r="B5" s="34">
        <v>1.46E-2</v>
      </c>
      <c r="C5" s="6"/>
      <c r="D5" s="6"/>
      <c r="E5" s="7"/>
      <c r="F5" s="7"/>
      <c r="G5" s="7"/>
      <c r="H5" s="7"/>
      <c r="I5" s="6"/>
      <c r="J5" s="6"/>
      <c r="K5" s="6"/>
      <c r="L5" s="6"/>
      <c r="M5" s="8">
        <f t="shared" si="0"/>
        <v>5</v>
      </c>
      <c r="N5" s="8">
        <f t="shared" ref="N5:N68" si="2">IF($Q$4=$B$3,COLUMN(B5),IF($Q$4=$C$3,COLUMN(C5),IF($Q$4=$D$3,COLUMN(D5),IF($Q$4=$E$3,COLUMN(E5),IF($Q$4=$F$3,COLUMN(F5),IF($Q$4=$G$3,COLUMN(G5),IF($Q$4=$H$3,COLUMN(H5),IF($Q$4=$I$3,COLUMN(I5),IF($Q$4=$J$3,COLUMN(J5),IF($Q$4=$K$3,COLUMN(K5),IF($Q$4=$L$3,COLUMN(L5),0)))))))))))</f>
        <v>12</v>
      </c>
      <c r="O5" s="8" t="str">
        <f t="shared" si="1"/>
        <v>$L$5</v>
      </c>
      <c r="Q5" s="41" t="str">
        <f ca="1">CONCATENATE("OBS.:   ","O índice escolhido está disponivel desde - ",TEXT((INDIRECT(ADDRESS(AC4+1,1))),"MMM/AA"),"  até Janeiro de 2024.")</f>
        <v>OBS.:   O índice escolhido está disponivel desde - out/98  até Janeiro de 2024.</v>
      </c>
      <c r="R5" s="27"/>
      <c r="S5" s="28"/>
      <c r="T5" s="29"/>
      <c r="U5" s="27"/>
      <c r="V5" s="28"/>
      <c r="W5" s="29"/>
      <c r="X5" s="31"/>
      <c r="Y5" s="28"/>
      <c r="Z5" s="30"/>
      <c r="AB5" s="2" t="s">
        <v>27</v>
      </c>
      <c r="AC5" s="10"/>
      <c r="AD5" s="11"/>
      <c r="AE5" s="11"/>
    </row>
    <row r="6" spans="1:35" ht="24.95" customHeight="1" x14ac:dyDescent="0.25">
      <c r="A6" s="5">
        <f t="shared" ref="A6:A69" si="3">EDATE(A5,1)</f>
        <v>16132</v>
      </c>
      <c r="B6" s="34">
        <v>1.44E-2</v>
      </c>
      <c r="C6" s="6"/>
      <c r="D6" s="6"/>
      <c r="E6" s="7"/>
      <c r="F6" s="7"/>
      <c r="G6" s="7"/>
      <c r="H6" s="7"/>
      <c r="I6" s="6"/>
      <c r="J6" s="6"/>
      <c r="K6" s="6"/>
      <c r="L6" s="6"/>
      <c r="M6" s="8">
        <f t="shared" si="0"/>
        <v>6</v>
      </c>
      <c r="N6" s="8">
        <f t="shared" si="2"/>
        <v>12</v>
      </c>
      <c r="O6" s="8" t="str">
        <f t="shared" si="1"/>
        <v>$L$6</v>
      </c>
      <c r="Q6" s="74" t="str">
        <f>IF(Q4="IGP-DI","Índice Geral de Preços - Disponibilidade Interna, da FGV, índice que tenta refletir as variações mensais de preços, pesquisados do dia 01 ao último dia do mês corrente. Ele é formado pelo IPA (Índice de Preços por Atacado), IPC (Índice de Preços ao"&amp;"Consumidor) e INCC (Índice Nacional do Custo da Construção), com pesos de 60%, 30% e 10%, respectivamente. O índice apura as variações de preços de matérias-primas agrícolas e industriais no atacado e de bens e serviços finais no consumo.",IF(Q4="IGP-M","Índice Geral de Preços do Mercado, também produzido pela Fundação Getúlio Vargas, com metodologia igual à utilizada no cálculo do IGP-DI. A principal diferença é que, enquanto este abrange o mês fechado, o IGP-M é pesquisado entre os dias 21 de um mês"&amp;"e 20 do mês seguinte.Foi criado por solicitação de entidades do setor financeiro que, diante das mudanças frequentes promovidas pelo governo nos índices oficiais de inflação na década de 80, desejavam um índice com mais credibilidade e independência."&amp;"O contrato de prestação de serviços entre essas entidades e a FGV foi celebrado em maio de 1989.[3]
O IGP-M/FGV analisa as mesmas variações de preços consideradas no IGP-DI/FGV, ou seja, o Índice de Preços por Atacado (IPA), que tem peso de 60% do índice"&amp;" o Índice de Preços ao Consumidor (IPC), que tem peso de 30% e o Índice Nacional de Custo de Construção (INCC), representando 10% do IGP-M.",IF(Q4="INPC","Índice Nacional de Preços ao Consumidor, média do custo de vida nas 11 principais regiões metropolitanas do país para famílias com renda de 1 até 5 salários-mínimos,[6] medido pelo Instituto Brasileiro de Geografia e Estatística.Compõe-se do cruzamento"&amp;"de dois parâmetros: a pesquisa de preços de nove regiões de produção econômica, cruzada com a pesquisa de orçamento familiar (POF), que abrange famílias com renda de um a seis salários-mínimos.Algumas regiões e suas ponderações: "&amp;"São Paulo - 25,24% / Belo Horizonte - 11,04% / Salvador - 10,67% / Rio de Janeiro - 9,91% / Porto Alegre - 7,38% / Curitiba - 7,29% / Recife - 7,17% / Belém - 7,03% /  Fortaleza - 6,61% /  Goiânia - 5,27% / Brasília - 2,39%.",IF(Q4="IPCA","Índice Nacional de Preços ao Consumidor Amplo, também do Instituto Brasileiro de Geografia e Estatística, calculado desde 1980, semelhante ao INPC, porém refletindo o custo de vida para famílias com renda mensal de 1 a 40 salários-mínimos. A pesquisa"&amp;"é feita em nove regiões metropolitanas (São Paulo, Rio de Janeiro, Belo Horizonte, Porto Alegre, Recife, Belém, Fortaleza, Salvador e Curitiba) além dos municípios de Goiânia e Brasília, tendo sido escolhido como alvo das metas de inflação"&amp;" (inflation targeting) no Brasil.[7]",IF(Q4="POUPANÇA","As cadernetas de poupança são o investimento mais tradicional do Brasil e são oferecidas a pessoas físicas e jurídicas por instituições financeiras públicas e privadas através de contas bancárias chamadas de conta poupança."&amp;"Dessa forma, os valores depositados na conta poupança são aplicados automaticamente na caderneta de poupança, tem liquidez diária e sofrem remunerações mensais de acordo com as determinações feitas pela legislação brasileira.",IF(Q4="CDI","Os Certificados de Depósitos Interbancários (CDIs) são títulos emitidos pelos bancos como forma de captação ou aplicação de recursos excedentes. Criado em meados da década de 1980, os CDIs são aplicações com prazos de 1 dia útil, "&amp;"com objetivo de melhorar a liquidez de uma determinada instituição financeira. Essas transações são fechadas por meio eletrônico e registradas nos computadores das instituições envolvidas e nos terminais do CETIP.",IF(Q4="TR","Taxa Referencial (TR) é uma taxa de juros de referência, instituída pela Medida Provisória n° 294, de 31 de janeiro de 1991 (depois transformada na Lei n° 8.177, de 1º de março de 1991[1])."&amp;"Integrava um conjunto de medidas de política econômica do governo brasileiro - o chamado Plano Collor II - visando a desindexação da economia e o combate à inflação.",IF(Q4="PREV-RF","PREV-RF é a rentabilidade do PREVIHONDA, da parcela alocada em renda fixa, que corresponde a aproximadamente 87,5% do total do nosso patrimonio. Este percentual é definido pela politica de investimentos e tem como Benchmark 65,5% em CDI e 22,0% em IMA-b.",IF(Q4="PREV-RV","PREV-RV é a rentabilidade do PREVIHONDA, referente a parcela alocada em renda variável, que corresponde a aproximadamente 12,5% do total do nosso patrimonio. Este percentual é definido pela política de investimentos e tem como Benchmark 12,5% do IBR-X.",IF(Q4="PREV-GERAL","PREV-GERAL é a rentabilidade FINAL dos investimentos do PREVIHONDA, referente as parcelas alocadas em Renda Fixa e também em Renda Variável, respeitando os percentuais de alocação do patrimônio definidos pela politica de investimentos.",IF(Q4="NTN-B","São títulos com rentabilidade vinculada à variação do IPCA, acrescida de juros definidos no momento da compra.Por se tratar de um título pós-fixado, a rentabilidade a ser recebida pelo investidor variará até a data de vencimento."&amp;"Para este cálculo consideramos a NTN-B principal com vencimento em 2024.",0)))))))))))</f>
        <v>PREV-GERAL é a rentabilidade FINAL dos investimentos do PREVIHONDA, referente as parcelas alocadas em Renda Fixa e também em Renda Variável, respeitando os percentuais de alocação do patrimônio definidos pela politica de investimentos.</v>
      </c>
      <c r="R6" s="75"/>
      <c r="S6" s="75"/>
      <c r="T6" s="75"/>
      <c r="U6" s="75"/>
      <c r="V6" s="75"/>
      <c r="W6" s="75"/>
      <c r="X6" s="75"/>
      <c r="Y6" s="75"/>
      <c r="Z6" s="76"/>
      <c r="AB6" s="10"/>
      <c r="AC6" s="10"/>
      <c r="AD6" s="11"/>
      <c r="AE6" s="11"/>
    </row>
    <row r="7" spans="1:35" ht="24.95" customHeight="1" x14ac:dyDescent="0.25">
      <c r="A7" s="5">
        <f t="shared" si="3"/>
        <v>16163</v>
      </c>
      <c r="B7" s="34">
        <v>1.3899999999999999E-2</v>
      </c>
      <c r="C7" s="6"/>
      <c r="D7" s="6"/>
      <c r="E7" s="7"/>
      <c r="F7" s="7"/>
      <c r="G7" s="7"/>
      <c r="H7" s="7"/>
      <c r="I7" s="6"/>
      <c r="J7" s="6"/>
      <c r="K7" s="6"/>
      <c r="L7" s="6"/>
      <c r="M7" s="8">
        <f t="shared" si="0"/>
        <v>7</v>
      </c>
      <c r="N7" s="8">
        <f t="shared" si="2"/>
        <v>12</v>
      </c>
      <c r="O7" s="8" t="str">
        <f t="shared" si="1"/>
        <v>$L$7</v>
      </c>
      <c r="Q7" s="77"/>
      <c r="R7" s="78"/>
      <c r="S7" s="78"/>
      <c r="T7" s="78"/>
      <c r="U7" s="78"/>
      <c r="V7" s="78"/>
      <c r="W7" s="78"/>
      <c r="X7" s="78"/>
      <c r="Y7" s="78"/>
      <c r="Z7" s="79"/>
      <c r="AB7" s="10"/>
      <c r="AC7" s="10"/>
      <c r="AD7" s="11"/>
      <c r="AE7" s="11"/>
    </row>
    <row r="8" spans="1:35" ht="24.95" customHeight="1" x14ac:dyDescent="0.25">
      <c r="A8" s="5">
        <f t="shared" si="3"/>
        <v>16193</v>
      </c>
      <c r="B8" s="34">
        <v>1.3999999999999999E-2</v>
      </c>
      <c r="C8" s="6"/>
      <c r="D8" s="6"/>
      <c r="E8" s="7"/>
      <c r="F8" s="7"/>
      <c r="G8" s="7"/>
      <c r="H8" s="7"/>
      <c r="I8" s="6"/>
      <c r="J8" s="6"/>
      <c r="K8" s="6"/>
      <c r="L8" s="6"/>
      <c r="M8" s="8">
        <f t="shared" si="0"/>
        <v>8</v>
      </c>
      <c r="N8" s="8">
        <f t="shared" si="2"/>
        <v>12</v>
      </c>
      <c r="O8" s="8" t="str">
        <f t="shared" si="1"/>
        <v>$L$8</v>
      </c>
      <c r="Q8" s="77"/>
      <c r="R8" s="78"/>
      <c r="S8" s="78"/>
      <c r="T8" s="78"/>
      <c r="U8" s="78"/>
      <c r="V8" s="78"/>
      <c r="W8" s="78"/>
      <c r="X8" s="78"/>
      <c r="Y8" s="78"/>
      <c r="Z8" s="79"/>
      <c r="AB8" s="10"/>
      <c r="AC8" s="10"/>
      <c r="AD8" s="11"/>
      <c r="AE8" s="11"/>
    </row>
    <row r="9" spans="1:35" ht="24.95" customHeight="1" x14ac:dyDescent="0.25">
      <c r="A9" s="5">
        <f t="shared" si="3"/>
        <v>16224</v>
      </c>
      <c r="B9" s="34">
        <v>1.38E-2</v>
      </c>
      <c r="C9" s="6"/>
      <c r="D9" s="6"/>
      <c r="E9" s="7"/>
      <c r="F9" s="7"/>
      <c r="G9" s="7"/>
      <c r="H9" s="7"/>
      <c r="I9" s="6"/>
      <c r="J9" s="6"/>
      <c r="K9" s="6"/>
      <c r="L9" s="6"/>
      <c r="M9" s="8">
        <f t="shared" si="0"/>
        <v>9</v>
      </c>
      <c r="N9" s="8">
        <f t="shared" si="2"/>
        <v>12</v>
      </c>
      <c r="O9" s="8" t="str">
        <f t="shared" si="1"/>
        <v>$L$9</v>
      </c>
      <c r="Q9" s="77"/>
      <c r="R9" s="78"/>
      <c r="S9" s="78"/>
      <c r="T9" s="78"/>
      <c r="U9" s="78"/>
      <c r="V9" s="78"/>
      <c r="W9" s="78"/>
      <c r="X9" s="78"/>
      <c r="Y9" s="78"/>
      <c r="Z9" s="79"/>
      <c r="AB9" s="10"/>
      <c r="AC9" s="10"/>
      <c r="AD9" s="11"/>
      <c r="AE9" s="11"/>
    </row>
    <row r="10" spans="1:35" ht="24.95" customHeight="1" x14ac:dyDescent="0.25">
      <c r="A10" s="5">
        <f t="shared" si="3"/>
        <v>16254</v>
      </c>
      <c r="B10" s="34">
        <v>1.34E-2</v>
      </c>
      <c r="C10" s="6"/>
      <c r="D10" s="6"/>
      <c r="E10" s="7"/>
      <c r="F10" s="7"/>
      <c r="G10" s="7"/>
      <c r="H10" s="7"/>
      <c r="I10" s="6"/>
      <c r="J10" s="6"/>
      <c r="K10" s="6"/>
      <c r="L10" s="6"/>
      <c r="M10" s="8">
        <f t="shared" si="0"/>
        <v>10</v>
      </c>
      <c r="N10" s="8">
        <f t="shared" si="2"/>
        <v>12</v>
      </c>
      <c r="O10" s="8" t="str">
        <f t="shared" si="1"/>
        <v>$L$10</v>
      </c>
      <c r="Q10" s="77"/>
      <c r="R10" s="78"/>
      <c r="S10" s="78"/>
      <c r="T10" s="78"/>
      <c r="U10" s="78"/>
      <c r="V10" s="78"/>
      <c r="W10" s="78"/>
      <c r="X10" s="78"/>
      <c r="Y10" s="78"/>
      <c r="Z10" s="79"/>
      <c r="AB10" s="10"/>
      <c r="AC10" s="10"/>
      <c r="AD10" s="11"/>
      <c r="AE10" s="11"/>
    </row>
    <row r="11" spans="1:35" ht="24.95" customHeight="1" thickBot="1" x14ac:dyDescent="0.3">
      <c r="A11" s="5">
        <f t="shared" si="3"/>
        <v>16285</v>
      </c>
      <c r="B11" s="34">
        <v>1.34E-2</v>
      </c>
      <c r="C11" s="6"/>
      <c r="D11" s="6"/>
      <c r="E11" s="7"/>
      <c r="F11" s="7"/>
      <c r="G11" s="7"/>
      <c r="H11" s="7"/>
      <c r="I11" s="6"/>
      <c r="J11" s="6"/>
      <c r="K11" s="6"/>
      <c r="L11" s="6"/>
      <c r="M11" s="8">
        <f t="shared" si="0"/>
        <v>11</v>
      </c>
      <c r="N11" s="8">
        <f t="shared" si="2"/>
        <v>12</v>
      </c>
      <c r="O11" s="8" t="str">
        <f t="shared" si="1"/>
        <v>$L$11</v>
      </c>
      <c r="Q11" s="80"/>
      <c r="R11" s="81"/>
      <c r="S11" s="81"/>
      <c r="T11" s="81"/>
      <c r="U11" s="81"/>
      <c r="V11" s="81"/>
      <c r="W11" s="81"/>
      <c r="X11" s="81"/>
      <c r="Y11" s="81"/>
      <c r="Z11" s="82"/>
      <c r="AB11" s="10"/>
      <c r="AC11" s="10"/>
      <c r="AD11" s="11"/>
      <c r="AE11" s="11"/>
    </row>
    <row r="12" spans="1:35" ht="20.100000000000001" customHeight="1" x14ac:dyDescent="0.25">
      <c r="A12" s="5">
        <f t="shared" si="3"/>
        <v>16316</v>
      </c>
      <c r="B12" s="34">
        <v>1.32E-2</v>
      </c>
      <c r="C12" s="6"/>
      <c r="D12" s="6"/>
      <c r="E12" s="7"/>
      <c r="F12" s="7"/>
      <c r="G12" s="7"/>
      <c r="H12" s="7"/>
      <c r="I12" s="6"/>
      <c r="J12" s="6"/>
      <c r="K12" s="6"/>
      <c r="L12" s="6"/>
      <c r="M12" s="8">
        <f t="shared" si="0"/>
        <v>12</v>
      </c>
      <c r="N12" s="8">
        <f t="shared" si="2"/>
        <v>12</v>
      </c>
      <c r="O12" s="8" t="str">
        <f t="shared" si="1"/>
        <v>$L$12</v>
      </c>
      <c r="AB12" s="10"/>
      <c r="AC12" s="10"/>
      <c r="AD12" s="11"/>
      <c r="AE12" s="11"/>
    </row>
    <row r="13" spans="1:35" ht="20.100000000000001" customHeight="1" x14ac:dyDescent="0.25">
      <c r="A13" s="5">
        <f t="shared" si="3"/>
        <v>16346</v>
      </c>
      <c r="B13" s="34">
        <v>2.5899999999999999E-2</v>
      </c>
      <c r="C13" s="6"/>
      <c r="D13" s="6"/>
      <c r="E13" s="7"/>
      <c r="F13" s="7"/>
      <c r="G13" s="7"/>
      <c r="H13" s="7"/>
      <c r="I13" s="6"/>
      <c r="J13" s="6"/>
      <c r="K13" s="6"/>
      <c r="L13" s="6"/>
      <c r="M13" s="8">
        <f t="shared" si="0"/>
        <v>13</v>
      </c>
      <c r="N13" s="8">
        <f t="shared" si="2"/>
        <v>12</v>
      </c>
      <c r="O13" s="8" t="str">
        <f t="shared" si="1"/>
        <v>$L$13</v>
      </c>
      <c r="Q13" s="26"/>
      <c r="R13" s="43"/>
      <c r="T13" s="29"/>
      <c r="U13" s="27"/>
      <c r="V13" s="28"/>
      <c r="W13" s="29"/>
      <c r="X13" s="31"/>
      <c r="Y13" s="28"/>
      <c r="Z13" s="30"/>
      <c r="AB13" s="10"/>
      <c r="AC13" s="10"/>
      <c r="AD13" s="11"/>
      <c r="AE13" s="11"/>
    </row>
    <row r="14" spans="1:35" ht="20.100000000000001" customHeight="1" x14ac:dyDescent="0.25">
      <c r="A14" s="5">
        <f t="shared" si="3"/>
        <v>16377</v>
      </c>
      <c r="B14" s="34">
        <v>2.53E-2</v>
      </c>
      <c r="C14" s="6"/>
      <c r="D14" s="6"/>
      <c r="E14" s="7"/>
      <c r="F14" s="7"/>
      <c r="G14" s="7"/>
      <c r="H14" s="7"/>
      <c r="I14" s="6"/>
      <c r="J14" s="6"/>
      <c r="K14" s="6"/>
      <c r="L14" s="6"/>
      <c r="M14" s="8">
        <f t="shared" si="0"/>
        <v>14</v>
      </c>
      <c r="N14" s="8">
        <f t="shared" si="2"/>
        <v>12</v>
      </c>
      <c r="O14" s="8" t="str">
        <f t="shared" si="1"/>
        <v>$L$14</v>
      </c>
      <c r="Q14" s="26"/>
      <c r="R14" s="27"/>
      <c r="S14" s="28"/>
      <c r="T14" s="29"/>
      <c r="U14" s="27"/>
      <c r="W14" s="29"/>
      <c r="X14" s="31"/>
      <c r="Y14" s="28"/>
      <c r="Z14" s="30"/>
      <c r="AB14" s="10"/>
      <c r="AC14" s="10"/>
      <c r="AD14" s="11"/>
      <c r="AE14" s="11"/>
    </row>
    <row r="15" spans="1:35" ht="20.100000000000001" customHeight="1" x14ac:dyDescent="0.25">
      <c r="A15" s="5">
        <f t="shared" si="3"/>
        <v>16407</v>
      </c>
      <c r="B15" s="34">
        <v>0</v>
      </c>
      <c r="C15" s="6"/>
      <c r="D15" s="6"/>
      <c r="E15" s="7"/>
      <c r="F15" s="7"/>
      <c r="G15" s="7"/>
      <c r="H15" s="7"/>
      <c r="I15" s="6"/>
      <c r="J15" s="6"/>
      <c r="K15" s="6"/>
      <c r="L15" s="6"/>
      <c r="M15" s="8">
        <f t="shared" si="0"/>
        <v>15</v>
      </c>
      <c r="N15" s="8">
        <f t="shared" si="2"/>
        <v>12</v>
      </c>
      <c r="O15" s="8" t="str">
        <f t="shared" si="1"/>
        <v>$L$15</v>
      </c>
      <c r="Q15" s="40"/>
      <c r="R15" s="40"/>
      <c r="S15" s="40"/>
      <c r="T15" s="40"/>
      <c r="U15" s="40"/>
      <c r="W15" s="40"/>
      <c r="X15" s="40"/>
      <c r="Y15" s="40"/>
      <c r="Z15" s="40"/>
      <c r="AB15" s="10"/>
      <c r="AC15" s="10"/>
      <c r="AD15" s="11"/>
      <c r="AE15" s="11"/>
    </row>
    <row r="16" spans="1:35" ht="20.100000000000001" customHeight="1" x14ac:dyDescent="0.25">
      <c r="A16" s="5">
        <f t="shared" si="3"/>
        <v>16438</v>
      </c>
      <c r="B16" s="34">
        <v>1.24E-2</v>
      </c>
      <c r="C16" s="6"/>
      <c r="D16" s="6"/>
      <c r="E16" s="7"/>
      <c r="F16" s="7"/>
      <c r="G16" s="7"/>
      <c r="H16" s="7"/>
      <c r="I16" s="6"/>
      <c r="J16" s="6"/>
      <c r="K16" s="6"/>
      <c r="L16" s="6"/>
      <c r="M16" s="8">
        <f t="shared" si="0"/>
        <v>16</v>
      </c>
      <c r="N16" s="8">
        <f t="shared" si="2"/>
        <v>12</v>
      </c>
      <c r="O16" s="8" t="str">
        <f t="shared" si="1"/>
        <v>$L$16</v>
      </c>
      <c r="Q16" s="42"/>
      <c r="R16" s="40"/>
      <c r="S16" s="40"/>
      <c r="T16" s="40"/>
      <c r="U16" s="40"/>
      <c r="W16" s="40"/>
      <c r="X16" s="40"/>
      <c r="Y16" s="40"/>
      <c r="Z16" s="40"/>
      <c r="AB16" s="10"/>
      <c r="AC16" s="10"/>
      <c r="AD16" s="11"/>
      <c r="AE16" s="11"/>
    </row>
    <row r="17" spans="1:31" ht="20.100000000000001" customHeight="1" x14ac:dyDescent="0.25">
      <c r="A17" s="5">
        <f t="shared" si="3"/>
        <v>16469</v>
      </c>
      <c r="B17" s="34">
        <v>2.4300000000000002E-2</v>
      </c>
      <c r="C17" s="6"/>
      <c r="D17" s="6"/>
      <c r="E17" s="7"/>
      <c r="F17" s="7"/>
      <c r="G17" s="7"/>
      <c r="H17" s="7"/>
      <c r="I17" s="6"/>
      <c r="J17" s="6"/>
      <c r="K17" s="6"/>
      <c r="L17" s="6"/>
      <c r="M17" s="8">
        <f t="shared" si="0"/>
        <v>17</v>
      </c>
      <c r="N17" s="8">
        <f t="shared" si="2"/>
        <v>12</v>
      </c>
      <c r="O17" s="8" t="str">
        <f t="shared" si="1"/>
        <v>$L$17</v>
      </c>
      <c r="Q17" s="42"/>
      <c r="R17" s="40"/>
      <c r="S17" s="40"/>
      <c r="T17" s="40"/>
      <c r="U17" s="40"/>
      <c r="W17" s="40"/>
      <c r="X17" s="40"/>
      <c r="Y17" s="40"/>
      <c r="Z17" s="40"/>
      <c r="AB17" s="10"/>
      <c r="AC17" s="10"/>
      <c r="AD17" s="11"/>
      <c r="AE17" s="11"/>
    </row>
    <row r="18" spans="1:31" ht="20.100000000000001" customHeight="1" x14ac:dyDescent="0.25">
      <c r="A18" s="5">
        <f t="shared" si="3"/>
        <v>16497</v>
      </c>
      <c r="B18" s="34">
        <v>-1.2E-2</v>
      </c>
      <c r="C18" s="6"/>
      <c r="D18" s="6"/>
      <c r="E18" s="7"/>
      <c r="F18" s="7"/>
      <c r="G18" s="7"/>
      <c r="H18" s="7"/>
      <c r="I18" s="6"/>
      <c r="J18" s="6"/>
      <c r="K18" s="6"/>
      <c r="L18" s="6"/>
      <c r="M18" s="8">
        <f t="shared" si="0"/>
        <v>18</v>
      </c>
      <c r="N18" s="8">
        <f t="shared" si="2"/>
        <v>12</v>
      </c>
      <c r="O18" s="8" t="str">
        <f t="shared" si="1"/>
        <v>$L$18</v>
      </c>
      <c r="Q18" s="40"/>
      <c r="R18" s="40"/>
      <c r="S18" s="40"/>
      <c r="T18" s="40"/>
      <c r="U18" s="40"/>
      <c r="V18" s="40"/>
      <c r="W18" s="40"/>
      <c r="X18" s="40"/>
      <c r="Y18" s="40"/>
      <c r="Z18" s="40"/>
      <c r="AB18" s="10"/>
      <c r="AC18" s="10"/>
      <c r="AD18" s="11"/>
      <c r="AE18" s="11"/>
    </row>
    <row r="19" spans="1:31" ht="20.100000000000001" customHeight="1" x14ac:dyDescent="0.25">
      <c r="A19" s="5">
        <f t="shared" si="3"/>
        <v>16528</v>
      </c>
      <c r="B19" s="34">
        <v>0</v>
      </c>
      <c r="C19" s="6"/>
      <c r="D19" s="6"/>
      <c r="E19" s="7"/>
      <c r="F19" s="7"/>
      <c r="G19" s="7"/>
      <c r="H19" s="7"/>
      <c r="I19" s="6"/>
      <c r="J19" s="6"/>
      <c r="K19" s="6"/>
      <c r="L19" s="6"/>
      <c r="M19" s="8">
        <f t="shared" si="0"/>
        <v>19</v>
      </c>
      <c r="N19" s="8">
        <f t="shared" si="2"/>
        <v>12</v>
      </c>
      <c r="O19" s="8" t="str">
        <f t="shared" si="1"/>
        <v>$L$19</v>
      </c>
      <c r="Q19" s="40"/>
      <c r="R19" s="40"/>
      <c r="S19" s="40"/>
      <c r="T19" s="40"/>
      <c r="U19" s="40"/>
      <c r="V19" s="40"/>
      <c r="W19" s="40"/>
      <c r="X19" s="40"/>
      <c r="Y19" s="40"/>
      <c r="Z19" s="40"/>
      <c r="AB19" s="10"/>
      <c r="AC19" s="10"/>
      <c r="AD19" s="11"/>
      <c r="AE19" s="11"/>
    </row>
    <row r="20" spans="1:31" ht="20.100000000000001" customHeight="1" x14ac:dyDescent="0.25">
      <c r="A20" s="5">
        <f t="shared" si="3"/>
        <v>16558</v>
      </c>
      <c r="B20" s="34">
        <v>1.21E-2</v>
      </c>
      <c r="C20" s="6"/>
      <c r="D20" s="6"/>
      <c r="E20" s="7"/>
      <c r="F20" s="7"/>
      <c r="G20" s="7"/>
      <c r="H20" s="7"/>
      <c r="I20" s="6"/>
      <c r="J20" s="6"/>
      <c r="K20" s="6"/>
      <c r="L20" s="6"/>
      <c r="M20" s="8">
        <f t="shared" si="0"/>
        <v>20</v>
      </c>
      <c r="N20" s="8">
        <f t="shared" si="2"/>
        <v>12</v>
      </c>
      <c r="O20" s="8" t="str">
        <f t="shared" si="1"/>
        <v>$L$20</v>
      </c>
      <c r="Q20" s="40"/>
      <c r="R20" s="40"/>
      <c r="S20" s="40"/>
      <c r="T20" s="40"/>
      <c r="U20" s="40"/>
      <c r="V20" s="40"/>
      <c r="W20" s="40"/>
      <c r="X20" s="40"/>
      <c r="Y20" s="40"/>
      <c r="Z20" s="40"/>
      <c r="AB20" s="10"/>
      <c r="AC20" s="10"/>
      <c r="AD20" s="11"/>
      <c r="AE20" s="11"/>
    </row>
    <row r="21" spans="1:31" ht="20.100000000000001" customHeight="1" x14ac:dyDescent="0.25">
      <c r="A21" s="5">
        <f t="shared" si="3"/>
        <v>16589</v>
      </c>
      <c r="B21" s="34">
        <v>1.2E-2</v>
      </c>
      <c r="C21" s="6"/>
      <c r="D21" s="6"/>
      <c r="E21" s="7"/>
      <c r="F21" s="7"/>
      <c r="G21" s="7"/>
      <c r="H21" s="7"/>
      <c r="I21" s="6"/>
      <c r="J21" s="6"/>
      <c r="K21" s="6"/>
      <c r="L21" s="6"/>
      <c r="M21" s="8">
        <f t="shared" si="0"/>
        <v>21</v>
      </c>
      <c r="N21" s="8">
        <f t="shared" si="2"/>
        <v>12</v>
      </c>
      <c r="O21" s="8" t="str">
        <f t="shared" si="1"/>
        <v>$L$21</v>
      </c>
      <c r="Q21" s="26"/>
      <c r="R21" s="27"/>
      <c r="S21" s="28"/>
      <c r="T21" s="29"/>
      <c r="U21" s="27"/>
      <c r="W21" s="29"/>
      <c r="X21" s="31"/>
      <c r="Y21" s="28"/>
      <c r="Z21" s="30"/>
      <c r="AB21" s="10"/>
      <c r="AC21" s="10"/>
      <c r="AD21" s="11"/>
      <c r="AE21" s="11"/>
    </row>
    <row r="22" spans="1:31" ht="20.100000000000001" customHeight="1" x14ac:dyDescent="0.25">
      <c r="A22" s="5">
        <f t="shared" si="3"/>
        <v>16619</v>
      </c>
      <c r="B22" s="34">
        <v>1.1599999999999999E-2</v>
      </c>
      <c r="C22" s="6"/>
      <c r="D22" s="6"/>
      <c r="E22" s="7"/>
      <c r="F22" s="7"/>
      <c r="G22" s="7"/>
      <c r="H22" s="7"/>
      <c r="I22" s="6"/>
      <c r="J22" s="6"/>
      <c r="K22" s="6"/>
      <c r="L22" s="6"/>
      <c r="M22" s="8">
        <f t="shared" si="0"/>
        <v>22</v>
      </c>
      <c r="N22" s="8">
        <f t="shared" si="2"/>
        <v>12</v>
      </c>
      <c r="O22" s="8" t="str">
        <f t="shared" si="1"/>
        <v>$L$22</v>
      </c>
      <c r="Q22" s="26"/>
      <c r="R22" s="27"/>
      <c r="S22" s="28"/>
      <c r="T22" s="29"/>
      <c r="U22" s="27"/>
      <c r="W22" s="29"/>
      <c r="X22" s="31"/>
      <c r="Y22" s="28"/>
      <c r="Z22" s="30"/>
      <c r="AB22" s="10"/>
      <c r="AC22" s="10"/>
      <c r="AD22" s="11"/>
      <c r="AE22" s="11"/>
    </row>
    <row r="23" spans="1:31" ht="20.100000000000001" customHeight="1" x14ac:dyDescent="0.25">
      <c r="A23" s="5">
        <f t="shared" si="3"/>
        <v>16650</v>
      </c>
      <c r="B23" s="34">
        <v>1.1699999999999999E-2</v>
      </c>
      <c r="C23" s="6"/>
      <c r="D23" s="6"/>
      <c r="E23" s="7"/>
      <c r="F23" s="7"/>
      <c r="G23" s="7"/>
      <c r="H23" s="7"/>
      <c r="I23" s="6"/>
      <c r="J23" s="6"/>
      <c r="K23" s="6"/>
      <c r="L23" s="6"/>
      <c r="M23" s="8">
        <f t="shared" si="0"/>
        <v>23</v>
      </c>
      <c r="N23" s="8">
        <f t="shared" si="2"/>
        <v>12</v>
      </c>
      <c r="O23" s="8" t="str">
        <f t="shared" si="1"/>
        <v>$L$23</v>
      </c>
      <c r="Q23" s="26"/>
      <c r="R23" s="27"/>
      <c r="S23" s="28"/>
      <c r="T23" s="29"/>
      <c r="U23" s="27"/>
      <c r="W23" s="29"/>
      <c r="X23" s="31"/>
      <c r="Y23" s="28"/>
      <c r="Z23" s="30"/>
      <c r="AB23" s="10"/>
      <c r="AC23" s="10"/>
      <c r="AD23" s="11"/>
      <c r="AE23" s="11"/>
    </row>
    <row r="24" spans="1:31" ht="20.100000000000001" customHeight="1" x14ac:dyDescent="0.25">
      <c r="A24" s="5">
        <f t="shared" si="3"/>
        <v>16681</v>
      </c>
      <c r="B24" s="34">
        <v>0</v>
      </c>
      <c r="C24" s="6"/>
      <c r="D24" s="6"/>
      <c r="E24" s="7"/>
      <c r="F24" s="7"/>
      <c r="G24" s="7"/>
      <c r="H24" s="7"/>
      <c r="I24" s="6"/>
      <c r="J24" s="6"/>
      <c r="K24" s="6"/>
      <c r="L24" s="6"/>
      <c r="M24" s="8">
        <f t="shared" si="0"/>
        <v>24</v>
      </c>
      <c r="N24" s="8">
        <f t="shared" si="2"/>
        <v>12</v>
      </c>
      <c r="O24" s="8" t="str">
        <f t="shared" si="1"/>
        <v>$L$24</v>
      </c>
      <c r="Q24" s="26"/>
      <c r="R24" s="27"/>
      <c r="S24" s="28"/>
      <c r="T24" s="29"/>
      <c r="U24" s="27"/>
      <c r="W24" s="29"/>
      <c r="X24" s="31"/>
      <c r="Y24" s="28"/>
      <c r="Z24" s="30"/>
      <c r="AB24" s="10"/>
      <c r="AC24" s="10"/>
      <c r="AD24" s="11"/>
      <c r="AE24" s="11"/>
    </row>
    <row r="25" spans="1:31" ht="20.100000000000001" customHeight="1" x14ac:dyDescent="0.25">
      <c r="A25" s="5">
        <f t="shared" si="3"/>
        <v>16711</v>
      </c>
      <c r="B25" s="34">
        <v>1.1599999999999999E-2</v>
      </c>
      <c r="C25" s="6"/>
      <c r="D25" s="6"/>
      <c r="E25" s="7"/>
      <c r="F25" s="7"/>
      <c r="G25" s="7"/>
      <c r="H25" s="7"/>
      <c r="I25" s="6"/>
      <c r="J25" s="6"/>
      <c r="K25" s="6"/>
      <c r="L25" s="6"/>
      <c r="M25" s="8">
        <f t="shared" si="0"/>
        <v>25</v>
      </c>
      <c r="N25" s="8">
        <f t="shared" si="2"/>
        <v>12</v>
      </c>
      <c r="O25" s="8" t="str">
        <f t="shared" si="1"/>
        <v>$L$25</v>
      </c>
      <c r="Q25" s="26"/>
      <c r="R25" s="27"/>
      <c r="S25" s="28"/>
      <c r="T25" s="29"/>
      <c r="U25" s="27"/>
      <c r="V25" s="39"/>
      <c r="W25" s="29"/>
      <c r="X25" s="31"/>
      <c r="Y25" s="28"/>
      <c r="Z25" s="30"/>
      <c r="AB25" s="10"/>
      <c r="AC25" s="10"/>
      <c r="AD25" s="11"/>
      <c r="AE25" s="11"/>
    </row>
    <row r="26" spans="1:31" ht="20.100000000000001" customHeight="1" x14ac:dyDescent="0.25">
      <c r="A26" s="5">
        <f t="shared" si="3"/>
        <v>16742</v>
      </c>
      <c r="B26" s="34">
        <v>1.2E-2</v>
      </c>
      <c r="C26" s="6"/>
      <c r="D26" s="6"/>
      <c r="E26" s="7"/>
      <c r="F26" s="7"/>
      <c r="G26" s="7"/>
      <c r="H26" s="7"/>
      <c r="I26" s="6"/>
      <c r="J26" s="6"/>
      <c r="K26" s="6"/>
      <c r="L26" s="6"/>
      <c r="M26" s="8">
        <f t="shared" si="0"/>
        <v>26</v>
      </c>
      <c r="N26" s="8">
        <f t="shared" si="2"/>
        <v>12</v>
      </c>
      <c r="O26" s="8" t="str">
        <f t="shared" si="1"/>
        <v>$L$26</v>
      </c>
      <c r="Q26" s="26"/>
      <c r="R26" s="27"/>
      <c r="S26" s="28"/>
      <c r="T26" s="29"/>
      <c r="U26" s="27"/>
      <c r="V26" s="39"/>
      <c r="W26" s="29"/>
      <c r="X26" s="31"/>
      <c r="Y26" s="28"/>
      <c r="Z26" s="30"/>
      <c r="AB26" s="10"/>
      <c r="AC26" s="10"/>
      <c r="AD26" s="11"/>
      <c r="AE26" s="11"/>
    </row>
    <row r="27" spans="1:31" ht="20.100000000000001" customHeight="1" x14ac:dyDescent="0.25">
      <c r="A27" s="5">
        <f t="shared" si="3"/>
        <v>16772</v>
      </c>
      <c r="B27" s="34">
        <v>1.1299999999999999E-2</v>
      </c>
      <c r="C27" s="6"/>
      <c r="D27" s="6"/>
      <c r="E27" s="7"/>
      <c r="F27" s="7"/>
      <c r="G27" s="7"/>
      <c r="H27" s="7"/>
      <c r="I27" s="6"/>
      <c r="J27" s="6"/>
      <c r="K27" s="6"/>
      <c r="L27" s="6"/>
      <c r="M27" s="8">
        <f t="shared" si="0"/>
        <v>27</v>
      </c>
      <c r="N27" s="8">
        <f t="shared" si="2"/>
        <v>12</v>
      </c>
      <c r="O27" s="8" t="str">
        <f t="shared" si="1"/>
        <v>$L$27</v>
      </c>
      <c r="Q27" s="26"/>
      <c r="R27" s="27"/>
      <c r="S27" s="28"/>
      <c r="T27" s="29"/>
      <c r="U27" s="27"/>
      <c r="V27" s="39"/>
      <c r="W27" s="29"/>
      <c r="X27" s="31"/>
      <c r="Y27" s="28"/>
      <c r="Z27" s="30"/>
      <c r="AB27" s="10"/>
      <c r="AC27" s="10"/>
      <c r="AD27" s="11"/>
      <c r="AE27" s="11"/>
    </row>
    <row r="28" spans="1:31" ht="20.100000000000001" customHeight="1" x14ac:dyDescent="0.25">
      <c r="A28" s="5">
        <f t="shared" si="3"/>
        <v>16803</v>
      </c>
      <c r="B28" s="34">
        <v>1.1200000000000002E-2</v>
      </c>
      <c r="C28" s="6"/>
      <c r="D28" s="6"/>
      <c r="E28" s="7"/>
      <c r="F28" s="7"/>
      <c r="G28" s="7"/>
      <c r="H28" s="7"/>
      <c r="I28" s="6"/>
      <c r="J28" s="6"/>
      <c r="K28" s="6"/>
      <c r="L28" s="6"/>
      <c r="M28" s="8">
        <f t="shared" si="0"/>
        <v>28</v>
      </c>
      <c r="N28" s="8">
        <f t="shared" si="2"/>
        <v>12</v>
      </c>
      <c r="O28" s="8" t="str">
        <f t="shared" si="1"/>
        <v>$L$28</v>
      </c>
      <c r="Q28" s="26"/>
      <c r="R28" s="27"/>
      <c r="S28" s="28"/>
      <c r="T28" s="29"/>
      <c r="U28" s="27"/>
      <c r="V28" s="39"/>
      <c r="W28" s="29"/>
      <c r="X28" s="31"/>
      <c r="Y28" s="28"/>
      <c r="Z28" s="30"/>
      <c r="AB28" s="10"/>
      <c r="AC28" s="10"/>
      <c r="AD28" s="11"/>
      <c r="AE28" s="11"/>
    </row>
    <row r="29" spans="1:31" ht="20.100000000000001" customHeight="1" x14ac:dyDescent="0.25">
      <c r="A29" s="5">
        <f t="shared" si="3"/>
        <v>16834</v>
      </c>
      <c r="B29" s="34">
        <v>1.09E-2</v>
      </c>
      <c r="C29" s="6"/>
      <c r="D29" s="6"/>
      <c r="E29" s="7"/>
      <c r="F29" s="7"/>
      <c r="G29" s="7"/>
      <c r="H29" s="7"/>
      <c r="I29" s="6"/>
      <c r="J29" s="6"/>
      <c r="K29" s="6"/>
      <c r="L29" s="6"/>
      <c r="M29" s="8">
        <f t="shared" si="0"/>
        <v>29</v>
      </c>
      <c r="N29" s="8">
        <f t="shared" si="2"/>
        <v>12</v>
      </c>
      <c r="O29" s="8" t="str">
        <f t="shared" si="1"/>
        <v>$L$29</v>
      </c>
      <c r="Q29" s="26"/>
      <c r="R29" s="27"/>
      <c r="S29" s="28"/>
      <c r="T29" s="29"/>
      <c r="U29" s="27"/>
      <c r="V29" s="39"/>
      <c r="W29" s="29"/>
      <c r="X29" s="31"/>
      <c r="Y29" s="28"/>
      <c r="Z29" s="30"/>
      <c r="AB29" s="10"/>
      <c r="AC29" s="10"/>
      <c r="AD29" s="11"/>
      <c r="AE29" s="11"/>
    </row>
    <row r="30" spans="1:31" ht="20.100000000000001" customHeight="1" x14ac:dyDescent="0.25">
      <c r="A30" s="5">
        <f t="shared" si="3"/>
        <v>16862</v>
      </c>
      <c r="B30" s="34">
        <v>1.0800000000000001E-2</v>
      </c>
      <c r="C30" s="6"/>
      <c r="D30" s="6"/>
      <c r="E30" s="7"/>
      <c r="F30" s="7"/>
      <c r="G30" s="7"/>
      <c r="H30" s="7"/>
      <c r="I30" s="6"/>
      <c r="J30" s="6"/>
      <c r="K30" s="6"/>
      <c r="L30" s="6"/>
      <c r="M30" s="8">
        <f t="shared" si="0"/>
        <v>30</v>
      </c>
      <c r="N30" s="8">
        <f t="shared" si="2"/>
        <v>12</v>
      </c>
      <c r="O30" s="8" t="str">
        <f t="shared" si="1"/>
        <v>$L$30</v>
      </c>
      <c r="Q30" s="40"/>
      <c r="R30" s="40"/>
      <c r="S30" s="40"/>
      <c r="T30" s="40"/>
      <c r="U30" s="40"/>
      <c r="V30" s="40"/>
      <c r="W30" s="40"/>
      <c r="X30" s="40"/>
      <c r="Y30" s="40"/>
      <c r="Z30" s="40"/>
      <c r="AB30" s="10"/>
      <c r="AC30" s="10"/>
      <c r="AD30" s="11"/>
      <c r="AE30" s="11"/>
    </row>
    <row r="31" spans="1:31" ht="20.100000000000001" customHeight="1" x14ac:dyDescent="0.25">
      <c r="A31" s="5">
        <f t="shared" si="3"/>
        <v>16893</v>
      </c>
      <c r="B31" s="34">
        <v>1.0800000000000001E-2</v>
      </c>
      <c r="C31" s="6"/>
      <c r="D31" s="6"/>
      <c r="E31" s="7"/>
      <c r="F31" s="7"/>
      <c r="G31" s="7"/>
      <c r="H31" s="7"/>
      <c r="I31" s="6"/>
      <c r="J31" s="6"/>
      <c r="K31" s="6"/>
      <c r="L31" s="6"/>
      <c r="M31" s="8">
        <f t="shared" si="0"/>
        <v>31</v>
      </c>
      <c r="N31" s="8">
        <f t="shared" si="2"/>
        <v>12</v>
      </c>
      <c r="O31" s="8" t="str">
        <f t="shared" si="1"/>
        <v>$L$31</v>
      </c>
      <c r="Q31" s="40"/>
      <c r="R31" s="40"/>
      <c r="S31" s="40"/>
      <c r="T31" s="40"/>
      <c r="U31" s="40"/>
      <c r="V31" s="40"/>
      <c r="W31" s="40"/>
      <c r="X31" s="40"/>
      <c r="Y31" s="40"/>
      <c r="Z31" s="40"/>
      <c r="AB31" s="10"/>
      <c r="AC31" s="10"/>
      <c r="AD31" s="11"/>
      <c r="AE31" s="11"/>
    </row>
    <row r="32" spans="1:31" ht="20.100000000000001" customHeight="1" x14ac:dyDescent="0.25">
      <c r="A32" s="5">
        <f t="shared" si="3"/>
        <v>16923</v>
      </c>
      <c r="B32" s="34">
        <v>1.0500000000000001E-2</v>
      </c>
      <c r="C32" s="6"/>
      <c r="D32" s="6"/>
      <c r="E32" s="7"/>
      <c r="F32" s="7"/>
      <c r="G32" s="7"/>
      <c r="H32" s="7"/>
      <c r="I32" s="6"/>
      <c r="J32" s="6"/>
      <c r="K32" s="6"/>
      <c r="L32" s="6"/>
      <c r="M32" s="8">
        <f t="shared" si="0"/>
        <v>32</v>
      </c>
      <c r="N32" s="8">
        <f t="shared" si="2"/>
        <v>12</v>
      </c>
      <c r="O32" s="8" t="str">
        <f t="shared" si="1"/>
        <v>$L$32</v>
      </c>
      <c r="Q32" s="40"/>
      <c r="R32" s="40"/>
      <c r="S32" s="40"/>
      <c r="T32" s="40"/>
      <c r="U32" s="40"/>
      <c r="V32" s="40"/>
      <c r="W32" s="40"/>
      <c r="X32" s="40"/>
      <c r="Y32" s="40"/>
      <c r="Z32" s="40"/>
      <c r="AB32" s="10"/>
      <c r="AC32" s="10"/>
      <c r="AD32" s="11"/>
      <c r="AE32" s="11"/>
    </row>
    <row r="33" spans="1:31" ht="20.100000000000001" customHeight="1" x14ac:dyDescent="0.25">
      <c r="A33" s="5">
        <f t="shared" si="3"/>
        <v>16954</v>
      </c>
      <c r="B33" s="34">
        <v>3.1600000000000003E-2</v>
      </c>
      <c r="C33" s="6"/>
      <c r="D33" s="6"/>
      <c r="E33" s="7"/>
      <c r="F33" s="7"/>
      <c r="G33" s="7"/>
      <c r="H33" s="7"/>
      <c r="I33" s="6"/>
      <c r="J33" s="6"/>
      <c r="K33" s="6"/>
      <c r="L33" s="6"/>
      <c r="M33" s="8">
        <f t="shared" si="0"/>
        <v>33</v>
      </c>
      <c r="N33" s="8">
        <f t="shared" si="2"/>
        <v>12</v>
      </c>
      <c r="O33" s="8" t="str">
        <f t="shared" si="1"/>
        <v>$L$33</v>
      </c>
      <c r="Q33" s="40"/>
      <c r="R33" s="40"/>
      <c r="S33" s="40"/>
      <c r="T33" s="40"/>
      <c r="U33" s="40"/>
      <c r="V33" s="40"/>
      <c r="W33" s="40"/>
      <c r="X33" s="40"/>
      <c r="Y33" s="40"/>
      <c r="Z33" s="40"/>
      <c r="AB33" s="10"/>
      <c r="AC33" s="10"/>
      <c r="AD33" s="11"/>
      <c r="AE33" s="11"/>
    </row>
    <row r="34" spans="1:31" ht="20.100000000000001" customHeight="1" x14ac:dyDescent="0.25">
      <c r="A34" s="5">
        <f t="shared" si="3"/>
        <v>16984</v>
      </c>
      <c r="B34" s="34">
        <v>2.0400000000000001E-2</v>
      </c>
      <c r="C34" s="6"/>
      <c r="D34" s="6"/>
      <c r="E34" s="7"/>
      <c r="F34" s="7"/>
      <c r="G34" s="7"/>
      <c r="H34" s="7"/>
      <c r="I34" s="6"/>
      <c r="J34" s="6"/>
      <c r="K34" s="6"/>
      <c r="L34" s="6"/>
      <c r="M34" s="8">
        <f t="shared" si="0"/>
        <v>34</v>
      </c>
      <c r="N34" s="8">
        <f t="shared" si="2"/>
        <v>12</v>
      </c>
      <c r="O34" s="8" t="str">
        <f t="shared" si="1"/>
        <v>$L$34</v>
      </c>
      <c r="Q34" s="40"/>
      <c r="R34" s="40"/>
      <c r="S34" s="40"/>
      <c r="T34" s="40"/>
      <c r="U34" s="40"/>
      <c r="V34" s="40"/>
      <c r="W34" s="40"/>
      <c r="X34" s="40"/>
      <c r="Y34" s="40"/>
      <c r="Z34" s="40"/>
      <c r="AB34" s="10"/>
      <c r="AC34" s="10"/>
      <c r="AD34" s="11"/>
      <c r="AE34" s="11"/>
    </row>
    <row r="35" spans="1:31" ht="20.100000000000001" customHeight="1" x14ac:dyDescent="0.25">
      <c r="A35" s="5">
        <f t="shared" si="3"/>
        <v>17015</v>
      </c>
      <c r="B35" s="34">
        <v>4.0099999999999997E-2</v>
      </c>
      <c r="C35" s="6"/>
      <c r="D35" s="6"/>
      <c r="E35" s="7"/>
      <c r="F35" s="7"/>
      <c r="G35" s="7"/>
      <c r="H35" s="7"/>
      <c r="I35" s="6"/>
      <c r="J35" s="6"/>
      <c r="K35" s="6"/>
      <c r="L35" s="6"/>
      <c r="M35" s="8">
        <f t="shared" si="0"/>
        <v>35</v>
      </c>
      <c r="N35" s="8">
        <f t="shared" si="2"/>
        <v>12</v>
      </c>
      <c r="O35" s="8" t="str">
        <f t="shared" si="1"/>
        <v>$L$35</v>
      </c>
      <c r="Q35" s="40"/>
      <c r="R35" s="40"/>
      <c r="S35" s="40"/>
      <c r="T35" s="40"/>
      <c r="U35" s="40"/>
      <c r="V35" s="40"/>
      <c r="W35" s="40"/>
      <c r="X35" s="40"/>
      <c r="Y35" s="40"/>
      <c r="Z35" s="40"/>
      <c r="AB35" s="10"/>
      <c r="AC35" s="10"/>
      <c r="AD35" s="11"/>
      <c r="AE35" s="11"/>
    </row>
    <row r="36" spans="1:31" ht="20.100000000000001" customHeight="1" x14ac:dyDescent="0.25">
      <c r="A36" s="5">
        <f t="shared" si="3"/>
        <v>17046</v>
      </c>
      <c r="B36" s="34">
        <v>2.8900000000000002E-2</v>
      </c>
      <c r="C36" s="6"/>
      <c r="D36" s="6"/>
      <c r="E36" s="7"/>
      <c r="F36" s="7"/>
      <c r="G36" s="7"/>
      <c r="H36" s="7"/>
      <c r="I36" s="6"/>
      <c r="J36" s="6"/>
      <c r="K36" s="6"/>
      <c r="L36" s="6"/>
      <c r="M36" s="8">
        <f t="shared" si="0"/>
        <v>36</v>
      </c>
      <c r="N36" s="8">
        <f t="shared" si="2"/>
        <v>12</v>
      </c>
      <c r="O36" s="8" t="str">
        <f t="shared" si="1"/>
        <v>$L$36</v>
      </c>
      <c r="Q36" s="26"/>
      <c r="R36" s="27"/>
      <c r="S36" s="28"/>
      <c r="T36" s="29"/>
      <c r="U36" s="27"/>
      <c r="V36" s="28"/>
      <c r="W36" s="29"/>
      <c r="X36" s="31"/>
      <c r="Y36" s="28"/>
      <c r="Z36" s="30"/>
      <c r="AB36" s="10"/>
      <c r="AC36" s="10"/>
      <c r="AD36" s="11"/>
      <c r="AE36" s="11"/>
    </row>
    <row r="37" spans="1:31" ht="20.100000000000001" customHeight="1" x14ac:dyDescent="0.25">
      <c r="A37" s="5">
        <f t="shared" si="3"/>
        <v>17076</v>
      </c>
      <c r="B37" s="34">
        <v>9.3999999999999986E-3</v>
      </c>
      <c r="C37" s="6"/>
      <c r="D37" s="6"/>
      <c r="E37" s="7"/>
      <c r="F37" s="7"/>
      <c r="G37" s="7"/>
      <c r="H37" s="7"/>
      <c r="I37" s="6"/>
      <c r="J37" s="6"/>
      <c r="K37" s="6"/>
      <c r="L37" s="6"/>
      <c r="M37" s="8">
        <f t="shared" si="0"/>
        <v>37</v>
      </c>
      <c r="N37" s="8">
        <f t="shared" si="2"/>
        <v>12</v>
      </c>
      <c r="O37" s="8" t="str">
        <f t="shared" si="1"/>
        <v>$L$37</v>
      </c>
      <c r="Q37" s="26"/>
      <c r="R37" s="27"/>
      <c r="S37" s="28"/>
      <c r="T37" s="29"/>
      <c r="U37" s="27"/>
      <c r="V37" s="28"/>
      <c r="W37" s="29"/>
      <c r="X37" s="31"/>
      <c r="Y37" s="28"/>
      <c r="Z37" s="30"/>
      <c r="AB37" s="10"/>
      <c r="AC37" s="10"/>
      <c r="AD37" s="11"/>
      <c r="AE37" s="11"/>
    </row>
    <row r="38" spans="1:31" ht="20.100000000000001" customHeight="1" x14ac:dyDescent="0.25">
      <c r="A38" s="5">
        <f t="shared" si="3"/>
        <v>17107</v>
      </c>
      <c r="B38" s="34">
        <v>9.1999999999999998E-3</v>
      </c>
      <c r="C38" s="6"/>
      <c r="D38" s="6"/>
      <c r="E38" s="7"/>
      <c r="F38" s="7"/>
      <c r="G38" s="7"/>
      <c r="H38" s="7"/>
      <c r="I38" s="6"/>
      <c r="J38" s="6"/>
      <c r="K38" s="6"/>
      <c r="L38" s="6"/>
      <c r="M38" s="8">
        <f t="shared" si="0"/>
        <v>38</v>
      </c>
      <c r="N38" s="8">
        <f t="shared" si="2"/>
        <v>12</v>
      </c>
      <c r="O38" s="8" t="str">
        <f t="shared" si="1"/>
        <v>$L$38</v>
      </c>
      <c r="Q38" s="26"/>
      <c r="R38" s="27"/>
      <c r="S38" s="28"/>
      <c r="T38" s="29"/>
      <c r="U38"/>
      <c r="V38" s="28"/>
      <c r="W38" s="29"/>
      <c r="X38" s="31"/>
      <c r="Y38" s="28"/>
      <c r="Z38" s="30"/>
      <c r="AB38" s="10"/>
      <c r="AC38" s="10"/>
      <c r="AD38" s="11"/>
      <c r="AE38" s="11"/>
    </row>
    <row r="39" spans="1:31" ht="20.100000000000001" customHeight="1" x14ac:dyDescent="0.25">
      <c r="A39" s="5">
        <f t="shared" si="3"/>
        <v>17137</v>
      </c>
      <c r="B39" s="34">
        <v>9.300000000000001E-3</v>
      </c>
      <c r="C39" s="6"/>
      <c r="D39" s="6"/>
      <c r="E39" s="7"/>
      <c r="F39" s="7"/>
      <c r="G39" s="7"/>
      <c r="H39" s="7"/>
      <c r="I39" s="6"/>
      <c r="J39" s="6"/>
      <c r="K39" s="6"/>
      <c r="L39" s="6"/>
      <c r="M39" s="8">
        <f t="shared" si="0"/>
        <v>39</v>
      </c>
      <c r="N39" s="8">
        <f t="shared" si="2"/>
        <v>12</v>
      </c>
      <c r="O39" s="8" t="str">
        <f t="shared" si="1"/>
        <v>$L$39</v>
      </c>
      <c r="Q39" s="26"/>
      <c r="R39" s="27"/>
      <c r="S39" s="28"/>
      <c r="T39" s="29"/>
      <c r="U39"/>
      <c r="V39" s="28"/>
      <c r="W39" s="29"/>
      <c r="X39" s="31"/>
      <c r="Y39" s="28"/>
      <c r="Z39" s="30"/>
      <c r="AB39" s="10"/>
      <c r="AC39" s="10"/>
      <c r="AD39" s="11"/>
      <c r="AE39" s="11"/>
    </row>
    <row r="40" spans="1:31" ht="20.100000000000001" customHeight="1" x14ac:dyDescent="0.25">
      <c r="A40" s="5">
        <f t="shared" si="3"/>
        <v>17168</v>
      </c>
      <c r="B40" s="34">
        <v>3.6200000000000003E-2</v>
      </c>
      <c r="C40" s="6"/>
      <c r="D40" s="6"/>
      <c r="E40" s="7"/>
      <c r="F40" s="7"/>
      <c r="G40" s="7"/>
      <c r="H40" s="7"/>
      <c r="I40" s="6"/>
      <c r="J40" s="6"/>
      <c r="K40" s="6"/>
      <c r="L40" s="6"/>
      <c r="M40" s="8">
        <f t="shared" si="0"/>
        <v>40</v>
      </c>
      <c r="N40" s="8">
        <f t="shared" si="2"/>
        <v>12</v>
      </c>
      <c r="O40" s="8" t="str">
        <f t="shared" si="1"/>
        <v>$L$40</v>
      </c>
      <c r="Q40" s="26"/>
      <c r="R40" s="27"/>
      <c r="S40" s="28"/>
      <c r="T40" s="29"/>
      <c r="U40"/>
      <c r="V40" s="28"/>
      <c r="W40" s="29"/>
      <c r="X40" s="31"/>
      <c r="Y40" s="28"/>
      <c r="Z40" s="30"/>
      <c r="AB40" s="10"/>
      <c r="AC40" s="10"/>
      <c r="AD40" s="11"/>
      <c r="AE40" s="11"/>
    </row>
    <row r="41" spans="1:31" ht="20.100000000000001" customHeight="1" x14ac:dyDescent="0.25">
      <c r="A41" s="5">
        <f t="shared" si="3"/>
        <v>17199</v>
      </c>
      <c r="B41" s="34">
        <v>8.8000000000000005E-3</v>
      </c>
      <c r="C41" s="6"/>
      <c r="D41" s="6"/>
      <c r="E41" s="7"/>
      <c r="F41" s="7"/>
      <c r="G41" s="7"/>
      <c r="H41" s="7"/>
      <c r="I41" s="6"/>
      <c r="J41" s="6"/>
      <c r="K41" s="6"/>
      <c r="L41" s="6"/>
      <c r="M41" s="8">
        <f t="shared" si="0"/>
        <v>41</v>
      </c>
      <c r="N41" s="8">
        <f t="shared" si="2"/>
        <v>12</v>
      </c>
      <c r="O41" s="8" t="str">
        <f t="shared" si="1"/>
        <v>$L$41</v>
      </c>
      <c r="Q41" s="26"/>
      <c r="R41" s="27"/>
      <c r="S41" s="28"/>
      <c r="T41" s="29"/>
      <c r="U41"/>
      <c r="V41" s="28"/>
      <c r="W41" s="29"/>
      <c r="X41" s="31"/>
      <c r="Y41" s="28"/>
      <c r="Z41" s="30"/>
      <c r="AB41" s="10"/>
      <c r="AC41" s="10"/>
      <c r="AD41" s="11"/>
      <c r="AE41" s="11"/>
    </row>
    <row r="42" spans="1:31" ht="20.100000000000001" customHeight="1" x14ac:dyDescent="0.25">
      <c r="A42" s="5">
        <f t="shared" si="3"/>
        <v>17227</v>
      </c>
      <c r="B42" s="34">
        <v>8.8000000000000005E-3</v>
      </c>
      <c r="C42" s="6"/>
      <c r="D42" s="6"/>
      <c r="E42" s="7"/>
      <c r="F42" s="7"/>
      <c r="G42" s="7"/>
      <c r="H42" s="7"/>
      <c r="I42" s="6"/>
      <c r="J42" s="6"/>
      <c r="K42" s="6"/>
      <c r="L42" s="6"/>
      <c r="M42" s="8">
        <f t="shared" si="0"/>
        <v>42</v>
      </c>
      <c r="N42" s="8">
        <f t="shared" si="2"/>
        <v>12</v>
      </c>
      <c r="O42" s="8" t="str">
        <f t="shared" si="1"/>
        <v>$L$42</v>
      </c>
      <c r="Q42" s="26"/>
      <c r="R42" s="27"/>
      <c r="S42" s="28"/>
      <c r="T42" s="29"/>
      <c r="U42"/>
      <c r="V42" s="28"/>
      <c r="W42" s="29"/>
      <c r="X42" s="31"/>
      <c r="Y42" s="28"/>
      <c r="Z42" s="30"/>
      <c r="AB42" s="10"/>
      <c r="AC42" s="10"/>
      <c r="AD42" s="11"/>
      <c r="AE42" s="11"/>
    </row>
    <row r="43" spans="1:31" ht="20.100000000000001" customHeight="1" x14ac:dyDescent="0.25">
      <c r="A43" s="5">
        <f t="shared" si="3"/>
        <v>17258</v>
      </c>
      <c r="B43" s="34">
        <v>-2.5899999999999999E-2</v>
      </c>
      <c r="C43" s="6"/>
      <c r="D43" s="6"/>
      <c r="E43" s="7"/>
      <c r="F43" s="7"/>
      <c r="G43" s="7"/>
      <c r="H43" s="7"/>
      <c r="I43" s="6"/>
      <c r="J43" s="6"/>
      <c r="K43" s="6"/>
      <c r="L43" s="6"/>
      <c r="M43" s="8">
        <f t="shared" si="0"/>
        <v>43</v>
      </c>
      <c r="N43" s="8">
        <f t="shared" si="2"/>
        <v>12</v>
      </c>
      <c r="O43" s="8" t="str">
        <f t="shared" si="1"/>
        <v>$L$43</v>
      </c>
      <c r="Q43" s="26"/>
      <c r="R43" s="27"/>
      <c r="S43" s="28"/>
      <c r="T43" s="29"/>
      <c r="U43"/>
      <c r="V43" s="28"/>
      <c r="W43" s="29"/>
      <c r="X43" s="31"/>
      <c r="Y43" s="28"/>
      <c r="Z43" s="30"/>
      <c r="AB43" s="10"/>
      <c r="AC43" s="10"/>
      <c r="AD43" s="11"/>
      <c r="AE43" s="11"/>
    </row>
    <row r="44" spans="1:31" ht="20.100000000000001" customHeight="1" x14ac:dyDescent="0.25">
      <c r="A44" s="5">
        <f t="shared" si="3"/>
        <v>17288</v>
      </c>
      <c r="B44" s="34">
        <v>-8.8999999999999999E-3</v>
      </c>
      <c r="C44" s="6"/>
      <c r="D44" s="6"/>
      <c r="E44" s="7"/>
      <c r="F44" s="7"/>
      <c r="G44" s="7"/>
      <c r="H44" s="7"/>
      <c r="I44" s="6"/>
      <c r="J44" s="6"/>
      <c r="K44" s="6"/>
      <c r="L44" s="6"/>
      <c r="M44" s="8">
        <f t="shared" si="0"/>
        <v>44</v>
      </c>
      <c r="N44" s="8">
        <f t="shared" si="2"/>
        <v>12</v>
      </c>
      <c r="O44" s="8" t="str">
        <f t="shared" si="1"/>
        <v>$L$44</v>
      </c>
      <c r="Q44" s="26"/>
      <c r="R44" s="27"/>
      <c r="S44" s="28"/>
      <c r="T44" s="29"/>
      <c r="U44"/>
      <c r="V44" s="28"/>
      <c r="W44" s="29"/>
      <c r="X44" s="31"/>
      <c r="Y44" s="28"/>
      <c r="Z44" s="30"/>
      <c r="AB44" s="10"/>
      <c r="AC44" s="10"/>
      <c r="AD44" s="11"/>
      <c r="AE44" s="11"/>
    </row>
    <row r="45" spans="1:31" ht="20.100000000000001" customHeight="1" x14ac:dyDescent="0.25">
      <c r="A45" s="5">
        <f t="shared" si="3"/>
        <v>17319</v>
      </c>
      <c r="B45" s="34">
        <v>-8.8000000000000005E-3</v>
      </c>
      <c r="C45" s="6"/>
      <c r="D45" s="6"/>
      <c r="E45" s="7"/>
      <c r="F45" s="7"/>
      <c r="G45" s="7"/>
      <c r="H45" s="7"/>
      <c r="I45" s="6"/>
      <c r="J45" s="6"/>
      <c r="K45" s="6"/>
      <c r="L45" s="6"/>
      <c r="M45" s="8">
        <f t="shared" si="0"/>
        <v>45</v>
      </c>
      <c r="N45" s="8">
        <f t="shared" si="2"/>
        <v>12</v>
      </c>
      <c r="O45" s="8" t="str">
        <f t="shared" si="1"/>
        <v>$L$45</v>
      </c>
      <c r="Q45" s="26"/>
      <c r="R45" s="27"/>
      <c r="S45" s="28"/>
      <c r="T45" s="29"/>
      <c r="U45"/>
      <c r="V45" s="28"/>
      <c r="W45" s="29"/>
      <c r="X45" s="31"/>
      <c r="Y45" s="28"/>
      <c r="Z45" s="30"/>
      <c r="AB45" s="10"/>
      <c r="AC45" s="10"/>
      <c r="AD45" s="11"/>
      <c r="AE45" s="11"/>
    </row>
    <row r="46" spans="1:31" ht="20.100000000000001" customHeight="1" x14ac:dyDescent="0.25">
      <c r="A46" s="5">
        <f t="shared" si="3"/>
        <v>17349</v>
      </c>
      <c r="B46" s="34">
        <v>-1.8100000000000002E-2</v>
      </c>
      <c r="C46" s="6"/>
      <c r="D46" s="6"/>
      <c r="E46" s="7"/>
      <c r="F46" s="7"/>
      <c r="G46" s="7"/>
      <c r="H46" s="7"/>
      <c r="I46" s="6"/>
      <c r="J46" s="6"/>
      <c r="K46" s="6"/>
      <c r="L46" s="6"/>
      <c r="M46" s="8">
        <f t="shared" si="0"/>
        <v>46</v>
      </c>
      <c r="N46" s="8">
        <f t="shared" si="2"/>
        <v>12</v>
      </c>
      <c r="O46" s="8" t="str">
        <f t="shared" si="1"/>
        <v>$L$46</v>
      </c>
      <c r="Q46" s="26"/>
      <c r="R46" s="27"/>
      <c r="S46" s="28"/>
      <c r="T46" s="29"/>
      <c r="U46"/>
      <c r="V46" s="28"/>
      <c r="W46" s="29"/>
      <c r="X46" s="31"/>
      <c r="Y46" s="28"/>
      <c r="Z46" s="30"/>
      <c r="AB46" s="10"/>
      <c r="AC46" s="10"/>
      <c r="AD46" s="11"/>
      <c r="AE46" s="11"/>
    </row>
    <row r="47" spans="1:31" ht="20.100000000000001" customHeight="1" x14ac:dyDescent="0.25">
      <c r="A47" s="5">
        <f t="shared" si="3"/>
        <v>17380</v>
      </c>
      <c r="B47" s="34">
        <v>0</v>
      </c>
      <c r="C47" s="6"/>
      <c r="D47" s="6"/>
      <c r="E47" s="7"/>
      <c r="F47" s="7"/>
      <c r="G47" s="7"/>
      <c r="H47" s="7"/>
      <c r="I47" s="6"/>
      <c r="J47" s="6"/>
      <c r="K47" s="6"/>
      <c r="L47" s="6"/>
      <c r="M47" s="8">
        <f t="shared" si="0"/>
        <v>47</v>
      </c>
      <c r="N47" s="8">
        <f t="shared" si="2"/>
        <v>12</v>
      </c>
      <c r="O47" s="8" t="str">
        <f t="shared" si="1"/>
        <v>$L$47</v>
      </c>
      <c r="Q47" s="26"/>
      <c r="R47" s="27"/>
      <c r="S47" s="28"/>
      <c r="T47" s="29"/>
      <c r="U47"/>
      <c r="V47" s="28"/>
      <c r="W47" s="29"/>
      <c r="X47" s="31"/>
      <c r="Y47" s="28"/>
      <c r="Z47" s="30"/>
      <c r="AB47" s="10"/>
      <c r="AC47" s="10"/>
      <c r="AD47" s="11"/>
      <c r="AE47" s="11"/>
    </row>
    <row r="48" spans="1:31" ht="20.100000000000001" customHeight="1" x14ac:dyDescent="0.25">
      <c r="A48" s="5">
        <f t="shared" si="3"/>
        <v>17411</v>
      </c>
      <c r="B48" s="34">
        <v>9.1999999999999998E-3</v>
      </c>
      <c r="C48" s="6"/>
      <c r="D48" s="6"/>
      <c r="E48" s="7"/>
      <c r="F48" s="7"/>
      <c r="G48" s="7"/>
      <c r="H48" s="7"/>
      <c r="I48" s="6"/>
      <c r="J48" s="6"/>
      <c r="K48" s="6"/>
      <c r="L48" s="6"/>
      <c r="M48" s="8">
        <f t="shared" si="0"/>
        <v>48</v>
      </c>
      <c r="N48" s="8">
        <f t="shared" si="2"/>
        <v>12</v>
      </c>
      <c r="O48" s="8" t="str">
        <f t="shared" si="1"/>
        <v>$L$48</v>
      </c>
      <c r="Q48" s="26"/>
      <c r="R48" s="27"/>
      <c r="S48" s="28"/>
      <c r="T48" s="29"/>
      <c r="U48"/>
      <c r="V48" s="28"/>
      <c r="W48" s="29"/>
      <c r="X48" s="31"/>
      <c r="Y48" s="28"/>
      <c r="Z48" s="30"/>
      <c r="AB48" s="10"/>
      <c r="AC48" s="10"/>
      <c r="AD48" s="11"/>
      <c r="AE48" s="11"/>
    </row>
    <row r="49" spans="1:31" ht="20.100000000000001" customHeight="1" x14ac:dyDescent="0.25">
      <c r="A49" s="5">
        <f t="shared" si="3"/>
        <v>17441</v>
      </c>
      <c r="B49" s="34">
        <v>0</v>
      </c>
      <c r="C49" s="6"/>
      <c r="D49" s="6"/>
      <c r="E49" s="7"/>
      <c r="F49" s="7"/>
      <c r="G49" s="7"/>
      <c r="H49" s="7"/>
      <c r="I49" s="6"/>
      <c r="J49" s="6"/>
      <c r="K49" s="6"/>
      <c r="L49" s="6"/>
      <c r="M49" s="8">
        <f t="shared" si="0"/>
        <v>49</v>
      </c>
      <c r="N49" s="8">
        <f t="shared" si="2"/>
        <v>12</v>
      </c>
      <c r="O49" s="8" t="str">
        <f t="shared" si="1"/>
        <v>$L$49</v>
      </c>
      <c r="Q49" s="26"/>
      <c r="R49" s="27"/>
      <c r="S49" s="28"/>
      <c r="T49" s="29"/>
      <c r="U49" s="27"/>
      <c r="V49" s="28"/>
      <c r="W49" s="29"/>
      <c r="X49" s="31"/>
      <c r="Y49" s="28"/>
      <c r="Z49" s="30"/>
      <c r="AB49" s="10"/>
      <c r="AC49" s="10"/>
      <c r="AD49" s="11"/>
      <c r="AE49" s="11"/>
    </row>
    <row r="50" spans="1:31" ht="20.100000000000001" customHeight="1" x14ac:dyDescent="0.25">
      <c r="A50" s="5">
        <f t="shared" si="3"/>
        <v>17472</v>
      </c>
      <c r="B50" s="34">
        <v>9.1000000000000004E-3</v>
      </c>
      <c r="C50" s="6"/>
      <c r="D50" s="6"/>
      <c r="E50" s="7"/>
      <c r="F50" s="7"/>
      <c r="G50" s="7"/>
      <c r="H50" s="7"/>
      <c r="I50" s="6"/>
      <c r="J50" s="6"/>
      <c r="K50" s="6"/>
      <c r="L50" s="6"/>
      <c r="M50" s="8">
        <f t="shared" si="0"/>
        <v>50</v>
      </c>
      <c r="N50" s="8">
        <f t="shared" si="2"/>
        <v>12</v>
      </c>
      <c r="O50" s="8" t="str">
        <f t="shared" si="1"/>
        <v>$L$50</v>
      </c>
      <c r="Q50" s="26"/>
      <c r="R50" s="27"/>
      <c r="S50" s="28"/>
      <c r="T50" s="29"/>
      <c r="U50" s="27"/>
      <c r="V50" s="28"/>
      <c r="W50" s="29"/>
      <c r="X50" s="31"/>
      <c r="Y50" s="28"/>
      <c r="Z50" s="30"/>
      <c r="AB50" s="10"/>
      <c r="AC50" s="10"/>
      <c r="AD50" s="11"/>
      <c r="AE50" s="11"/>
    </row>
    <row r="51" spans="1:31" ht="20.100000000000001" customHeight="1" x14ac:dyDescent="0.25">
      <c r="A51" s="5">
        <f t="shared" si="3"/>
        <v>17502</v>
      </c>
      <c r="B51" s="34">
        <v>8.3000000000000001E-3</v>
      </c>
      <c r="C51" s="6"/>
      <c r="D51" s="6"/>
      <c r="E51" s="7"/>
      <c r="F51" s="7"/>
      <c r="G51" s="7"/>
      <c r="H51" s="7"/>
      <c r="I51" s="6"/>
      <c r="J51" s="6"/>
      <c r="K51" s="6"/>
      <c r="L51" s="6"/>
      <c r="M51" s="8">
        <f t="shared" si="0"/>
        <v>51</v>
      </c>
      <c r="N51" s="8">
        <f t="shared" si="2"/>
        <v>12</v>
      </c>
      <c r="O51" s="8" t="str">
        <f t="shared" si="1"/>
        <v>$L$51</v>
      </c>
      <c r="Q51" s="26"/>
      <c r="R51" s="27"/>
      <c r="S51" s="28"/>
      <c r="T51" s="29"/>
      <c r="U51" s="27"/>
      <c r="V51" s="28"/>
      <c r="W51" s="29"/>
      <c r="X51" s="31"/>
      <c r="Y51" s="28"/>
      <c r="Z51" s="30"/>
      <c r="AB51" s="10"/>
      <c r="AC51" s="10"/>
      <c r="AD51" s="11"/>
      <c r="AE51" s="11"/>
    </row>
    <row r="52" spans="1:31" ht="20.100000000000001" customHeight="1" x14ac:dyDescent="0.25">
      <c r="A52" s="5">
        <f t="shared" si="3"/>
        <v>17533</v>
      </c>
      <c r="B52" s="34">
        <v>3.6400000000000002E-2</v>
      </c>
      <c r="C52" s="6"/>
      <c r="D52" s="6"/>
      <c r="E52" s="7"/>
      <c r="F52" s="7"/>
      <c r="G52" s="7"/>
      <c r="H52" s="7"/>
      <c r="I52" s="6"/>
      <c r="J52" s="6"/>
      <c r="K52" s="6"/>
      <c r="L52" s="6"/>
      <c r="M52" s="8">
        <f t="shared" si="0"/>
        <v>52</v>
      </c>
      <c r="N52" s="8">
        <f t="shared" si="2"/>
        <v>12</v>
      </c>
      <c r="O52" s="8" t="str">
        <f t="shared" si="1"/>
        <v>$L$52</v>
      </c>
      <c r="Q52" s="26"/>
      <c r="R52" s="27"/>
      <c r="S52" s="28"/>
      <c r="T52" s="29"/>
      <c r="U52" s="27"/>
      <c r="V52" s="28"/>
      <c r="W52" s="29"/>
      <c r="X52" s="31"/>
      <c r="Y52" s="28"/>
      <c r="Z52" s="30"/>
      <c r="AB52" s="10"/>
      <c r="AC52" s="10"/>
      <c r="AD52" s="11"/>
      <c r="AE52" s="11"/>
    </row>
    <row r="53" spans="1:31" ht="20.100000000000001" customHeight="1" x14ac:dyDescent="0.25">
      <c r="A53" s="5">
        <f t="shared" si="3"/>
        <v>17564</v>
      </c>
      <c r="B53" s="34">
        <v>2.5899999999999999E-2</v>
      </c>
      <c r="C53" s="6"/>
      <c r="D53" s="6"/>
      <c r="E53" s="7"/>
      <c r="F53" s="7"/>
      <c r="G53" s="7"/>
      <c r="H53" s="7"/>
      <c r="I53" s="6"/>
      <c r="J53" s="6"/>
      <c r="K53" s="6"/>
      <c r="L53" s="6"/>
      <c r="M53" s="8">
        <f t="shared" si="0"/>
        <v>53</v>
      </c>
      <c r="N53" s="8">
        <f t="shared" si="2"/>
        <v>12</v>
      </c>
      <c r="O53" s="8" t="str">
        <f t="shared" si="1"/>
        <v>$L$53</v>
      </c>
      <c r="Q53" s="26"/>
      <c r="R53" s="27"/>
      <c r="S53" s="28"/>
      <c r="T53" s="29"/>
      <c r="U53" s="27"/>
      <c r="V53" s="28"/>
      <c r="W53" s="29"/>
      <c r="X53" s="31"/>
      <c r="Y53" s="28"/>
      <c r="Z53" s="30"/>
      <c r="AB53" s="10"/>
      <c r="AC53" s="10"/>
      <c r="AD53" s="11"/>
      <c r="AE53" s="11"/>
    </row>
    <row r="54" spans="1:31" ht="20.100000000000001" customHeight="1" x14ac:dyDescent="0.25">
      <c r="A54" s="5">
        <f t="shared" si="3"/>
        <v>17593</v>
      </c>
      <c r="B54" s="34">
        <v>1.6799999999999999E-2</v>
      </c>
      <c r="C54" s="6"/>
      <c r="D54" s="6"/>
      <c r="E54" s="7"/>
      <c r="F54" s="7"/>
      <c r="G54" s="7"/>
      <c r="H54" s="7"/>
      <c r="I54" s="6"/>
      <c r="J54" s="6"/>
      <c r="K54" s="6"/>
      <c r="L54" s="6"/>
      <c r="M54" s="8">
        <f t="shared" si="0"/>
        <v>54</v>
      </c>
      <c r="N54" s="8">
        <f t="shared" si="2"/>
        <v>12</v>
      </c>
      <c r="O54" s="8" t="str">
        <f t="shared" si="1"/>
        <v>$L$54</v>
      </c>
      <c r="Q54" s="26"/>
      <c r="R54" s="27"/>
      <c r="S54" s="28"/>
      <c r="T54" s="29"/>
      <c r="U54" s="27"/>
      <c r="V54" s="28"/>
      <c r="W54" s="29"/>
      <c r="X54" s="31"/>
      <c r="Y54" s="28"/>
      <c r="Z54" s="30"/>
      <c r="AB54" s="10"/>
      <c r="AC54" s="10"/>
      <c r="AD54" s="11"/>
      <c r="AE54" s="11"/>
    </row>
    <row r="55" spans="1:31" ht="20.100000000000001" customHeight="1" x14ac:dyDescent="0.25">
      <c r="A55" s="5">
        <f t="shared" si="3"/>
        <v>17624</v>
      </c>
      <c r="B55" s="34">
        <v>-8.3000000000000001E-3</v>
      </c>
      <c r="C55" s="6"/>
      <c r="D55" s="6"/>
      <c r="E55" s="7"/>
      <c r="F55" s="7"/>
      <c r="G55" s="7"/>
      <c r="H55" s="7"/>
      <c r="I55" s="6"/>
      <c r="J55" s="6"/>
      <c r="K55" s="6"/>
      <c r="L55" s="6"/>
      <c r="M55" s="8">
        <f t="shared" si="0"/>
        <v>55</v>
      </c>
      <c r="N55" s="8">
        <f t="shared" si="2"/>
        <v>12</v>
      </c>
      <c r="O55" s="8" t="str">
        <f t="shared" si="1"/>
        <v>$L$55</v>
      </c>
      <c r="Q55" s="26"/>
      <c r="R55" s="27"/>
      <c r="S55" s="28"/>
      <c r="T55" s="29"/>
      <c r="U55" s="27"/>
      <c r="V55" s="28"/>
      <c r="W55" s="29"/>
      <c r="X55" s="31"/>
      <c r="Y55" s="28"/>
      <c r="Z55" s="30"/>
      <c r="AB55" s="10"/>
      <c r="AC55" s="10"/>
      <c r="AD55" s="11"/>
      <c r="AE55" s="11"/>
    </row>
    <row r="56" spans="1:31" ht="20.100000000000001" customHeight="1" x14ac:dyDescent="0.25">
      <c r="A56" s="5">
        <f t="shared" si="3"/>
        <v>17654</v>
      </c>
      <c r="B56" s="34">
        <v>-8.199999999999999E-3</v>
      </c>
      <c r="C56" s="6"/>
      <c r="D56" s="6"/>
      <c r="E56" s="7"/>
      <c r="F56" s="7"/>
      <c r="G56" s="7"/>
      <c r="H56" s="7"/>
      <c r="I56" s="6"/>
      <c r="J56" s="6"/>
      <c r="K56" s="6"/>
      <c r="L56" s="6"/>
      <c r="M56" s="8">
        <f t="shared" si="0"/>
        <v>56</v>
      </c>
      <c r="N56" s="8">
        <f t="shared" si="2"/>
        <v>12</v>
      </c>
      <c r="O56" s="8" t="str">
        <f t="shared" si="1"/>
        <v>$L$56</v>
      </c>
      <c r="Q56" s="26"/>
      <c r="R56" s="27"/>
      <c r="S56" s="28"/>
      <c r="T56" s="29"/>
      <c r="U56" s="27"/>
      <c r="V56" s="28"/>
      <c r="W56" s="29"/>
      <c r="X56" s="31"/>
      <c r="Y56" s="28"/>
      <c r="Z56" s="30"/>
      <c r="AB56" s="10"/>
      <c r="AC56" s="10"/>
      <c r="AD56" s="11"/>
      <c r="AE56" s="11"/>
    </row>
    <row r="57" spans="1:31" ht="20.100000000000001" customHeight="1" x14ac:dyDescent="0.25">
      <c r="A57" s="5">
        <f t="shared" si="3"/>
        <v>17685</v>
      </c>
      <c r="B57" s="34">
        <v>8.3000000000000001E-3</v>
      </c>
      <c r="C57" s="6"/>
      <c r="D57" s="6"/>
      <c r="E57" s="7"/>
      <c r="F57" s="7"/>
      <c r="G57" s="7"/>
      <c r="H57" s="7"/>
      <c r="I57" s="6"/>
      <c r="J57" s="6"/>
      <c r="K57" s="6"/>
      <c r="L57" s="6"/>
      <c r="M57" s="8">
        <f t="shared" si="0"/>
        <v>57</v>
      </c>
      <c r="N57" s="8">
        <f t="shared" si="2"/>
        <v>12</v>
      </c>
      <c r="O57" s="8" t="str">
        <f t="shared" si="1"/>
        <v>$L$57</v>
      </c>
      <c r="Q57" s="26"/>
      <c r="R57" s="27"/>
      <c r="S57" s="28"/>
      <c r="T57" s="29"/>
      <c r="U57" s="27"/>
      <c r="V57" s="28"/>
      <c r="W57" s="29"/>
      <c r="X57" s="31"/>
      <c r="Y57" s="28"/>
      <c r="Z57" s="30"/>
      <c r="AB57" s="10"/>
      <c r="AC57" s="10"/>
      <c r="AD57" s="11"/>
      <c r="AE57" s="11"/>
    </row>
    <row r="58" spans="1:31" ht="20.100000000000001" customHeight="1" x14ac:dyDescent="0.25">
      <c r="A58" s="5">
        <f t="shared" si="3"/>
        <v>17715</v>
      </c>
      <c r="B58" s="34">
        <v>-8.199999999999999E-3</v>
      </c>
      <c r="C58" s="6"/>
      <c r="D58" s="6"/>
      <c r="E58" s="7"/>
      <c r="F58" s="7"/>
      <c r="G58" s="7"/>
      <c r="H58" s="7"/>
      <c r="I58" s="6"/>
      <c r="J58" s="6"/>
      <c r="K58" s="6"/>
      <c r="L58" s="6"/>
      <c r="M58" s="8">
        <f t="shared" si="0"/>
        <v>58</v>
      </c>
      <c r="N58" s="8">
        <f t="shared" si="2"/>
        <v>12</v>
      </c>
      <c r="O58" s="8" t="str">
        <f t="shared" si="1"/>
        <v>$L$58</v>
      </c>
      <c r="Q58" s="26"/>
      <c r="R58" s="27"/>
      <c r="S58" s="28"/>
      <c r="T58" s="29"/>
      <c r="U58" s="27"/>
      <c r="V58" s="28"/>
      <c r="W58" s="29"/>
      <c r="X58" s="31"/>
      <c r="Y58" s="28"/>
      <c r="Z58" s="30"/>
      <c r="AB58" s="10"/>
      <c r="AC58" s="10"/>
      <c r="AD58" s="11"/>
      <c r="AE58" s="11"/>
    </row>
    <row r="59" spans="1:31" ht="20.100000000000001" customHeight="1" x14ac:dyDescent="0.25">
      <c r="A59" s="5">
        <f t="shared" si="3"/>
        <v>17746</v>
      </c>
      <c r="B59" s="34">
        <v>8.3000000000000001E-3</v>
      </c>
      <c r="C59" s="6"/>
      <c r="D59" s="6"/>
      <c r="E59" s="7"/>
      <c r="F59" s="7"/>
      <c r="G59" s="7"/>
      <c r="H59" s="7"/>
      <c r="I59" s="6"/>
      <c r="J59" s="6"/>
      <c r="K59" s="6"/>
      <c r="L59" s="6"/>
      <c r="M59" s="8">
        <f t="shared" si="0"/>
        <v>59</v>
      </c>
      <c r="N59" s="8">
        <f t="shared" si="2"/>
        <v>12</v>
      </c>
      <c r="O59" s="8" t="str">
        <f t="shared" si="1"/>
        <v>$L$59</v>
      </c>
      <c r="Q59" s="26"/>
      <c r="R59" s="27"/>
      <c r="S59" s="28"/>
      <c r="T59" s="29"/>
      <c r="U59" s="27"/>
      <c r="V59" s="28"/>
      <c r="W59" s="29"/>
      <c r="X59" s="31"/>
      <c r="Y59" s="28"/>
      <c r="Z59" s="30"/>
      <c r="AB59" s="10"/>
      <c r="AC59" s="10"/>
      <c r="AD59" s="11"/>
      <c r="AE59" s="11"/>
    </row>
    <row r="60" spans="1:31" ht="20.100000000000001" customHeight="1" x14ac:dyDescent="0.25">
      <c r="A60" s="5">
        <f t="shared" si="3"/>
        <v>17777</v>
      </c>
      <c r="B60" s="34">
        <v>0</v>
      </c>
      <c r="C60" s="6"/>
      <c r="D60" s="6"/>
      <c r="E60" s="7"/>
      <c r="F60" s="7"/>
      <c r="G60" s="7"/>
      <c r="H60" s="7"/>
      <c r="I60" s="6"/>
      <c r="J60" s="6"/>
      <c r="K60" s="6"/>
      <c r="L60" s="6"/>
      <c r="M60" s="8">
        <f t="shared" si="0"/>
        <v>60</v>
      </c>
      <c r="N60" s="8">
        <f t="shared" si="2"/>
        <v>12</v>
      </c>
      <c r="O60" s="8" t="str">
        <f t="shared" si="1"/>
        <v>$L$60</v>
      </c>
      <c r="Q60" s="26"/>
      <c r="R60" s="27"/>
      <c r="S60" s="28"/>
      <c r="T60" s="29"/>
      <c r="U60" s="27"/>
      <c r="V60" s="28"/>
      <c r="W60" s="29"/>
      <c r="X60" s="31"/>
      <c r="Y60" s="28"/>
      <c r="Z60" s="30"/>
      <c r="AB60" s="10"/>
      <c r="AC60" s="10"/>
      <c r="AD60" s="11"/>
      <c r="AE60" s="11"/>
    </row>
    <row r="61" spans="1:31" ht="20.100000000000001" customHeight="1" x14ac:dyDescent="0.25">
      <c r="A61" s="5">
        <f t="shared" si="3"/>
        <v>17807</v>
      </c>
      <c r="B61" s="34">
        <v>0</v>
      </c>
      <c r="C61" s="6"/>
      <c r="D61" s="6"/>
      <c r="E61" s="7"/>
      <c r="F61" s="7"/>
      <c r="G61" s="7"/>
      <c r="H61" s="7"/>
      <c r="I61" s="6"/>
      <c r="J61" s="6"/>
      <c r="K61" s="6"/>
      <c r="L61" s="6"/>
      <c r="M61" s="8">
        <f t="shared" si="0"/>
        <v>61</v>
      </c>
      <c r="N61" s="8">
        <f t="shared" si="2"/>
        <v>12</v>
      </c>
      <c r="O61" s="8" t="str">
        <f t="shared" si="1"/>
        <v>$L$61</v>
      </c>
      <c r="Q61" s="26"/>
      <c r="R61" s="27"/>
      <c r="S61" s="28"/>
      <c r="T61" s="29"/>
      <c r="U61" s="27"/>
      <c r="V61" s="28"/>
      <c r="W61" s="29"/>
      <c r="X61" s="31"/>
      <c r="Y61" s="28"/>
      <c r="Z61" s="30"/>
      <c r="AB61" s="10"/>
      <c r="AC61" s="10"/>
      <c r="AD61" s="11"/>
      <c r="AE61" s="11"/>
    </row>
    <row r="62" spans="1:31" ht="20.100000000000001" customHeight="1" x14ac:dyDescent="0.25">
      <c r="A62" s="5">
        <f t="shared" si="3"/>
        <v>17838</v>
      </c>
      <c r="B62" s="34">
        <v>8.3999999999999995E-3</v>
      </c>
      <c r="C62" s="6"/>
      <c r="D62" s="6"/>
      <c r="E62" s="7"/>
      <c r="F62" s="7"/>
      <c r="G62" s="7"/>
      <c r="H62" s="7"/>
      <c r="I62" s="6"/>
      <c r="J62" s="6"/>
      <c r="K62" s="6"/>
      <c r="L62" s="6"/>
      <c r="M62" s="8">
        <f t="shared" si="0"/>
        <v>62</v>
      </c>
      <c r="N62" s="8">
        <f t="shared" si="2"/>
        <v>12</v>
      </c>
      <c r="O62" s="8" t="str">
        <f t="shared" si="1"/>
        <v>$L$62</v>
      </c>
      <c r="Q62" s="26"/>
      <c r="R62" s="27"/>
      <c r="S62" s="28"/>
      <c r="T62" s="29"/>
      <c r="U62" s="27"/>
      <c r="V62" s="28"/>
      <c r="W62" s="29"/>
      <c r="X62" s="31"/>
      <c r="Y62" s="28"/>
      <c r="Z62" s="30"/>
      <c r="AB62" s="10"/>
      <c r="AC62" s="10"/>
      <c r="AD62" s="11"/>
      <c r="AE62" s="11"/>
    </row>
    <row r="63" spans="1:31" ht="20.100000000000001" customHeight="1" x14ac:dyDescent="0.25">
      <c r="A63" s="5">
        <f t="shared" si="3"/>
        <v>17868</v>
      </c>
      <c r="B63" s="34">
        <v>8.3000000000000001E-3</v>
      </c>
      <c r="C63" s="6"/>
      <c r="D63" s="6"/>
      <c r="E63" s="7"/>
      <c r="F63" s="7"/>
      <c r="G63" s="7"/>
      <c r="H63" s="7"/>
      <c r="I63" s="6"/>
      <c r="J63" s="6"/>
      <c r="K63" s="6"/>
      <c r="L63" s="6"/>
      <c r="M63" s="8">
        <f t="shared" si="0"/>
        <v>63</v>
      </c>
      <c r="N63" s="8">
        <f t="shared" si="2"/>
        <v>12</v>
      </c>
      <c r="O63" s="8" t="str">
        <f t="shared" si="1"/>
        <v>$L$63</v>
      </c>
      <c r="Q63" s="26"/>
      <c r="R63" s="27"/>
      <c r="S63" s="28"/>
      <c r="T63" s="29"/>
      <c r="U63" s="27"/>
      <c r="V63" s="28"/>
      <c r="W63" s="29"/>
      <c r="X63" s="31"/>
      <c r="Y63" s="28"/>
      <c r="Z63" s="30"/>
      <c r="AB63" s="10"/>
      <c r="AC63" s="10"/>
      <c r="AD63" s="11"/>
      <c r="AE63" s="11"/>
    </row>
    <row r="64" spans="1:31" ht="20.100000000000001" customHeight="1" x14ac:dyDescent="0.25">
      <c r="A64" s="5">
        <f t="shared" si="3"/>
        <v>17899</v>
      </c>
      <c r="B64" s="34">
        <v>1.6299999999999999E-2</v>
      </c>
      <c r="C64" s="6"/>
      <c r="D64" s="6"/>
      <c r="E64" s="7"/>
      <c r="F64" s="7"/>
      <c r="G64" s="7"/>
      <c r="H64" s="7"/>
      <c r="I64" s="6"/>
      <c r="J64" s="6"/>
      <c r="K64" s="6"/>
      <c r="L64" s="6"/>
      <c r="M64" s="8">
        <f t="shared" si="0"/>
        <v>64</v>
      </c>
      <c r="N64" s="8">
        <f t="shared" si="2"/>
        <v>12</v>
      </c>
      <c r="O64" s="8" t="str">
        <f t="shared" si="1"/>
        <v>$L$64</v>
      </c>
      <c r="Q64" s="26"/>
      <c r="R64" s="27"/>
      <c r="S64" s="28"/>
      <c r="T64" s="29"/>
      <c r="U64" s="27"/>
      <c r="V64" s="28"/>
      <c r="W64" s="29"/>
      <c r="X64" s="31"/>
      <c r="Y64" s="28"/>
      <c r="Z64" s="30"/>
      <c r="AB64" s="10"/>
      <c r="AC64" s="10"/>
      <c r="AD64" s="11"/>
      <c r="AE64" s="11"/>
    </row>
    <row r="65" spans="1:31" ht="20.100000000000001" customHeight="1" x14ac:dyDescent="0.25">
      <c r="A65" s="5">
        <f t="shared" si="3"/>
        <v>17930</v>
      </c>
      <c r="B65" s="34">
        <v>8.1000000000000013E-3</v>
      </c>
      <c r="C65" s="6"/>
      <c r="D65" s="6"/>
      <c r="E65" s="7"/>
      <c r="F65" s="7"/>
      <c r="G65" s="7"/>
      <c r="H65" s="7"/>
      <c r="I65" s="6"/>
      <c r="J65" s="6"/>
      <c r="K65" s="6"/>
      <c r="L65" s="6"/>
      <c r="M65" s="8">
        <f t="shared" si="0"/>
        <v>65</v>
      </c>
      <c r="N65" s="8">
        <f t="shared" si="2"/>
        <v>12</v>
      </c>
      <c r="O65" s="8" t="str">
        <f t="shared" si="1"/>
        <v>$L$65</v>
      </c>
      <c r="Q65" s="26"/>
      <c r="R65" s="27"/>
      <c r="S65" s="28"/>
      <c r="T65" s="29"/>
      <c r="U65" s="27"/>
      <c r="V65" s="28"/>
      <c r="W65" s="29"/>
      <c r="X65" s="31"/>
      <c r="Y65" s="28"/>
      <c r="Z65" s="30"/>
      <c r="AB65" s="10"/>
      <c r="AC65" s="10"/>
      <c r="AD65" s="11"/>
      <c r="AE65" s="11"/>
    </row>
    <row r="66" spans="1:31" ht="20.100000000000001" customHeight="1" x14ac:dyDescent="0.25">
      <c r="A66" s="5">
        <f t="shared" si="3"/>
        <v>17958</v>
      </c>
      <c r="B66" s="34">
        <v>0</v>
      </c>
      <c r="C66" s="6"/>
      <c r="D66" s="6"/>
      <c r="E66" s="7"/>
      <c r="F66" s="7"/>
      <c r="G66" s="7"/>
      <c r="H66" s="7"/>
      <c r="I66" s="6"/>
      <c r="J66" s="6"/>
      <c r="K66" s="6"/>
      <c r="L66" s="6"/>
      <c r="M66" s="8">
        <f t="shared" si="0"/>
        <v>66</v>
      </c>
      <c r="N66" s="8">
        <f t="shared" si="2"/>
        <v>12</v>
      </c>
      <c r="O66" s="8" t="str">
        <f t="shared" si="1"/>
        <v>$L$66</v>
      </c>
      <c r="Q66" s="26"/>
      <c r="R66" s="27"/>
      <c r="S66" s="28"/>
      <c r="T66" s="29"/>
      <c r="U66" s="27"/>
      <c r="V66" s="28"/>
      <c r="W66" s="29"/>
      <c r="X66" s="31"/>
      <c r="Y66" s="28"/>
      <c r="Z66" s="30"/>
      <c r="AB66" s="10"/>
      <c r="AC66" s="10"/>
      <c r="AD66" s="11"/>
      <c r="AE66" s="11"/>
    </row>
    <row r="67" spans="1:31" ht="20.100000000000001" customHeight="1" x14ac:dyDescent="0.25">
      <c r="A67" s="5">
        <f t="shared" si="3"/>
        <v>17989</v>
      </c>
      <c r="B67" s="34">
        <v>0</v>
      </c>
      <c r="C67" s="6"/>
      <c r="D67" s="6"/>
      <c r="E67" s="7"/>
      <c r="F67" s="7"/>
      <c r="G67" s="7"/>
      <c r="H67" s="7"/>
      <c r="I67" s="6"/>
      <c r="J67" s="6"/>
      <c r="K67" s="6"/>
      <c r="L67" s="6"/>
      <c r="M67" s="8">
        <f t="shared" si="0"/>
        <v>67</v>
      </c>
      <c r="N67" s="8">
        <f t="shared" si="2"/>
        <v>12</v>
      </c>
      <c r="O67" s="8" t="str">
        <f t="shared" si="1"/>
        <v>$L$67</v>
      </c>
      <c r="Q67" s="26"/>
      <c r="R67" s="27"/>
      <c r="S67" s="28"/>
      <c r="T67" s="29"/>
      <c r="U67" s="27"/>
      <c r="V67" s="28"/>
      <c r="W67" s="29"/>
      <c r="X67" s="31"/>
      <c r="Y67" s="28"/>
      <c r="Z67" s="30"/>
      <c r="AB67" s="10"/>
      <c r="AC67" s="10"/>
      <c r="AD67" s="11"/>
      <c r="AE67" s="11"/>
    </row>
    <row r="68" spans="1:31" ht="20.100000000000001" customHeight="1" x14ac:dyDescent="0.25">
      <c r="A68" s="5">
        <f t="shared" si="3"/>
        <v>18019</v>
      </c>
      <c r="B68" s="34">
        <v>0</v>
      </c>
      <c r="C68" s="6"/>
      <c r="D68" s="6"/>
      <c r="E68" s="7"/>
      <c r="F68" s="7"/>
      <c r="G68" s="7"/>
      <c r="H68" s="7"/>
      <c r="I68" s="6"/>
      <c r="J68" s="6"/>
      <c r="K68" s="6"/>
      <c r="L68" s="6"/>
      <c r="M68" s="8">
        <f t="shared" ref="M68:M131" si="4">ROW(B68)</f>
        <v>68</v>
      </c>
      <c r="N68" s="8">
        <f t="shared" si="2"/>
        <v>12</v>
      </c>
      <c r="O68" s="8" t="str">
        <f t="shared" ref="O68:O131" si="5">ADDRESS(M68,N68)</f>
        <v>$L$68</v>
      </c>
      <c r="Q68" s="26"/>
      <c r="R68" s="27"/>
      <c r="S68" s="28"/>
      <c r="T68" s="29"/>
      <c r="U68" s="27"/>
      <c r="V68" s="28"/>
      <c r="W68" s="29"/>
      <c r="X68" s="31"/>
      <c r="Y68" s="28"/>
      <c r="Z68" s="30"/>
      <c r="AB68" s="10"/>
      <c r="AC68" s="10"/>
      <c r="AD68" s="11"/>
      <c r="AE68" s="11"/>
    </row>
    <row r="69" spans="1:31" ht="20.100000000000001" customHeight="1" x14ac:dyDescent="0.25">
      <c r="A69" s="5">
        <f t="shared" si="3"/>
        <v>18050</v>
      </c>
      <c r="B69" s="34">
        <v>0</v>
      </c>
      <c r="C69" s="6"/>
      <c r="D69" s="6"/>
      <c r="E69" s="7"/>
      <c r="F69" s="7"/>
      <c r="G69" s="7"/>
      <c r="H69" s="7"/>
      <c r="I69" s="6"/>
      <c r="J69" s="6"/>
      <c r="K69" s="6"/>
      <c r="L69" s="6"/>
      <c r="M69" s="8">
        <f t="shared" si="4"/>
        <v>69</v>
      </c>
      <c r="N69" s="8">
        <f t="shared" ref="N69:N132" si="6">IF($Q$4=$B$3,COLUMN(B69),IF($Q$4=$C$3,COLUMN(C69),IF($Q$4=$D$3,COLUMN(D69),IF($Q$4=$E$3,COLUMN(E69),IF($Q$4=$F$3,COLUMN(F69),IF($Q$4=$G$3,COLUMN(G69),IF($Q$4=$H$3,COLUMN(H69),IF($Q$4=$I$3,COLUMN(I69),IF($Q$4=$J$3,COLUMN(J69),IF($Q$4=$K$3,COLUMN(K69),IF($Q$4=$L$3,COLUMN(L69),0)))))))))))</f>
        <v>12</v>
      </c>
      <c r="O69" s="8" t="str">
        <f t="shared" si="5"/>
        <v>$L$69</v>
      </c>
      <c r="Q69" s="26"/>
      <c r="R69" s="27"/>
      <c r="S69" s="28"/>
      <c r="T69" s="29"/>
      <c r="U69" s="27"/>
      <c r="V69" s="28"/>
      <c r="W69" s="29"/>
      <c r="X69" s="31"/>
      <c r="Y69" s="28"/>
      <c r="Z69" s="30"/>
      <c r="AB69" s="10"/>
      <c r="AC69" s="10"/>
      <c r="AD69" s="11"/>
      <c r="AE69" s="11"/>
    </row>
    <row r="70" spans="1:31" ht="20.100000000000001" customHeight="1" x14ac:dyDescent="0.25">
      <c r="A70" s="5">
        <f t="shared" ref="A70:A133" si="7">EDATE(A69,1)</f>
        <v>18080</v>
      </c>
      <c r="B70" s="34">
        <v>7.9000000000000008E-3</v>
      </c>
      <c r="C70" s="6"/>
      <c r="D70" s="6"/>
      <c r="E70" s="7"/>
      <c r="F70" s="7"/>
      <c r="G70" s="7"/>
      <c r="H70" s="7"/>
      <c r="I70" s="6"/>
      <c r="J70" s="6"/>
      <c r="K70" s="6"/>
      <c r="L70" s="6"/>
      <c r="M70" s="8">
        <f t="shared" si="4"/>
        <v>70</v>
      </c>
      <c r="N70" s="8">
        <f t="shared" si="6"/>
        <v>12</v>
      </c>
      <c r="O70" s="8" t="str">
        <f t="shared" si="5"/>
        <v>$L$70</v>
      </c>
      <c r="Q70" s="26"/>
      <c r="R70" s="27"/>
      <c r="S70" s="28"/>
      <c r="T70" s="29"/>
      <c r="U70" s="27"/>
      <c r="V70" s="28"/>
      <c r="W70" s="29"/>
      <c r="X70" s="31"/>
      <c r="Y70" s="28"/>
      <c r="Z70" s="30"/>
      <c r="AB70" s="10"/>
      <c r="AC70" s="10"/>
      <c r="AD70" s="11"/>
      <c r="AE70" s="11"/>
    </row>
    <row r="71" spans="1:31" ht="20.100000000000001" customHeight="1" x14ac:dyDescent="0.25">
      <c r="A71" s="5">
        <f t="shared" si="7"/>
        <v>18111</v>
      </c>
      <c r="B71" s="34">
        <v>8.0000000000000002E-3</v>
      </c>
      <c r="C71" s="6"/>
      <c r="D71" s="6"/>
      <c r="E71" s="7"/>
      <c r="F71" s="7"/>
      <c r="G71" s="7"/>
      <c r="H71" s="7"/>
      <c r="I71" s="6"/>
      <c r="J71" s="6"/>
      <c r="K71" s="6"/>
      <c r="L71" s="6"/>
      <c r="M71" s="8">
        <f t="shared" si="4"/>
        <v>71</v>
      </c>
      <c r="N71" s="8">
        <f t="shared" si="6"/>
        <v>12</v>
      </c>
      <c r="O71" s="8" t="str">
        <f t="shared" si="5"/>
        <v>$L$71</v>
      </c>
      <c r="Q71" s="26"/>
      <c r="R71" s="27"/>
      <c r="S71" s="28"/>
      <c r="T71" s="29"/>
      <c r="U71" s="27"/>
      <c r="V71" s="28"/>
      <c r="W71" s="29"/>
      <c r="X71" s="31"/>
      <c r="Y71" s="28"/>
      <c r="Z71" s="30"/>
      <c r="AB71" s="10"/>
      <c r="AC71" s="10"/>
      <c r="AD71" s="11"/>
      <c r="AE71" s="11"/>
    </row>
    <row r="72" spans="1:31" ht="20.100000000000001" customHeight="1" x14ac:dyDescent="0.25">
      <c r="A72" s="5">
        <f t="shared" si="7"/>
        <v>18142</v>
      </c>
      <c r="B72" s="34">
        <v>7.8000000000000005E-3</v>
      </c>
      <c r="C72" s="6"/>
      <c r="D72" s="6"/>
      <c r="E72" s="7"/>
      <c r="F72" s="7"/>
      <c r="G72" s="7"/>
      <c r="H72" s="7"/>
      <c r="I72" s="6"/>
      <c r="J72" s="6"/>
      <c r="K72" s="6"/>
      <c r="L72" s="6"/>
      <c r="M72" s="8">
        <f t="shared" si="4"/>
        <v>72</v>
      </c>
      <c r="N72" s="8">
        <f t="shared" si="6"/>
        <v>12</v>
      </c>
      <c r="O72" s="8" t="str">
        <f t="shared" si="5"/>
        <v>$L$72</v>
      </c>
      <c r="Q72" s="26"/>
      <c r="R72" s="27"/>
      <c r="S72" s="28"/>
      <c r="T72" s="29"/>
      <c r="U72" s="27"/>
      <c r="V72" s="28"/>
      <c r="W72" s="29"/>
      <c r="X72" s="31"/>
      <c r="Y72" s="28"/>
      <c r="Z72" s="30"/>
      <c r="AB72" s="10"/>
      <c r="AC72" s="10"/>
      <c r="AD72" s="11"/>
      <c r="AE72" s="11"/>
    </row>
    <row r="73" spans="1:31" ht="20.100000000000001" customHeight="1" x14ac:dyDescent="0.25">
      <c r="A73" s="5">
        <f t="shared" si="7"/>
        <v>18172</v>
      </c>
      <c r="B73" s="34">
        <v>2.3399999999999997E-2</v>
      </c>
      <c r="C73" s="6"/>
      <c r="D73" s="6"/>
      <c r="E73" s="7"/>
      <c r="F73" s="7"/>
      <c r="G73" s="7"/>
      <c r="H73" s="7"/>
      <c r="I73" s="6"/>
      <c r="J73" s="6"/>
      <c r="K73" s="6"/>
      <c r="L73" s="6"/>
      <c r="M73" s="8">
        <f t="shared" si="4"/>
        <v>73</v>
      </c>
      <c r="N73" s="8">
        <f t="shared" si="6"/>
        <v>12</v>
      </c>
      <c r="O73" s="8" t="str">
        <f t="shared" si="5"/>
        <v>$L$73</v>
      </c>
      <c r="Q73" s="26"/>
      <c r="R73" s="27"/>
      <c r="S73" s="28"/>
      <c r="T73" s="29"/>
      <c r="U73" s="27"/>
      <c r="V73" s="28"/>
      <c r="W73" s="29"/>
      <c r="X73" s="31"/>
      <c r="Y73" s="28"/>
      <c r="Z73" s="30"/>
      <c r="AB73" s="10"/>
      <c r="AC73" s="10"/>
      <c r="AD73" s="11"/>
      <c r="AE73" s="11"/>
    </row>
    <row r="74" spans="1:31" ht="20.100000000000001" customHeight="1" x14ac:dyDescent="0.25">
      <c r="A74" s="5">
        <f t="shared" si="7"/>
        <v>18203</v>
      </c>
      <c r="B74" s="34">
        <v>4.58E-2</v>
      </c>
      <c r="C74" s="6"/>
      <c r="D74" s="6"/>
      <c r="E74" s="7"/>
      <c r="F74" s="7"/>
      <c r="G74" s="7"/>
      <c r="H74" s="7"/>
      <c r="I74" s="6"/>
      <c r="J74" s="6"/>
      <c r="K74" s="6"/>
      <c r="L74" s="6"/>
      <c r="M74" s="8">
        <f t="shared" si="4"/>
        <v>74</v>
      </c>
      <c r="N74" s="8">
        <f t="shared" si="6"/>
        <v>12</v>
      </c>
      <c r="O74" s="8" t="str">
        <f t="shared" si="5"/>
        <v>$L$74</v>
      </c>
      <c r="Q74" s="26"/>
      <c r="R74" s="27"/>
      <c r="S74" s="28"/>
      <c r="T74" s="29"/>
      <c r="U74" s="27"/>
      <c r="V74" s="28"/>
      <c r="W74" s="29"/>
      <c r="X74" s="31"/>
      <c r="Y74" s="28"/>
      <c r="Z74" s="30"/>
      <c r="AB74" s="10"/>
      <c r="AC74" s="10"/>
      <c r="AD74" s="11"/>
      <c r="AE74" s="11"/>
    </row>
    <row r="75" spans="1:31" ht="20.100000000000001" customHeight="1" x14ac:dyDescent="0.25">
      <c r="A75" s="5">
        <f t="shared" si="7"/>
        <v>18233</v>
      </c>
      <c r="B75" s="34">
        <v>0</v>
      </c>
      <c r="C75" s="6"/>
      <c r="D75" s="6"/>
      <c r="E75" s="7"/>
      <c r="F75" s="7"/>
      <c r="G75" s="7"/>
      <c r="H75" s="7"/>
      <c r="I75" s="6"/>
      <c r="J75" s="6"/>
      <c r="K75" s="6"/>
      <c r="L75" s="6"/>
      <c r="M75" s="8">
        <f t="shared" si="4"/>
        <v>75</v>
      </c>
      <c r="N75" s="8">
        <f t="shared" si="6"/>
        <v>12</v>
      </c>
      <c r="O75" s="8" t="str">
        <f t="shared" si="5"/>
        <v>$L$75</v>
      </c>
      <c r="Q75" s="26"/>
      <c r="R75" s="27"/>
      <c r="S75" s="28"/>
      <c r="T75" s="29"/>
      <c r="U75" s="27"/>
      <c r="V75" s="28"/>
      <c r="W75" s="29"/>
      <c r="X75" s="31"/>
      <c r="Y75" s="28"/>
      <c r="Z75" s="30"/>
      <c r="AB75" s="10"/>
      <c r="AC75" s="10"/>
      <c r="AD75" s="11"/>
      <c r="AE75" s="11"/>
    </row>
    <row r="76" spans="1:31" ht="20.100000000000001" customHeight="1" x14ac:dyDescent="0.25">
      <c r="A76" s="5">
        <f t="shared" si="7"/>
        <v>18264</v>
      </c>
      <c r="B76" s="34">
        <v>1.47E-2</v>
      </c>
      <c r="C76" s="6"/>
      <c r="D76" s="6"/>
      <c r="E76" s="7"/>
      <c r="F76" s="7"/>
      <c r="G76" s="7"/>
      <c r="H76" s="7"/>
      <c r="I76" s="6"/>
      <c r="J76" s="6"/>
      <c r="K76" s="6"/>
      <c r="L76" s="6"/>
      <c r="M76" s="8">
        <f t="shared" si="4"/>
        <v>76</v>
      </c>
      <c r="N76" s="8">
        <f t="shared" si="6"/>
        <v>12</v>
      </c>
      <c r="O76" s="8" t="str">
        <f t="shared" si="5"/>
        <v>$L$76</v>
      </c>
      <c r="Q76" s="26"/>
      <c r="R76" s="27"/>
      <c r="S76" s="28"/>
      <c r="T76" s="29"/>
      <c r="U76" s="27"/>
      <c r="V76" s="28"/>
      <c r="W76" s="29"/>
      <c r="X76" s="31"/>
      <c r="Y76" s="28"/>
      <c r="Z76" s="30"/>
      <c r="AB76" s="10"/>
      <c r="AC76" s="10"/>
      <c r="AD76" s="11"/>
      <c r="AE76" s="11"/>
    </row>
    <row r="77" spans="1:31" ht="20.100000000000001" customHeight="1" x14ac:dyDescent="0.25">
      <c r="A77" s="5">
        <f t="shared" si="7"/>
        <v>18295</v>
      </c>
      <c r="B77" s="34">
        <v>0</v>
      </c>
      <c r="C77" s="6"/>
      <c r="D77" s="6"/>
      <c r="E77" s="7"/>
      <c r="F77" s="7"/>
      <c r="G77" s="7"/>
      <c r="H77" s="7"/>
      <c r="I77" s="6"/>
      <c r="J77" s="6"/>
      <c r="K77" s="6"/>
      <c r="L77" s="6"/>
      <c r="M77" s="8">
        <f t="shared" si="4"/>
        <v>77</v>
      </c>
      <c r="N77" s="8">
        <f t="shared" si="6"/>
        <v>12</v>
      </c>
      <c r="O77" s="8" t="str">
        <f t="shared" si="5"/>
        <v>$L$77</v>
      </c>
      <c r="Q77" s="26"/>
      <c r="R77" s="27"/>
      <c r="S77" s="28"/>
      <c r="T77" s="29"/>
      <c r="U77" s="27"/>
      <c r="V77" s="28"/>
      <c r="W77" s="29"/>
      <c r="X77" s="31"/>
      <c r="Y77" s="28"/>
      <c r="Z77" s="30"/>
      <c r="AB77" s="10"/>
      <c r="AC77" s="10"/>
      <c r="AD77" s="11"/>
      <c r="AE77" s="11"/>
    </row>
    <row r="78" spans="1:31" ht="20.100000000000001" customHeight="1" x14ac:dyDescent="0.25">
      <c r="A78" s="5">
        <f t="shared" si="7"/>
        <v>18323</v>
      </c>
      <c r="B78" s="34">
        <v>-2.1600000000000001E-2</v>
      </c>
      <c r="C78" s="6"/>
      <c r="D78" s="6"/>
      <c r="E78" s="7"/>
      <c r="F78" s="7"/>
      <c r="G78" s="7"/>
      <c r="H78" s="7"/>
      <c r="I78" s="6"/>
      <c r="J78" s="6"/>
      <c r="K78" s="6"/>
      <c r="L78" s="6"/>
      <c r="M78" s="8">
        <f t="shared" si="4"/>
        <v>78</v>
      </c>
      <c r="N78" s="8">
        <f t="shared" si="6"/>
        <v>12</v>
      </c>
      <c r="O78" s="8" t="str">
        <f t="shared" si="5"/>
        <v>$L$78</v>
      </c>
      <c r="Q78" s="26"/>
      <c r="R78" s="27"/>
      <c r="S78" s="28"/>
      <c r="T78" s="29"/>
      <c r="U78" s="27"/>
      <c r="V78" s="28"/>
      <c r="W78" s="29"/>
      <c r="X78" s="31"/>
      <c r="Y78" s="28"/>
      <c r="Z78" s="30"/>
      <c r="AB78" s="10"/>
      <c r="AC78" s="10"/>
      <c r="AD78" s="11"/>
      <c r="AE78" s="11"/>
    </row>
    <row r="79" spans="1:31" ht="20.100000000000001" customHeight="1" x14ac:dyDescent="0.25">
      <c r="A79" s="5">
        <f t="shared" si="7"/>
        <v>18354</v>
      </c>
      <c r="B79" s="34">
        <v>-7.4000000000000003E-3</v>
      </c>
      <c r="C79" s="6"/>
      <c r="D79" s="6"/>
      <c r="E79" s="7"/>
      <c r="F79" s="7"/>
      <c r="G79" s="7"/>
      <c r="H79" s="7"/>
      <c r="I79" s="6"/>
      <c r="J79" s="6"/>
      <c r="K79" s="6"/>
      <c r="L79" s="6"/>
      <c r="M79" s="8">
        <f t="shared" si="4"/>
        <v>79</v>
      </c>
      <c r="N79" s="8">
        <f t="shared" si="6"/>
        <v>12</v>
      </c>
      <c r="O79" s="8" t="str">
        <f t="shared" si="5"/>
        <v>$L$79</v>
      </c>
      <c r="Q79" s="26"/>
      <c r="R79" s="27"/>
      <c r="S79" s="28"/>
      <c r="T79" s="29"/>
      <c r="U79" s="27"/>
      <c r="V79" s="28"/>
      <c r="W79" s="29"/>
      <c r="X79" s="31"/>
      <c r="Y79" s="28"/>
      <c r="Z79" s="30"/>
      <c r="AB79" s="10"/>
      <c r="AC79" s="10"/>
      <c r="AD79" s="11"/>
      <c r="AE79" s="11"/>
    </row>
    <row r="80" spans="1:31" ht="20.100000000000001" customHeight="1" x14ac:dyDescent="0.25">
      <c r="A80" s="5">
        <f t="shared" si="7"/>
        <v>18384</v>
      </c>
      <c r="B80" s="34">
        <v>7.4999999999999997E-3</v>
      </c>
      <c r="C80" s="6"/>
      <c r="D80" s="6"/>
      <c r="E80" s="7"/>
      <c r="F80" s="7"/>
      <c r="G80" s="7"/>
      <c r="H80" s="7"/>
      <c r="I80" s="6"/>
      <c r="J80" s="6"/>
      <c r="K80" s="6"/>
      <c r="L80" s="6"/>
      <c r="M80" s="8">
        <f t="shared" si="4"/>
        <v>80</v>
      </c>
      <c r="N80" s="8">
        <f t="shared" si="6"/>
        <v>12</v>
      </c>
      <c r="O80" s="8" t="str">
        <f t="shared" si="5"/>
        <v>$L$80</v>
      </c>
      <c r="Q80" s="26"/>
      <c r="R80" s="27"/>
      <c r="S80" s="28"/>
      <c r="T80" s="29"/>
      <c r="U80" s="27"/>
      <c r="V80" s="28"/>
      <c r="W80" s="29"/>
      <c r="X80" s="31"/>
      <c r="Y80" s="28"/>
      <c r="Z80" s="30"/>
      <c r="AB80" s="10"/>
      <c r="AC80" s="10"/>
      <c r="AD80" s="11"/>
      <c r="AE80" s="11"/>
    </row>
    <row r="81" spans="1:31" ht="20.100000000000001" customHeight="1" x14ac:dyDescent="0.25">
      <c r="A81" s="5">
        <f t="shared" si="7"/>
        <v>18415</v>
      </c>
      <c r="B81" s="34">
        <v>7.3000000000000001E-3</v>
      </c>
      <c r="C81" s="6"/>
      <c r="D81" s="6"/>
      <c r="E81" s="7"/>
      <c r="F81" s="7"/>
      <c r="G81" s="7"/>
      <c r="H81" s="7"/>
      <c r="I81" s="6"/>
      <c r="J81" s="6"/>
      <c r="K81" s="6"/>
      <c r="L81" s="6"/>
      <c r="M81" s="8">
        <f t="shared" si="4"/>
        <v>81</v>
      </c>
      <c r="N81" s="8">
        <f t="shared" si="6"/>
        <v>12</v>
      </c>
      <c r="O81" s="8" t="str">
        <f t="shared" si="5"/>
        <v>$L$81</v>
      </c>
      <c r="Q81" s="26"/>
      <c r="R81" s="27"/>
      <c r="S81" s="28"/>
      <c r="T81" s="29"/>
      <c r="U81" s="27"/>
      <c r="V81" s="28"/>
      <c r="W81" s="29"/>
      <c r="X81" s="31"/>
      <c r="Y81" s="28"/>
      <c r="Z81" s="30"/>
      <c r="AB81" s="10"/>
      <c r="AC81" s="10"/>
      <c r="AD81" s="11"/>
      <c r="AE81" s="11"/>
    </row>
    <row r="82" spans="1:31" ht="20.100000000000001" customHeight="1" x14ac:dyDescent="0.25">
      <c r="A82" s="5">
        <f t="shared" si="7"/>
        <v>18445</v>
      </c>
      <c r="B82" s="34">
        <v>2.1899999999999999E-2</v>
      </c>
      <c r="C82" s="6"/>
      <c r="D82" s="6"/>
      <c r="E82" s="7"/>
      <c r="F82" s="7"/>
      <c r="G82" s="7"/>
      <c r="H82" s="7"/>
      <c r="I82" s="6"/>
      <c r="J82" s="6"/>
      <c r="K82" s="6"/>
      <c r="L82" s="6"/>
      <c r="M82" s="8">
        <f t="shared" si="4"/>
        <v>82</v>
      </c>
      <c r="N82" s="8">
        <f t="shared" si="6"/>
        <v>12</v>
      </c>
      <c r="O82" s="8" t="str">
        <f t="shared" si="5"/>
        <v>$L$82</v>
      </c>
      <c r="Q82" s="26"/>
      <c r="R82" s="27"/>
      <c r="S82" s="28"/>
      <c r="T82" s="29"/>
      <c r="U82" s="27"/>
      <c r="V82" s="28"/>
      <c r="W82" s="29"/>
      <c r="X82" s="31"/>
      <c r="Y82" s="28"/>
      <c r="Z82" s="30"/>
      <c r="AB82" s="10"/>
      <c r="AC82" s="10"/>
      <c r="AD82" s="11"/>
      <c r="AE82" s="11"/>
    </row>
    <row r="83" spans="1:31" ht="20.100000000000001" customHeight="1" x14ac:dyDescent="0.25">
      <c r="A83" s="5">
        <f t="shared" si="7"/>
        <v>18476</v>
      </c>
      <c r="B83" s="34">
        <v>2.86E-2</v>
      </c>
      <c r="C83" s="6"/>
      <c r="D83" s="6"/>
      <c r="E83" s="7"/>
      <c r="F83" s="7"/>
      <c r="G83" s="7"/>
      <c r="H83" s="7"/>
      <c r="I83" s="6"/>
      <c r="J83" s="6"/>
      <c r="K83" s="6"/>
      <c r="L83" s="6"/>
      <c r="M83" s="8">
        <f t="shared" si="4"/>
        <v>83</v>
      </c>
      <c r="N83" s="8">
        <f t="shared" si="6"/>
        <v>12</v>
      </c>
      <c r="O83" s="8" t="str">
        <f t="shared" si="5"/>
        <v>$L$83</v>
      </c>
      <c r="Q83" s="26"/>
      <c r="R83" s="27"/>
      <c r="S83" s="28"/>
      <c r="T83" s="29"/>
      <c r="U83" s="27"/>
      <c r="V83" s="28"/>
      <c r="W83" s="29"/>
      <c r="X83" s="31"/>
      <c r="Y83" s="28"/>
      <c r="Z83" s="30"/>
      <c r="AB83" s="10"/>
      <c r="AC83" s="10"/>
      <c r="AD83" s="11"/>
      <c r="AE83" s="11"/>
    </row>
    <row r="84" spans="1:31" ht="20.100000000000001" customHeight="1" x14ac:dyDescent="0.25">
      <c r="A84" s="5">
        <f t="shared" si="7"/>
        <v>18507</v>
      </c>
      <c r="B84" s="34">
        <v>2.7699999999999999E-2</v>
      </c>
      <c r="C84" s="6"/>
      <c r="D84" s="6"/>
      <c r="E84" s="7"/>
      <c r="F84" s="7"/>
      <c r="G84" s="7"/>
      <c r="H84" s="7"/>
      <c r="I84" s="6"/>
      <c r="J84" s="6"/>
      <c r="K84" s="6"/>
      <c r="L84" s="6"/>
      <c r="M84" s="8">
        <f t="shared" si="4"/>
        <v>84</v>
      </c>
      <c r="N84" s="8">
        <f t="shared" si="6"/>
        <v>12</v>
      </c>
      <c r="O84" s="8" t="str">
        <f t="shared" si="5"/>
        <v>$L$84</v>
      </c>
      <c r="Q84" s="26"/>
      <c r="R84" s="27"/>
      <c r="S84" s="28"/>
      <c r="T84" s="29"/>
      <c r="U84" s="27"/>
      <c r="V84" s="28"/>
      <c r="W84" s="29"/>
      <c r="X84" s="31"/>
      <c r="Y84" s="28"/>
      <c r="Z84" s="30"/>
      <c r="AB84" s="10"/>
      <c r="AC84" s="10"/>
      <c r="AD84" s="11"/>
      <c r="AE84" s="11"/>
    </row>
    <row r="85" spans="1:31" ht="20.100000000000001" customHeight="1" x14ac:dyDescent="0.25">
      <c r="A85" s="5">
        <f t="shared" si="7"/>
        <v>18537</v>
      </c>
      <c r="B85" s="34">
        <v>2.7099999999999999E-2</v>
      </c>
      <c r="C85" s="6"/>
      <c r="D85" s="6"/>
      <c r="E85" s="7"/>
      <c r="F85" s="7"/>
      <c r="G85" s="7"/>
      <c r="H85" s="7"/>
      <c r="I85" s="6"/>
      <c r="J85" s="6"/>
      <c r="K85" s="6"/>
      <c r="L85" s="6"/>
      <c r="M85" s="8">
        <f t="shared" si="4"/>
        <v>85</v>
      </c>
      <c r="N85" s="8">
        <f t="shared" si="6"/>
        <v>12</v>
      </c>
      <c r="O85" s="8" t="str">
        <f t="shared" si="5"/>
        <v>$L$85</v>
      </c>
      <c r="Q85" s="26"/>
      <c r="R85" s="27"/>
      <c r="S85" s="28"/>
      <c r="T85" s="29"/>
      <c r="U85" s="27"/>
      <c r="V85" s="28"/>
      <c r="W85" s="29"/>
      <c r="X85" s="31"/>
      <c r="Y85" s="28"/>
      <c r="Z85" s="30"/>
      <c r="AB85" s="10"/>
      <c r="AC85" s="10"/>
      <c r="AD85" s="11"/>
      <c r="AE85" s="11"/>
    </row>
    <row r="86" spans="1:31" ht="20.100000000000001" customHeight="1" x14ac:dyDescent="0.25">
      <c r="A86" s="5">
        <f t="shared" si="7"/>
        <v>18568</v>
      </c>
      <c r="B86" s="34">
        <v>0</v>
      </c>
      <c r="C86" s="6"/>
      <c r="D86" s="6"/>
      <c r="E86" s="7"/>
      <c r="F86" s="7"/>
      <c r="G86" s="7"/>
      <c r="H86" s="7"/>
      <c r="I86" s="6"/>
      <c r="J86" s="6"/>
      <c r="K86" s="6"/>
      <c r="L86" s="6"/>
      <c r="M86" s="8">
        <f t="shared" si="4"/>
        <v>86</v>
      </c>
      <c r="N86" s="8">
        <f t="shared" si="6"/>
        <v>12</v>
      </c>
      <c r="O86" s="8" t="str">
        <f t="shared" si="5"/>
        <v>$L$86</v>
      </c>
      <c r="Q86" s="26"/>
      <c r="R86" s="27"/>
      <c r="S86" s="28"/>
      <c r="T86" s="29"/>
      <c r="U86" s="27"/>
      <c r="V86" s="28"/>
      <c r="W86" s="29"/>
      <c r="X86" s="31"/>
      <c r="Y86" s="28"/>
      <c r="Z86" s="30"/>
      <c r="AB86" s="10"/>
      <c r="AC86" s="10"/>
      <c r="AD86" s="11"/>
      <c r="AE86" s="11"/>
    </row>
    <row r="87" spans="1:31" ht="20.100000000000001" customHeight="1" x14ac:dyDescent="0.25">
      <c r="A87" s="5">
        <f t="shared" si="7"/>
        <v>18598</v>
      </c>
      <c r="B87" s="34">
        <v>1.3100000000000001E-2</v>
      </c>
      <c r="C87" s="6"/>
      <c r="D87" s="6"/>
      <c r="E87" s="7"/>
      <c r="F87" s="7"/>
      <c r="G87" s="7"/>
      <c r="H87" s="7"/>
      <c r="I87" s="6"/>
      <c r="J87" s="6"/>
      <c r="K87" s="6"/>
      <c r="L87" s="6"/>
      <c r="M87" s="8">
        <f t="shared" si="4"/>
        <v>87</v>
      </c>
      <c r="N87" s="8">
        <f t="shared" si="6"/>
        <v>12</v>
      </c>
      <c r="O87" s="8" t="str">
        <f t="shared" si="5"/>
        <v>$L$87</v>
      </c>
      <c r="Q87" s="26"/>
      <c r="R87" s="27"/>
      <c r="S87" s="28"/>
      <c r="T87" s="29"/>
      <c r="U87" s="27"/>
      <c r="V87" s="28"/>
      <c r="W87" s="29"/>
      <c r="X87" s="31"/>
      <c r="Y87" s="28"/>
      <c r="Z87" s="30"/>
      <c r="AB87" s="10"/>
      <c r="AC87" s="10"/>
      <c r="AD87" s="11"/>
      <c r="AE87" s="11"/>
    </row>
    <row r="88" spans="1:31" ht="20.100000000000001" customHeight="1" x14ac:dyDescent="0.25">
      <c r="A88" s="5">
        <f t="shared" si="7"/>
        <v>18629</v>
      </c>
      <c r="B88" s="34">
        <v>3.2400000000000005E-2</v>
      </c>
      <c r="C88" s="6"/>
      <c r="D88" s="6"/>
      <c r="E88" s="7"/>
      <c r="F88" s="7"/>
      <c r="G88" s="7"/>
      <c r="H88" s="7"/>
      <c r="I88" s="6"/>
      <c r="J88" s="6"/>
      <c r="K88" s="6"/>
      <c r="L88" s="6"/>
      <c r="M88" s="8">
        <f t="shared" si="4"/>
        <v>88</v>
      </c>
      <c r="N88" s="8">
        <f t="shared" si="6"/>
        <v>12</v>
      </c>
      <c r="O88" s="8" t="str">
        <f t="shared" si="5"/>
        <v>$L$88</v>
      </c>
      <c r="Q88" s="26"/>
      <c r="R88" s="27"/>
      <c r="S88" s="28"/>
      <c r="T88" s="29"/>
      <c r="U88" s="27"/>
      <c r="V88" s="28"/>
      <c r="W88" s="29"/>
      <c r="X88" s="31"/>
      <c r="Y88" s="28"/>
      <c r="Z88" s="30"/>
      <c r="AB88" s="10"/>
      <c r="AC88" s="10"/>
      <c r="AD88" s="11"/>
      <c r="AE88" s="11"/>
    </row>
    <row r="89" spans="1:31" ht="20.100000000000001" customHeight="1" x14ac:dyDescent="0.25">
      <c r="A89" s="5">
        <f t="shared" si="7"/>
        <v>18660</v>
      </c>
      <c r="B89" s="34">
        <v>1.2699999999999999E-2</v>
      </c>
      <c r="C89" s="6"/>
      <c r="D89" s="6"/>
      <c r="E89" s="7"/>
      <c r="F89" s="7"/>
      <c r="G89" s="7"/>
      <c r="H89" s="7"/>
      <c r="I89" s="6"/>
      <c r="J89" s="6"/>
      <c r="K89" s="6"/>
      <c r="L89" s="6"/>
      <c r="M89" s="8">
        <f t="shared" si="4"/>
        <v>89</v>
      </c>
      <c r="N89" s="8">
        <f t="shared" si="6"/>
        <v>12</v>
      </c>
      <c r="O89" s="8" t="str">
        <f t="shared" si="5"/>
        <v>$L$89</v>
      </c>
      <c r="Q89" s="26"/>
      <c r="R89" s="27"/>
      <c r="S89" s="28"/>
      <c r="T89" s="29"/>
      <c r="U89" s="27"/>
      <c r="V89" s="28"/>
      <c r="W89" s="29"/>
      <c r="X89" s="31"/>
      <c r="Y89" s="28"/>
      <c r="Z89" s="30"/>
      <c r="AB89" s="10"/>
      <c r="AC89" s="10"/>
      <c r="AD89" s="11"/>
      <c r="AE89" s="11"/>
    </row>
    <row r="90" spans="1:31" ht="20.100000000000001" customHeight="1" x14ac:dyDescent="0.25">
      <c r="A90" s="5">
        <f t="shared" si="7"/>
        <v>18688</v>
      </c>
      <c r="B90" s="34">
        <v>2.4799999999999999E-2</v>
      </c>
      <c r="C90" s="6"/>
      <c r="D90" s="6"/>
      <c r="E90" s="7"/>
      <c r="F90" s="7"/>
      <c r="G90" s="7"/>
      <c r="H90" s="7"/>
      <c r="I90" s="6"/>
      <c r="J90" s="6"/>
      <c r="K90" s="6"/>
      <c r="L90" s="6"/>
      <c r="M90" s="8">
        <f t="shared" si="4"/>
        <v>90</v>
      </c>
      <c r="N90" s="8">
        <f t="shared" si="6"/>
        <v>12</v>
      </c>
      <c r="O90" s="8" t="str">
        <f t="shared" si="5"/>
        <v>$L$90</v>
      </c>
      <c r="Q90" s="26"/>
      <c r="R90" s="27"/>
      <c r="S90" s="28"/>
      <c r="T90" s="29"/>
      <c r="U90" s="27"/>
      <c r="V90" s="28"/>
      <c r="W90" s="29"/>
      <c r="X90" s="31"/>
      <c r="Y90" s="28"/>
      <c r="Z90" s="30"/>
      <c r="AB90" s="10"/>
      <c r="AC90" s="10"/>
      <c r="AD90" s="11"/>
      <c r="AE90" s="11"/>
    </row>
    <row r="91" spans="1:31" ht="20.100000000000001" customHeight="1" x14ac:dyDescent="0.25">
      <c r="A91" s="5">
        <f t="shared" si="7"/>
        <v>18719</v>
      </c>
      <c r="B91" s="34">
        <v>1.2199999999999999E-2</v>
      </c>
      <c r="C91" s="6"/>
      <c r="D91" s="6"/>
      <c r="E91" s="7"/>
      <c r="F91" s="7"/>
      <c r="G91" s="7"/>
      <c r="H91" s="7"/>
      <c r="I91" s="6"/>
      <c r="J91" s="6"/>
      <c r="K91" s="6"/>
      <c r="L91" s="6"/>
      <c r="M91" s="8">
        <f t="shared" si="4"/>
        <v>91</v>
      </c>
      <c r="N91" s="8">
        <f t="shared" si="6"/>
        <v>12</v>
      </c>
      <c r="O91" s="8" t="str">
        <f t="shared" si="5"/>
        <v>$L$91</v>
      </c>
      <c r="Q91" s="26"/>
      <c r="R91" s="27"/>
      <c r="S91" s="28"/>
      <c r="T91" s="29"/>
      <c r="U91" s="27"/>
      <c r="V91" s="28"/>
      <c r="W91" s="29"/>
      <c r="X91" s="31"/>
      <c r="Y91" s="28"/>
      <c r="Z91" s="30"/>
      <c r="AB91" s="10"/>
      <c r="AC91" s="10"/>
      <c r="AD91" s="11"/>
      <c r="AE91" s="11"/>
    </row>
    <row r="92" spans="1:31" ht="20.100000000000001" customHeight="1" x14ac:dyDescent="0.25">
      <c r="A92" s="5">
        <f t="shared" si="7"/>
        <v>18749</v>
      </c>
      <c r="B92" s="34">
        <v>1.1899999999999999E-2</v>
      </c>
      <c r="C92" s="6"/>
      <c r="D92" s="6"/>
      <c r="E92" s="7"/>
      <c r="F92" s="7"/>
      <c r="G92" s="7"/>
      <c r="H92" s="7"/>
      <c r="I92" s="6"/>
      <c r="J92" s="6"/>
      <c r="K92" s="6"/>
      <c r="L92" s="6"/>
      <c r="M92" s="8">
        <f t="shared" si="4"/>
        <v>92</v>
      </c>
      <c r="N92" s="8">
        <f t="shared" si="6"/>
        <v>12</v>
      </c>
      <c r="O92" s="8" t="str">
        <f t="shared" si="5"/>
        <v>$L$92</v>
      </c>
      <c r="Q92" s="26"/>
      <c r="R92" s="27"/>
      <c r="S92" s="28"/>
      <c r="T92" s="29"/>
      <c r="U92" s="27"/>
      <c r="V92" s="28"/>
      <c r="W92" s="29"/>
      <c r="X92" s="31"/>
      <c r="Y92" s="28"/>
      <c r="Z92" s="30"/>
      <c r="AB92" s="10"/>
      <c r="AC92" s="10"/>
      <c r="AD92" s="11"/>
      <c r="AE92" s="11"/>
    </row>
    <row r="93" spans="1:31" ht="20.100000000000001" customHeight="1" x14ac:dyDescent="0.25">
      <c r="A93" s="5">
        <f t="shared" si="7"/>
        <v>18780</v>
      </c>
      <c r="B93" s="34">
        <v>-1.18E-2</v>
      </c>
      <c r="C93" s="6"/>
      <c r="D93" s="6"/>
      <c r="E93" s="7"/>
      <c r="F93" s="7"/>
      <c r="G93" s="7"/>
      <c r="H93" s="7"/>
      <c r="I93" s="6"/>
      <c r="J93" s="6"/>
      <c r="K93" s="6"/>
      <c r="L93" s="6"/>
      <c r="M93" s="8">
        <f t="shared" si="4"/>
        <v>93</v>
      </c>
      <c r="N93" s="8">
        <f t="shared" si="6"/>
        <v>12</v>
      </c>
      <c r="O93" s="8" t="str">
        <f t="shared" si="5"/>
        <v>$L$93</v>
      </c>
      <c r="Q93" s="26"/>
      <c r="R93" s="27"/>
      <c r="S93" s="28"/>
      <c r="T93" s="29"/>
      <c r="U93" s="27"/>
      <c r="V93" s="28"/>
      <c r="W93" s="29"/>
      <c r="X93" s="31"/>
      <c r="Y93" s="28"/>
      <c r="Z93" s="30"/>
      <c r="AB93" s="10"/>
      <c r="AC93" s="10"/>
      <c r="AD93" s="11"/>
      <c r="AE93" s="11"/>
    </row>
    <row r="94" spans="1:31" ht="20.100000000000001" customHeight="1" x14ac:dyDescent="0.25">
      <c r="A94" s="5">
        <f t="shared" si="7"/>
        <v>18810</v>
      </c>
      <c r="B94" s="34">
        <v>-2.4E-2</v>
      </c>
      <c r="C94" s="6"/>
      <c r="D94" s="6"/>
      <c r="E94" s="7"/>
      <c r="F94" s="7"/>
      <c r="G94" s="7"/>
      <c r="H94" s="7"/>
      <c r="I94" s="6"/>
      <c r="J94" s="6"/>
      <c r="K94" s="6"/>
      <c r="L94" s="6"/>
      <c r="M94" s="8">
        <f t="shared" si="4"/>
        <v>94</v>
      </c>
      <c r="N94" s="8">
        <f t="shared" si="6"/>
        <v>12</v>
      </c>
      <c r="O94" s="8" t="str">
        <f t="shared" si="5"/>
        <v>$L$94</v>
      </c>
      <c r="Q94" s="26"/>
      <c r="R94" s="27"/>
      <c r="S94" s="28"/>
      <c r="T94" s="29"/>
      <c r="U94" s="27"/>
      <c r="V94" s="28"/>
      <c r="W94" s="29"/>
      <c r="X94" s="31"/>
      <c r="Y94" s="28"/>
      <c r="Z94" s="30"/>
      <c r="AB94" s="10"/>
      <c r="AC94" s="10"/>
      <c r="AD94" s="11"/>
      <c r="AE94" s="11"/>
    </row>
    <row r="95" spans="1:31" ht="20.100000000000001" customHeight="1" x14ac:dyDescent="0.25">
      <c r="A95" s="5">
        <f t="shared" si="7"/>
        <v>18841</v>
      </c>
      <c r="B95" s="34">
        <v>1.2199999999999999E-2</v>
      </c>
      <c r="C95" s="6"/>
      <c r="D95" s="6"/>
      <c r="E95" s="7"/>
      <c r="F95" s="7"/>
      <c r="G95" s="7"/>
      <c r="H95" s="7"/>
      <c r="I95" s="6"/>
      <c r="J95" s="6"/>
      <c r="K95" s="6"/>
      <c r="L95" s="6"/>
      <c r="M95" s="8">
        <f t="shared" si="4"/>
        <v>95</v>
      </c>
      <c r="N95" s="8">
        <f t="shared" si="6"/>
        <v>12</v>
      </c>
      <c r="O95" s="8" t="str">
        <f t="shared" si="5"/>
        <v>$L$95</v>
      </c>
      <c r="Q95" s="26"/>
      <c r="R95" s="27"/>
      <c r="S95" s="28"/>
      <c r="T95" s="29"/>
      <c r="U95" s="27"/>
      <c r="V95" s="28"/>
      <c r="W95" s="29"/>
      <c r="X95" s="31"/>
      <c r="Y95" s="28"/>
      <c r="Z95" s="30"/>
      <c r="AB95" s="10"/>
      <c r="AC95" s="10"/>
      <c r="AD95" s="11"/>
      <c r="AE95" s="11"/>
    </row>
    <row r="96" spans="1:31" ht="20.100000000000001" customHeight="1" x14ac:dyDescent="0.25">
      <c r="A96" s="5">
        <f t="shared" si="7"/>
        <v>18872</v>
      </c>
      <c r="B96" s="34">
        <v>6.0999999999999995E-3</v>
      </c>
      <c r="C96" s="6"/>
      <c r="D96" s="6"/>
      <c r="E96" s="7"/>
      <c r="F96" s="7"/>
      <c r="G96" s="7"/>
      <c r="H96" s="7"/>
      <c r="I96" s="6"/>
      <c r="J96" s="6"/>
      <c r="K96" s="6"/>
      <c r="L96" s="6"/>
      <c r="M96" s="8">
        <f t="shared" si="4"/>
        <v>96</v>
      </c>
      <c r="N96" s="8">
        <f t="shared" si="6"/>
        <v>12</v>
      </c>
      <c r="O96" s="8" t="str">
        <f t="shared" si="5"/>
        <v>$L$96</v>
      </c>
      <c r="Q96" s="26"/>
      <c r="R96" s="27"/>
      <c r="S96" s="28"/>
      <c r="T96" s="29"/>
      <c r="U96" s="27"/>
      <c r="V96" s="28"/>
      <c r="W96" s="29"/>
      <c r="X96" s="31"/>
      <c r="Y96" s="28"/>
      <c r="Z96" s="30"/>
      <c r="AB96" s="10"/>
      <c r="AC96" s="10"/>
      <c r="AD96" s="11"/>
      <c r="AE96" s="11"/>
    </row>
    <row r="97" spans="1:31" ht="20.100000000000001" customHeight="1" x14ac:dyDescent="0.25">
      <c r="A97" s="5">
        <f t="shared" si="7"/>
        <v>18902</v>
      </c>
      <c r="B97" s="34">
        <v>1.8100000000000002E-2</v>
      </c>
      <c r="C97" s="6"/>
      <c r="D97" s="6"/>
      <c r="E97" s="7"/>
      <c r="F97" s="7"/>
      <c r="G97" s="7"/>
      <c r="H97" s="7"/>
      <c r="I97" s="6"/>
      <c r="J97" s="6"/>
      <c r="K97" s="6"/>
      <c r="L97" s="6"/>
      <c r="M97" s="8">
        <f t="shared" si="4"/>
        <v>97</v>
      </c>
      <c r="N97" s="8">
        <f t="shared" si="6"/>
        <v>12</v>
      </c>
      <c r="O97" s="8" t="str">
        <f t="shared" si="5"/>
        <v>$L$97</v>
      </c>
      <c r="Q97" s="26"/>
      <c r="R97" s="27"/>
      <c r="S97" s="28"/>
      <c r="T97" s="29"/>
      <c r="U97" s="27"/>
      <c r="V97" s="28"/>
      <c r="W97" s="29"/>
      <c r="X97" s="31"/>
      <c r="Y97" s="28"/>
      <c r="Z97" s="30"/>
      <c r="AB97" s="10"/>
      <c r="AC97" s="10"/>
      <c r="AD97" s="11"/>
      <c r="AE97" s="11"/>
    </row>
    <row r="98" spans="1:31" ht="20.100000000000001" customHeight="1" x14ac:dyDescent="0.25">
      <c r="A98" s="5">
        <f t="shared" si="7"/>
        <v>18933</v>
      </c>
      <c r="B98" s="34">
        <v>6.0000000000000001E-3</v>
      </c>
      <c r="C98" s="6"/>
      <c r="D98" s="6"/>
      <c r="E98" s="7"/>
      <c r="F98" s="7"/>
      <c r="G98" s="7"/>
      <c r="H98" s="7"/>
      <c r="I98" s="6"/>
      <c r="J98" s="6"/>
      <c r="K98" s="6"/>
      <c r="L98" s="6"/>
      <c r="M98" s="8">
        <f t="shared" si="4"/>
        <v>98</v>
      </c>
      <c r="N98" s="8">
        <f t="shared" si="6"/>
        <v>12</v>
      </c>
      <c r="O98" s="8" t="str">
        <f t="shared" si="5"/>
        <v>$L$98</v>
      </c>
      <c r="Q98" s="26"/>
      <c r="R98" s="27"/>
      <c r="S98" s="28"/>
      <c r="T98" s="29"/>
      <c r="U98" s="27"/>
      <c r="V98" s="28"/>
      <c r="W98" s="29"/>
      <c r="X98" s="31"/>
      <c r="Y98" s="28"/>
      <c r="Z98" s="30"/>
      <c r="AB98" s="10"/>
      <c r="AC98" s="10"/>
      <c r="AD98" s="11"/>
      <c r="AE98" s="11"/>
    </row>
    <row r="99" spans="1:31" ht="20.100000000000001" customHeight="1" x14ac:dyDescent="0.25">
      <c r="A99" s="5">
        <f t="shared" si="7"/>
        <v>18963</v>
      </c>
      <c r="B99" s="34">
        <v>1.77E-2</v>
      </c>
      <c r="C99" s="6"/>
      <c r="D99" s="6"/>
      <c r="E99" s="7"/>
      <c r="F99" s="7"/>
      <c r="G99" s="7"/>
      <c r="H99" s="7"/>
      <c r="I99" s="6"/>
      <c r="J99" s="6"/>
      <c r="K99" s="6"/>
      <c r="L99" s="6"/>
      <c r="M99" s="8">
        <f t="shared" si="4"/>
        <v>99</v>
      </c>
      <c r="N99" s="8">
        <f t="shared" si="6"/>
        <v>12</v>
      </c>
      <c r="O99" s="8" t="str">
        <f t="shared" si="5"/>
        <v>$L$99</v>
      </c>
      <c r="Q99" s="26"/>
      <c r="R99" s="27"/>
      <c r="S99" s="28"/>
      <c r="T99" s="29"/>
      <c r="U99" s="27"/>
      <c r="V99" s="28"/>
      <c r="W99" s="29"/>
      <c r="X99" s="31"/>
      <c r="Y99" s="28"/>
      <c r="Z99" s="30"/>
      <c r="AB99" s="10"/>
      <c r="AC99" s="10"/>
      <c r="AD99" s="11"/>
      <c r="AE99" s="11"/>
    </row>
    <row r="100" spans="1:31" ht="20.100000000000001" customHeight="1" x14ac:dyDescent="0.25">
      <c r="A100" s="5">
        <f t="shared" si="7"/>
        <v>18994</v>
      </c>
      <c r="B100" s="34">
        <v>3.4599999999999999E-2</v>
      </c>
      <c r="C100" s="6"/>
      <c r="D100" s="6"/>
      <c r="E100" s="7"/>
      <c r="F100" s="7"/>
      <c r="G100" s="7"/>
      <c r="H100" s="7"/>
      <c r="I100" s="6"/>
      <c r="J100" s="6"/>
      <c r="K100" s="6"/>
      <c r="L100" s="6"/>
      <c r="M100" s="8">
        <f t="shared" si="4"/>
        <v>100</v>
      </c>
      <c r="N100" s="8">
        <f t="shared" si="6"/>
        <v>12</v>
      </c>
      <c r="O100" s="8" t="str">
        <f t="shared" si="5"/>
        <v>$L$100</v>
      </c>
      <c r="Q100" s="26"/>
      <c r="R100" s="27"/>
      <c r="S100" s="28"/>
      <c r="T100" s="29"/>
      <c r="U100" s="27"/>
      <c r="V100" s="28"/>
      <c r="W100" s="29"/>
      <c r="X100" s="31"/>
      <c r="Y100" s="28"/>
      <c r="Z100" s="30"/>
      <c r="AB100" s="10"/>
      <c r="AC100" s="10"/>
      <c r="AD100" s="11"/>
      <c r="AE100" s="11"/>
    </row>
    <row r="101" spans="1:31" ht="20.100000000000001" customHeight="1" x14ac:dyDescent="0.25">
      <c r="A101" s="5">
        <f t="shared" si="7"/>
        <v>19025</v>
      </c>
      <c r="B101" s="34">
        <v>1.7100000000000001E-2</v>
      </c>
      <c r="C101" s="6"/>
      <c r="D101" s="6"/>
      <c r="E101" s="7"/>
      <c r="F101" s="7"/>
      <c r="G101" s="7"/>
      <c r="H101" s="7"/>
      <c r="I101" s="6"/>
      <c r="J101" s="6"/>
      <c r="K101" s="6"/>
      <c r="L101" s="6"/>
      <c r="M101" s="8">
        <f t="shared" si="4"/>
        <v>101</v>
      </c>
      <c r="N101" s="8">
        <f t="shared" si="6"/>
        <v>12</v>
      </c>
      <c r="O101" s="8" t="str">
        <f t="shared" si="5"/>
        <v>$L$101</v>
      </c>
      <c r="Q101" s="26"/>
      <c r="R101" s="27"/>
      <c r="S101" s="28"/>
      <c r="T101" s="29"/>
      <c r="U101" s="27"/>
      <c r="V101" s="28"/>
      <c r="W101" s="29"/>
      <c r="X101" s="31"/>
      <c r="Y101" s="28"/>
      <c r="Z101" s="30"/>
      <c r="AB101" s="10"/>
      <c r="AC101" s="10"/>
      <c r="AD101" s="11"/>
      <c r="AE101" s="11"/>
    </row>
    <row r="102" spans="1:31" ht="20.100000000000001" customHeight="1" x14ac:dyDescent="0.25">
      <c r="A102" s="5">
        <f t="shared" si="7"/>
        <v>19054</v>
      </c>
      <c r="B102" s="34">
        <v>0</v>
      </c>
      <c r="C102" s="6"/>
      <c r="D102" s="6"/>
      <c r="E102" s="7"/>
      <c r="F102" s="7"/>
      <c r="G102" s="7"/>
      <c r="H102" s="7"/>
      <c r="I102" s="6"/>
      <c r="J102" s="6"/>
      <c r="K102" s="6"/>
      <c r="L102" s="6"/>
      <c r="M102" s="8">
        <f t="shared" si="4"/>
        <v>102</v>
      </c>
      <c r="N102" s="8">
        <f t="shared" si="6"/>
        <v>12</v>
      </c>
      <c r="O102" s="8" t="str">
        <f t="shared" si="5"/>
        <v>$L$102</v>
      </c>
      <c r="Q102" s="26"/>
      <c r="R102" s="27"/>
      <c r="S102" s="28"/>
      <c r="T102" s="29"/>
      <c r="U102" s="27"/>
      <c r="V102" s="28"/>
      <c r="W102" s="29"/>
      <c r="X102" s="31"/>
      <c r="Y102" s="28"/>
      <c r="Z102" s="30"/>
      <c r="AB102" s="10"/>
      <c r="AC102" s="10"/>
      <c r="AD102" s="11"/>
      <c r="AE102" s="11"/>
    </row>
    <row r="103" spans="1:31" ht="20.100000000000001" customHeight="1" x14ac:dyDescent="0.25">
      <c r="A103" s="5">
        <f t="shared" si="7"/>
        <v>19085</v>
      </c>
      <c r="B103" s="34">
        <v>0</v>
      </c>
      <c r="C103" s="6"/>
      <c r="D103" s="6"/>
      <c r="E103" s="7"/>
      <c r="F103" s="7"/>
      <c r="G103" s="7"/>
      <c r="H103" s="7"/>
      <c r="I103" s="6"/>
      <c r="J103" s="6"/>
      <c r="K103" s="6"/>
      <c r="L103" s="6"/>
      <c r="M103" s="8">
        <f t="shared" si="4"/>
        <v>103</v>
      </c>
      <c r="N103" s="8">
        <f t="shared" si="6"/>
        <v>12</v>
      </c>
      <c r="O103" s="8" t="str">
        <f t="shared" si="5"/>
        <v>$L$103</v>
      </c>
      <c r="Q103" s="26"/>
      <c r="R103" s="27"/>
      <c r="S103" s="28"/>
      <c r="T103" s="29"/>
      <c r="U103" s="27"/>
      <c r="V103" s="28"/>
      <c r="W103" s="29"/>
      <c r="X103" s="31"/>
      <c r="Y103" s="28"/>
      <c r="Z103" s="30"/>
      <c r="AB103" s="10"/>
      <c r="AC103" s="10"/>
      <c r="AD103" s="11"/>
      <c r="AE103" s="11"/>
    </row>
    <row r="104" spans="1:31" ht="20.100000000000001" customHeight="1" x14ac:dyDescent="0.25">
      <c r="A104" s="5">
        <f t="shared" si="7"/>
        <v>19115</v>
      </c>
      <c r="B104" s="34">
        <v>4.8999999999999998E-3</v>
      </c>
      <c r="C104" s="6"/>
      <c r="D104" s="6"/>
      <c r="E104" s="7"/>
      <c r="F104" s="7"/>
      <c r="G104" s="7"/>
      <c r="H104" s="7"/>
      <c r="I104" s="6"/>
      <c r="J104" s="6"/>
      <c r="K104" s="6"/>
      <c r="L104" s="6"/>
      <c r="M104" s="8">
        <f t="shared" si="4"/>
        <v>104</v>
      </c>
      <c r="N104" s="8">
        <f t="shared" si="6"/>
        <v>12</v>
      </c>
      <c r="O104" s="8" t="str">
        <f t="shared" si="5"/>
        <v>$L$104</v>
      </c>
      <c r="Q104" s="26"/>
      <c r="R104" s="27"/>
      <c r="S104" s="28"/>
      <c r="T104" s="29"/>
      <c r="U104" s="27"/>
      <c r="V104" s="28"/>
      <c r="W104" s="29"/>
      <c r="X104" s="31"/>
      <c r="Y104" s="28"/>
      <c r="Z104" s="30"/>
      <c r="AB104" s="10"/>
      <c r="AC104" s="10"/>
      <c r="AD104" s="11"/>
      <c r="AE104" s="11"/>
    </row>
    <row r="105" spans="1:31" ht="20.100000000000001" customHeight="1" x14ac:dyDescent="0.25">
      <c r="A105" s="5">
        <f t="shared" si="7"/>
        <v>19146</v>
      </c>
      <c r="B105" s="34">
        <v>5.8999999999999999E-3</v>
      </c>
      <c r="C105" s="6"/>
      <c r="D105" s="6"/>
      <c r="E105" s="7"/>
      <c r="F105" s="7"/>
      <c r="G105" s="7"/>
      <c r="H105" s="7"/>
      <c r="I105" s="6"/>
      <c r="J105" s="6"/>
      <c r="K105" s="6"/>
      <c r="L105" s="6"/>
      <c r="M105" s="8">
        <f t="shared" si="4"/>
        <v>105</v>
      </c>
      <c r="N105" s="8">
        <f t="shared" si="6"/>
        <v>12</v>
      </c>
      <c r="O105" s="8" t="str">
        <f t="shared" si="5"/>
        <v>$L$105</v>
      </c>
      <c r="Q105" s="26"/>
      <c r="R105" s="27"/>
      <c r="S105" s="28"/>
      <c r="T105" s="29"/>
      <c r="U105" s="27"/>
      <c r="V105" s="28"/>
      <c r="W105" s="29"/>
      <c r="X105" s="31"/>
      <c r="Y105" s="28"/>
      <c r="Z105" s="30"/>
      <c r="AB105" s="10"/>
      <c r="AC105" s="10"/>
      <c r="AD105" s="11"/>
      <c r="AE105" s="11"/>
    </row>
    <row r="106" spans="1:31" ht="20.100000000000001" customHeight="1" x14ac:dyDescent="0.25">
      <c r="A106" s="5">
        <f t="shared" si="7"/>
        <v>19176</v>
      </c>
      <c r="B106" s="34">
        <v>1.66E-2</v>
      </c>
      <c r="C106" s="6"/>
      <c r="D106" s="6"/>
      <c r="E106" s="7"/>
      <c r="F106" s="7"/>
      <c r="G106" s="7"/>
      <c r="H106" s="7"/>
      <c r="I106" s="6"/>
      <c r="J106" s="6"/>
      <c r="K106" s="6"/>
      <c r="L106" s="6"/>
      <c r="M106" s="8">
        <f t="shared" si="4"/>
        <v>106</v>
      </c>
      <c r="N106" s="8">
        <f t="shared" si="6"/>
        <v>12</v>
      </c>
      <c r="O106" s="8" t="str">
        <f t="shared" si="5"/>
        <v>$L$106</v>
      </c>
      <c r="Q106" s="26"/>
      <c r="R106" s="27"/>
      <c r="S106" s="28"/>
      <c r="T106" s="29"/>
      <c r="U106" s="27"/>
      <c r="V106" s="28"/>
      <c r="W106" s="29"/>
      <c r="X106" s="31"/>
      <c r="Y106" s="28"/>
      <c r="Z106" s="30"/>
      <c r="AB106" s="10"/>
      <c r="AC106" s="10"/>
      <c r="AD106" s="11"/>
      <c r="AE106" s="11"/>
    </row>
    <row r="107" spans="1:31" ht="20.100000000000001" customHeight="1" x14ac:dyDescent="0.25">
      <c r="A107" s="5">
        <f t="shared" si="7"/>
        <v>19207</v>
      </c>
      <c r="B107" s="34">
        <v>4.7999999999999996E-3</v>
      </c>
      <c r="C107" s="6"/>
      <c r="D107" s="6"/>
      <c r="E107" s="7"/>
      <c r="F107" s="7"/>
      <c r="G107" s="7"/>
      <c r="H107" s="7"/>
      <c r="I107" s="6"/>
      <c r="J107" s="6"/>
      <c r="K107" s="6"/>
      <c r="L107" s="6"/>
      <c r="M107" s="8">
        <f t="shared" si="4"/>
        <v>107</v>
      </c>
      <c r="N107" s="8">
        <f t="shared" si="6"/>
        <v>12</v>
      </c>
      <c r="O107" s="8" t="str">
        <f t="shared" si="5"/>
        <v>$L$107</v>
      </c>
      <c r="Q107" s="26"/>
      <c r="R107" s="27"/>
      <c r="S107" s="28"/>
      <c r="T107" s="29"/>
      <c r="U107" s="27"/>
      <c r="V107" s="28"/>
      <c r="W107" s="29"/>
      <c r="X107" s="31"/>
      <c r="Y107" s="28"/>
      <c r="Z107" s="30"/>
      <c r="AB107" s="10"/>
      <c r="AC107" s="10"/>
      <c r="AD107" s="11"/>
      <c r="AE107" s="11"/>
    </row>
    <row r="108" spans="1:31" ht="20.100000000000001" customHeight="1" x14ac:dyDescent="0.25">
      <c r="A108" s="5">
        <f t="shared" si="7"/>
        <v>19238</v>
      </c>
      <c r="B108" s="34">
        <v>-4.7999999999999996E-3</v>
      </c>
      <c r="C108" s="6"/>
      <c r="D108" s="6"/>
      <c r="E108" s="7"/>
      <c r="F108" s="7"/>
      <c r="G108" s="7"/>
      <c r="H108" s="7"/>
      <c r="I108" s="6"/>
      <c r="J108" s="6"/>
      <c r="K108" s="6"/>
      <c r="L108" s="6"/>
      <c r="M108" s="8">
        <f t="shared" si="4"/>
        <v>108</v>
      </c>
      <c r="N108" s="8">
        <f t="shared" si="6"/>
        <v>12</v>
      </c>
      <c r="O108" s="8" t="str">
        <f t="shared" si="5"/>
        <v>$L$108</v>
      </c>
      <c r="Q108" s="26"/>
      <c r="R108" s="27"/>
      <c r="S108" s="28"/>
      <c r="T108" s="29"/>
      <c r="U108" s="27"/>
      <c r="V108" s="28"/>
      <c r="W108" s="29"/>
      <c r="X108" s="31"/>
      <c r="Y108" s="28"/>
      <c r="Z108" s="30"/>
      <c r="AB108" s="10"/>
      <c r="AC108" s="10"/>
      <c r="AD108" s="11"/>
      <c r="AE108" s="11"/>
    </row>
    <row r="109" spans="1:31" ht="20.100000000000001" customHeight="1" x14ac:dyDescent="0.25">
      <c r="A109" s="5">
        <f t="shared" si="7"/>
        <v>19268</v>
      </c>
      <c r="B109" s="34">
        <v>4.7999999999999996E-3</v>
      </c>
      <c r="C109" s="6"/>
      <c r="D109" s="6"/>
      <c r="E109" s="7"/>
      <c r="F109" s="7"/>
      <c r="G109" s="7"/>
      <c r="H109" s="7"/>
      <c r="I109" s="6"/>
      <c r="J109" s="6"/>
      <c r="K109" s="6"/>
      <c r="L109" s="6"/>
      <c r="M109" s="8">
        <f t="shared" si="4"/>
        <v>109</v>
      </c>
      <c r="N109" s="8">
        <f t="shared" si="6"/>
        <v>12</v>
      </c>
      <c r="O109" s="8" t="str">
        <f t="shared" si="5"/>
        <v>$L$109</v>
      </c>
      <c r="Q109" s="26"/>
      <c r="R109" s="27"/>
      <c r="S109" s="28"/>
      <c r="T109" s="29"/>
      <c r="U109" s="27"/>
      <c r="V109" s="28"/>
      <c r="W109" s="29"/>
      <c r="X109" s="31"/>
      <c r="Y109" s="28"/>
      <c r="Z109" s="30"/>
      <c r="AB109" s="10"/>
      <c r="AC109" s="10"/>
      <c r="AD109" s="11"/>
      <c r="AE109" s="11"/>
    </row>
    <row r="110" spans="1:31" ht="20.100000000000001" customHeight="1" x14ac:dyDescent="0.25">
      <c r="A110" s="5">
        <f t="shared" si="7"/>
        <v>19299</v>
      </c>
      <c r="B110" s="34">
        <v>2.6800000000000001E-2</v>
      </c>
      <c r="C110" s="6"/>
      <c r="D110" s="6"/>
      <c r="E110" s="7"/>
      <c r="F110" s="7"/>
      <c r="G110" s="7"/>
      <c r="H110" s="7"/>
      <c r="I110" s="6"/>
      <c r="J110" s="6"/>
      <c r="K110" s="6"/>
      <c r="L110" s="6"/>
      <c r="M110" s="8">
        <f t="shared" si="4"/>
        <v>110</v>
      </c>
      <c r="N110" s="8">
        <f t="shared" si="6"/>
        <v>12</v>
      </c>
      <c r="O110" s="8" t="str">
        <f t="shared" si="5"/>
        <v>$L$110</v>
      </c>
      <c r="Q110" s="26"/>
      <c r="R110" s="27"/>
      <c r="S110" s="28"/>
      <c r="T110" s="29"/>
      <c r="U110" s="27"/>
      <c r="V110" s="28"/>
      <c r="W110" s="29"/>
      <c r="X110" s="31"/>
      <c r="Y110" s="28"/>
      <c r="Z110" s="30"/>
      <c r="AB110" s="10"/>
      <c r="AC110" s="10"/>
      <c r="AD110" s="11"/>
      <c r="AE110" s="11"/>
    </row>
    <row r="111" spans="1:31" ht="20.100000000000001" customHeight="1" x14ac:dyDescent="0.25">
      <c r="A111" s="5">
        <f t="shared" si="7"/>
        <v>19329</v>
      </c>
      <c r="B111" s="34">
        <v>1.03E-2</v>
      </c>
      <c r="C111" s="6"/>
      <c r="D111" s="6"/>
      <c r="E111" s="7"/>
      <c r="F111" s="7"/>
      <c r="G111" s="7"/>
      <c r="H111" s="7"/>
      <c r="I111" s="6"/>
      <c r="J111" s="6"/>
      <c r="K111" s="6"/>
      <c r="L111" s="6"/>
      <c r="M111" s="8">
        <f t="shared" si="4"/>
        <v>111</v>
      </c>
      <c r="N111" s="8">
        <f t="shared" si="6"/>
        <v>12</v>
      </c>
      <c r="O111" s="8" t="str">
        <f t="shared" si="5"/>
        <v>$L$111</v>
      </c>
      <c r="Q111" s="26"/>
      <c r="R111" s="27"/>
      <c r="S111" s="28"/>
      <c r="T111" s="29"/>
      <c r="U111" s="27"/>
      <c r="V111" s="28"/>
      <c r="W111" s="29"/>
      <c r="X111" s="31"/>
      <c r="Y111" s="28"/>
      <c r="Z111" s="30"/>
      <c r="AB111" s="10"/>
      <c r="AC111" s="10"/>
      <c r="AD111" s="11"/>
      <c r="AE111" s="11"/>
    </row>
    <row r="112" spans="1:31" ht="20.100000000000001" customHeight="1" x14ac:dyDescent="0.25">
      <c r="A112" s="5">
        <f t="shared" si="7"/>
        <v>19360</v>
      </c>
      <c r="B112" s="34">
        <v>1.01E-2</v>
      </c>
      <c r="C112" s="6"/>
      <c r="D112" s="6"/>
      <c r="E112" s="7"/>
      <c r="F112" s="7"/>
      <c r="G112" s="7"/>
      <c r="H112" s="7"/>
      <c r="I112" s="6"/>
      <c r="J112" s="6"/>
      <c r="K112" s="6"/>
      <c r="L112" s="6"/>
      <c r="M112" s="8">
        <f t="shared" si="4"/>
        <v>112</v>
      </c>
      <c r="N112" s="8">
        <f t="shared" si="6"/>
        <v>12</v>
      </c>
      <c r="O112" s="8" t="str">
        <f t="shared" si="5"/>
        <v>$L$112</v>
      </c>
      <c r="Q112" s="26"/>
      <c r="R112" s="27"/>
      <c r="S112" s="28"/>
      <c r="T112" s="29"/>
      <c r="U112" s="27"/>
      <c r="V112" s="28"/>
      <c r="W112" s="29"/>
      <c r="X112" s="31"/>
      <c r="Y112" s="28"/>
      <c r="Z112" s="30"/>
      <c r="AB112" s="10"/>
      <c r="AC112" s="10"/>
      <c r="AD112" s="11"/>
      <c r="AE112" s="11"/>
    </row>
    <row r="113" spans="1:31" ht="20.100000000000001" customHeight="1" x14ac:dyDescent="0.25">
      <c r="A113" s="5">
        <f t="shared" si="7"/>
        <v>19391</v>
      </c>
      <c r="B113" s="34">
        <v>0.01</v>
      </c>
      <c r="C113" s="6"/>
      <c r="D113" s="6"/>
      <c r="E113" s="7"/>
      <c r="F113" s="7"/>
      <c r="G113" s="7"/>
      <c r="H113" s="7"/>
      <c r="I113" s="6"/>
      <c r="J113" s="6"/>
      <c r="K113" s="6"/>
      <c r="L113" s="6"/>
      <c r="M113" s="8">
        <f t="shared" si="4"/>
        <v>113</v>
      </c>
      <c r="N113" s="8">
        <f t="shared" si="6"/>
        <v>12</v>
      </c>
      <c r="O113" s="8" t="str">
        <f t="shared" si="5"/>
        <v>$L$113</v>
      </c>
      <c r="Q113" s="26"/>
      <c r="R113" s="27"/>
      <c r="S113" s="28"/>
      <c r="T113" s="29"/>
      <c r="U113" s="27"/>
      <c r="V113" s="28"/>
      <c r="W113" s="29"/>
      <c r="X113" s="31"/>
      <c r="Y113" s="28"/>
      <c r="Z113" s="30"/>
      <c r="AB113" s="10"/>
      <c r="AC113" s="10"/>
      <c r="AD113" s="11"/>
      <c r="AE113" s="11"/>
    </row>
    <row r="114" spans="1:31" ht="20.100000000000001" customHeight="1" x14ac:dyDescent="0.25">
      <c r="A114" s="5">
        <f t="shared" si="7"/>
        <v>19419</v>
      </c>
      <c r="B114" s="34">
        <v>2.53E-2</v>
      </c>
      <c r="C114" s="6"/>
      <c r="D114" s="6"/>
      <c r="E114" s="7"/>
      <c r="F114" s="7"/>
      <c r="G114" s="7"/>
      <c r="H114" s="7"/>
      <c r="I114" s="6"/>
      <c r="J114" s="6"/>
      <c r="K114" s="6"/>
      <c r="L114" s="6"/>
      <c r="M114" s="8">
        <f t="shared" si="4"/>
        <v>114</v>
      </c>
      <c r="N114" s="8">
        <f t="shared" si="6"/>
        <v>12</v>
      </c>
      <c r="O114" s="8" t="str">
        <f t="shared" si="5"/>
        <v>$L$114</v>
      </c>
      <c r="Q114" s="26"/>
      <c r="R114" s="27"/>
      <c r="S114" s="28"/>
      <c r="T114" s="29"/>
      <c r="U114" s="27"/>
      <c r="V114" s="28"/>
      <c r="W114" s="29"/>
      <c r="X114" s="31"/>
      <c r="Y114" s="28"/>
      <c r="Z114" s="30"/>
      <c r="AB114" s="10"/>
      <c r="AC114" s="10"/>
      <c r="AD114" s="11"/>
      <c r="AE114" s="11"/>
    </row>
    <row r="115" spans="1:31" ht="20.100000000000001" customHeight="1" x14ac:dyDescent="0.25">
      <c r="A115" s="5">
        <f t="shared" si="7"/>
        <v>19450</v>
      </c>
      <c r="B115" s="34">
        <v>0</v>
      </c>
      <c r="C115" s="6"/>
      <c r="D115" s="6"/>
      <c r="E115" s="7"/>
      <c r="F115" s="7"/>
      <c r="G115" s="7"/>
      <c r="H115" s="7"/>
      <c r="I115" s="6"/>
      <c r="J115" s="6"/>
      <c r="K115" s="6"/>
      <c r="L115" s="6"/>
      <c r="M115" s="8">
        <f t="shared" si="4"/>
        <v>115</v>
      </c>
      <c r="N115" s="8">
        <f t="shared" si="6"/>
        <v>12</v>
      </c>
      <c r="O115" s="8" t="str">
        <f t="shared" si="5"/>
        <v>$L$115</v>
      </c>
      <c r="Q115" s="26"/>
      <c r="R115" s="27"/>
      <c r="S115" s="28"/>
      <c r="T115" s="29"/>
      <c r="U115" s="27"/>
      <c r="V115" s="28"/>
      <c r="W115" s="29"/>
      <c r="X115" s="31"/>
      <c r="Y115" s="28"/>
      <c r="Z115" s="30"/>
      <c r="AB115" s="10"/>
      <c r="AC115" s="10"/>
      <c r="AD115" s="11"/>
      <c r="AE115" s="11"/>
    </row>
    <row r="116" spans="1:31" ht="20.100000000000001" customHeight="1" x14ac:dyDescent="0.25">
      <c r="A116" s="5">
        <f t="shared" si="7"/>
        <v>19480</v>
      </c>
      <c r="B116" s="34">
        <v>-4.4000000000000003E-3</v>
      </c>
      <c r="C116" s="6"/>
      <c r="D116" s="6"/>
      <c r="E116" s="7"/>
      <c r="F116" s="7"/>
      <c r="G116" s="7"/>
      <c r="H116" s="7"/>
      <c r="I116" s="6"/>
      <c r="J116" s="6"/>
      <c r="K116" s="6"/>
      <c r="L116" s="6"/>
      <c r="M116" s="8">
        <f t="shared" si="4"/>
        <v>116</v>
      </c>
      <c r="N116" s="8">
        <f t="shared" si="6"/>
        <v>12</v>
      </c>
      <c r="O116" s="8" t="str">
        <f t="shared" si="5"/>
        <v>$L$116</v>
      </c>
      <c r="Q116" s="26"/>
      <c r="R116" s="27"/>
      <c r="S116" s="28"/>
      <c r="T116" s="29"/>
      <c r="U116" s="27"/>
      <c r="V116" s="28"/>
      <c r="W116" s="29"/>
      <c r="X116" s="31"/>
      <c r="Y116" s="28"/>
      <c r="Z116" s="30"/>
      <c r="AB116" s="10"/>
      <c r="AC116" s="10"/>
      <c r="AD116" s="11"/>
      <c r="AE116" s="11"/>
    </row>
    <row r="117" spans="1:31" ht="20.100000000000001" customHeight="1" x14ac:dyDescent="0.25">
      <c r="A117" s="5">
        <f t="shared" si="7"/>
        <v>19511</v>
      </c>
      <c r="B117" s="34">
        <v>1.4199999999999999E-2</v>
      </c>
      <c r="C117" s="6"/>
      <c r="D117" s="6"/>
      <c r="E117" s="7"/>
      <c r="F117" s="7"/>
      <c r="G117" s="7"/>
      <c r="H117" s="7"/>
      <c r="I117" s="6"/>
      <c r="J117" s="6"/>
      <c r="K117" s="6"/>
      <c r="L117" s="6"/>
      <c r="M117" s="8">
        <f t="shared" si="4"/>
        <v>117</v>
      </c>
      <c r="N117" s="8">
        <f t="shared" si="6"/>
        <v>12</v>
      </c>
      <c r="O117" s="8" t="str">
        <f t="shared" si="5"/>
        <v>$L$117</v>
      </c>
      <c r="Q117" s="26"/>
      <c r="R117" s="27"/>
      <c r="S117" s="28"/>
      <c r="T117" s="29"/>
      <c r="U117" s="27"/>
      <c r="V117" s="28"/>
      <c r="W117" s="29"/>
      <c r="X117" s="31"/>
      <c r="Y117" s="28"/>
      <c r="Z117" s="30"/>
      <c r="AB117" s="10"/>
      <c r="AC117" s="10"/>
      <c r="AD117" s="11"/>
      <c r="AE117" s="11"/>
    </row>
    <row r="118" spans="1:31" ht="20.100000000000001" customHeight="1" x14ac:dyDescent="0.25">
      <c r="A118" s="5">
        <f t="shared" si="7"/>
        <v>19541</v>
      </c>
      <c r="B118" s="34">
        <v>2.0099999999999996E-2</v>
      </c>
      <c r="C118" s="6"/>
      <c r="D118" s="6"/>
      <c r="E118" s="7"/>
      <c r="F118" s="7"/>
      <c r="G118" s="7"/>
      <c r="H118" s="7"/>
      <c r="I118" s="6"/>
      <c r="J118" s="6"/>
      <c r="K118" s="6"/>
      <c r="L118" s="6"/>
      <c r="M118" s="8">
        <f t="shared" si="4"/>
        <v>118</v>
      </c>
      <c r="N118" s="8">
        <f t="shared" si="6"/>
        <v>12</v>
      </c>
      <c r="O118" s="8" t="str">
        <f t="shared" si="5"/>
        <v>$L$118</v>
      </c>
      <c r="Q118" s="26"/>
      <c r="R118" s="27"/>
      <c r="S118" s="28"/>
      <c r="T118" s="29"/>
      <c r="U118" s="27"/>
      <c r="V118" s="28"/>
      <c r="W118" s="29"/>
      <c r="X118" s="31"/>
      <c r="Y118" s="28"/>
      <c r="Z118" s="30"/>
      <c r="AB118" s="10"/>
      <c r="AC118" s="10"/>
      <c r="AD118" s="11"/>
      <c r="AE118" s="11"/>
    </row>
    <row r="119" spans="1:31" ht="20.100000000000001" customHeight="1" x14ac:dyDescent="0.25">
      <c r="A119" s="5">
        <f t="shared" si="7"/>
        <v>19572</v>
      </c>
      <c r="B119" s="34">
        <v>3.7599999999999995E-2</v>
      </c>
      <c r="C119" s="6"/>
      <c r="D119" s="6"/>
      <c r="E119" s="7"/>
      <c r="F119" s="7"/>
      <c r="G119" s="7"/>
      <c r="H119" s="7"/>
      <c r="I119" s="6"/>
      <c r="J119" s="6"/>
      <c r="K119" s="6"/>
      <c r="L119" s="6"/>
      <c r="M119" s="8">
        <f t="shared" si="4"/>
        <v>119</v>
      </c>
      <c r="N119" s="8">
        <f t="shared" si="6"/>
        <v>12</v>
      </c>
      <c r="O119" s="8" t="str">
        <f t="shared" si="5"/>
        <v>$L$119</v>
      </c>
      <c r="Q119" s="26"/>
      <c r="R119" s="27"/>
      <c r="S119" s="28"/>
      <c r="T119" s="29"/>
      <c r="U119" s="27"/>
      <c r="V119" s="28"/>
      <c r="W119" s="29"/>
      <c r="X119" s="31"/>
      <c r="Y119" s="28"/>
      <c r="Z119" s="30"/>
      <c r="AB119" s="10"/>
      <c r="AC119" s="10"/>
      <c r="AD119" s="11"/>
      <c r="AE119" s="11"/>
    </row>
    <row r="120" spans="1:31" ht="20.100000000000001" customHeight="1" x14ac:dyDescent="0.25">
      <c r="A120" s="5">
        <f t="shared" si="7"/>
        <v>19603</v>
      </c>
      <c r="B120" s="34">
        <v>1.3999999999999999E-2</v>
      </c>
      <c r="C120" s="6"/>
      <c r="D120" s="6"/>
      <c r="E120" s="7"/>
      <c r="F120" s="7"/>
      <c r="G120" s="7"/>
      <c r="H120" s="7"/>
      <c r="I120" s="6"/>
      <c r="J120" s="6"/>
      <c r="K120" s="6"/>
      <c r="L120" s="6"/>
      <c r="M120" s="8">
        <f t="shared" si="4"/>
        <v>120</v>
      </c>
      <c r="N120" s="8">
        <f t="shared" si="6"/>
        <v>12</v>
      </c>
      <c r="O120" s="8" t="str">
        <f t="shared" si="5"/>
        <v>$L$120</v>
      </c>
      <c r="Q120" s="26"/>
      <c r="R120" s="27"/>
      <c r="S120" s="28"/>
      <c r="T120" s="29"/>
      <c r="U120" s="27"/>
      <c r="V120" s="28"/>
      <c r="W120" s="29"/>
      <c r="X120" s="31"/>
      <c r="Y120" s="28"/>
      <c r="Z120" s="30"/>
      <c r="AB120" s="10"/>
      <c r="AC120" s="10"/>
      <c r="AD120" s="11"/>
      <c r="AE120" s="11"/>
    </row>
    <row r="121" spans="1:31" ht="20.100000000000001" customHeight="1" x14ac:dyDescent="0.25">
      <c r="A121" s="5">
        <f t="shared" si="7"/>
        <v>19633</v>
      </c>
      <c r="B121" s="34">
        <v>2.6800000000000001E-2</v>
      </c>
      <c r="C121" s="6"/>
      <c r="D121" s="6"/>
      <c r="E121" s="7"/>
      <c r="F121" s="7"/>
      <c r="G121" s="7"/>
      <c r="H121" s="7"/>
      <c r="I121" s="6"/>
      <c r="J121" s="6"/>
      <c r="K121" s="6"/>
      <c r="L121" s="6"/>
      <c r="M121" s="8">
        <f t="shared" si="4"/>
        <v>121</v>
      </c>
      <c r="N121" s="8">
        <f t="shared" si="6"/>
        <v>12</v>
      </c>
      <c r="O121" s="8" t="str">
        <f t="shared" si="5"/>
        <v>$L$121</v>
      </c>
      <c r="Q121" s="26"/>
      <c r="R121" s="27"/>
      <c r="S121" s="28"/>
      <c r="T121" s="29"/>
      <c r="U121" s="27"/>
      <c r="V121" s="28"/>
      <c r="W121" s="29"/>
      <c r="X121" s="31"/>
      <c r="Y121" s="28"/>
      <c r="Z121" s="30"/>
      <c r="AB121" s="10"/>
      <c r="AC121" s="10"/>
      <c r="AD121" s="11"/>
      <c r="AE121" s="11"/>
    </row>
    <row r="122" spans="1:31" ht="20.100000000000001" customHeight="1" x14ac:dyDescent="0.25">
      <c r="A122" s="5">
        <f t="shared" si="7"/>
        <v>19664</v>
      </c>
      <c r="B122" s="34">
        <v>1.3500000000000002E-2</v>
      </c>
      <c r="C122" s="6"/>
      <c r="D122" s="6"/>
      <c r="E122" s="7"/>
      <c r="F122" s="7"/>
      <c r="G122" s="7"/>
      <c r="H122" s="7"/>
      <c r="I122" s="6"/>
      <c r="J122" s="6"/>
      <c r="K122" s="6"/>
      <c r="L122" s="6"/>
      <c r="M122" s="8">
        <f t="shared" si="4"/>
        <v>122</v>
      </c>
      <c r="N122" s="8">
        <f t="shared" si="6"/>
        <v>12</v>
      </c>
      <c r="O122" s="8" t="str">
        <f t="shared" si="5"/>
        <v>$L$122</v>
      </c>
      <c r="Q122" s="26"/>
      <c r="R122" s="27"/>
      <c r="S122" s="28"/>
      <c r="T122" s="29"/>
      <c r="U122" s="27"/>
      <c r="V122" s="28"/>
      <c r="W122" s="29"/>
      <c r="X122" s="31"/>
      <c r="Y122" s="28"/>
      <c r="Z122" s="30"/>
      <c r="AB122" s="10"/>
      <c r="AC122" s="10"/>
      <c r="AD122" s="11"/>
      <c r="AE122" s="11"/>
    </row>
    <row r="123" spans="1:31" ht="20.100000000000001" customHeight="1" x14ac:dyDescent="0.25">
      <c r="A123" s="5">
        <f t="shared" si="7"/>
        <v>19694</v>
      </c>
      <c r="B123" s="34">
        <v>2.1899999999999999E-2</v>
      </c>
      <c r="C123" s="6"/>
      <c r="D123" s="6"/>
      <c r="E123" s="7"/>
      <c r="F123" s="7"/>
      <c r="G123" s="7"/>
      <c r="H123" s="7"/>
      <c r="I123" s="6"/>
      <c r="J123" s="6"/>
      <c r="K123" s="6"/>
      <c r="L123" s="6"/>
      <c r="M123" s="8">
        <f t="shared" si="4"/>
        <v>123</v>
      </c>
      <c r="N123" s="8">
        <f t="shared" si="6"/>
        <v>12</v>
      </c>
      <c r="O123" s="8" t="str">
        <f t="shared" si="5"/>
        <v>$L$123</v>
      </c>
      <c r="Q123" s="26"/>
      <c r="R123" s="27"/>
      <c r="S123" s="28"/>
      <c r="T123" s="29"/>
      <c r="U123" s="27"/>
      <c r="V123" s="28"/>
      <c r="W123" s="29"/>
      <c r="X123" s="31"/>
      <c r="Y123" s="28"/>
      <c r="Z123" s="30"/>
      <c r="AB123" s="10"/>
      <c r="AC123" s="10"/>
      <c r="AD123" s="11"/>
      <c r="AE123" s="11"/>
    </row>
    <row r="124" spans="1:31" ht="20.100000000000001" customHeight="1" x14ac:dyDescent="0.25">
      <c r="A124" s="5">
        <f t="shared" si="7"/>
        <v>19725</v>
      </c>
      <c r="B124" s="34">
        <v>2.8999999999999998E-2</v>
      </c>
      <c r="C124" s="6"/>
      <c r="D124" s="6"/>
      <c r="E124" s="7"/>
      <c r="F124" s="7"/>
      <c r="G124" s="7"/>
      <c r="H124" s="7"/>
      <c r="I124" s="6"/>
      <c r="J124" s="6"/>
      <c r="K124" s="6"/>
      <c r="L124" s="6"/>
      <c r="M124" s="8">
        <f t="shared" si="4"/>
        <v>124</v>
      </c>
      <c r="N124" s="8">
        <f t="shared" si="6"/>
        <v>12</v>
      </c>
      <c r="O124" s="8" t="str">
        <f t="shared" si="5"/>
        <v>$L$124</v>
      </c>
      <c r="Q124" s="26"/>
      <c r="R124" s="27"/>
      <c r="S124" s="28"/>
      <c r="T124" s="29"/>
      <c r="U124" s="27"/>
      <c r="V124" s="28"/>
      <c r="W124" s="29"/>
      <c r="X124" s="31"/>
      <c r="Y124" s="28"/>
      <c r="Z124" s="30"/>
      <c r="AB124" s="10"/>
      <c r="AC124" s="10"/>
      <c r="AD124" s="11"/>
      <c r="AE124" s="11"/>
    </row>
    <row r="125" spans="1:31" ht="20.100000000000001" customHeight="1" x14ac:dyDescent="0.25">
      <c r="A125" s="5">
        <f t="shared" si="7"/>
        <v>19756</v>
      </c>
      <c r="B125" s="34">
        <v>2.4500000000000001E-2</v>
      </c>
      <c r="C125" s="6"/>
      <c r="D125" s="6"/>
      <c r="E125" s="7"/>
      <c r="F125" s="7"/>
      <c r="G125" s="7"/>
      <c r="H125" s="7"/>
      <c r="I125" s="6"/>
      <c r="J125" s="6"/>
      <c r="K125" s="6"/>
      <c r="L125" s="6"/>
      <c r="M125" s="8">
        <f t="shared" si="4"/>
        <v>125</v>
      </c>
      <c r="N125" s="8">
        <f t="shared" si="6"/>
        <v>12</v>
      </c>
      <c r="O125" s="8" t="str">
        <f t="shared" si="5"/>
        <v>$L$125</v>
      </c>
      <c r="Q125" s="26"/>
      <c r="R125" s="27"/>
      <c r="S125" s="28"/>
      <c r="T125" s="29"/>
      <c r="U125" s="27"/>
      <c r="V125" s="28"/>
      <c r="W125" s="29"/>
      <c r="X125" s="31"/>
      <c r="Y125" s="28"/>
      <c r="Z125" s="30"/>
      <c r="AB125" s="10"/>
      <c r="AC125" s="10"/>
      <c r="AD125" s="11"/>
      <c r="AE125" s="11"/>
    </row>
    <row r="126" spans="1:31" ht="20.100000000000001" customHeight="1" x14ac:dyDescent="0.25">
      <c r="A126" s="5">
        <f t="shared" si="7"/>
        <v>19784</v>
      </c>
      <c r="B126" s="34">
        <v>1.9599999999999999E-2</v>
      </c>
      <c r="C126" s="6"/>
      <c r="D126" s="6"/>
      <c r="E126" s="7"/>
      <c r="F126" s="7"/>
      <c r="G126" s="7"/>
      <c r="H126" s="7"/>
      <c r="I126" s="6"/>
      <c r="J126" s="6"/>
      <c r="K126" s="6"/>
      <c r="L126" s="6"/>
      <c r="M126" s="8">
        <f t="shared" si="4"/>
        <v>126</v>
      </c>
      <c r="N126" s="8">
        <f t="shared" si="6"/>
        <v>12</v>
      </c>
      <c r="O126" s="8" t="str">
        <f t="shared" si="5"/>
        <v>$L$126</v>
      </c>
      <c r="Q126" s="26"/>
      <c r="R126" s="27"/>
      <c r="S126" s="28"/>
      <c r="T126" s="29"/>
      <c r="U126" s="27"/>
      <c r="V126" s="28"/>
      <c r="W126" s="29"/>
      <c r="X126" s="31"/>
      <c r="Y126" s="28"/>
      <c r="Z126" s="30"/>
      <c r="AB126" s="10"/>
      <c r="AC126" s="10"/>
      <c r="AD126" s="11"/>
      <c r="AE126" s="11"/>
    </row>
    <row r="127" spans="1:31" ht="20.100000000000001" customHeight="1" x14ac:dyDescent="0.25">
      <c r="A127" s="5">
        <f t="shared" si="7"/>
        <v>19815</v>
      </c>
      <c r="B127" s="34">
        <v>3.7699999999999997E-2</v>
      </c>
      <c r="C127" s="6"/>
      <c r="D127" s="6"/>
      <c r="E127" s="7"/>
      <c r="F127" s="7"/>
      <c r="G127" s="7"/>
      <c r="H127" s="7"/>
      <c r="I127" s="6"/>
      <c r="J127" s="6"/>
      <c r="K127" s="6"/>
      <c r="L127" s="6"/>
      <c r="M127" s="8">
        <f t="shared" si="4"/>
        <v>127</v>
      </c>
      <c r="N127" s="8">
        <f t="shared" si="6"/>
        <v>12</v>
      </c>
      <c r="O127" s="8" t="str">
        <f t="shared" si="5"/>
        <v>$L$127</v>
      </c>
      <c r="Q127" s="26"/>
      <c r="R127" s="27"/>
      <c r="S127" s="28"/>
      <c r="T127" s="29"/>
      <c r="U127" s="27"/>
      <c r="V127" s="28"/>
      <c r="W127" s="29"/>
      <c r="X127" s="31"/>
      <c r="Y127" s="28"/>
      <c r="Z127" s="30"/>
      <c r="AB127" s="10"/>
      <c r="AC127" s="10"/>
      <c r="AD127" s="11"/>
      <c r="AE127" s="11"/>
    </row>
    <row r="128" spans="1:31" ht="20.100000000000001" customHeight="1" x14ac:dyDescent="0.25">
      <c r="A128" s="5">
        <f t="shared" si="7"/>
        <v>19845</v>
      </c>
      <c r="B128" s="34">
        <v>1.8500000000000003E-2</v>
      </c>
      <c r="C128" s="6"/>
      <c r="D128" s="6"/>
      <c r="E128" s="7"/>
      <c r="F128" s="7"/>
      <c r="G128" s="7"/>
      <c r="H128" s="7"/>
      <c r="I128" s="6"/>
      <c r="J128" s="6"/>
      <c r="K128" s="6"/>
      <c r="L128" s="6"/>
      <c r="M128" s="8">
        <f t="shared" si="4"/>
        <v>128</v>
      </c>
      <c r="N128" s="8">
        <f t="shared" si="6"/>
        <v>12</v>
      </c>
      <c r="O128" s="8" t="str">
        <f t="shared" si="5"/>
        <v>$L$128</v>
      </c>
      <c r="Q128" s="26"/>
      <c r="R128" s="27"/>
      <c r="S128" s="28"/>
      <c r="T128" s="29"/>
      <c r="U128" s="27"/>
      <c r="V128" s="28"/>
      <c r="W128" s="29"/>
      <c r="X128" s="31"/>
      <c r="Y128" s="28"/>
      <c r="Z128" s="30"/>
      <c r="AB128" s="10"/>
      <c r="AC128" s="10"/>
      <c r="AD128" s="11"/>
      <c r="AE128" s="11"/>
    </row>
    <row r="129" spans="1:31" ht="20.100000000000001" customHeight="1" x14ac:dyDescent="0.25">
      <c r="A129" s="5">
        <f t="shared" si="7"/>
        <v>19876</v>
      </c>
      <c r="B129" s="34">
        <v>1.3500000000000002E-2</v>
      </c>
      <c r="C129" s="6"/>
      <c r="D129" s="6"/>
      <c r="E129" s="7"/>
      <c r="F129" s="7"/>
      <c r="G129" s="7"/>
      <c r="H129" s="7"/>
      <c r="I129" s="6"/>
      <c r="J129" s="6"/>
      <c r="K129" s="6"/>
      <c r="L129" s="6"/>
      <c r="M129" s="8">
        <f t="shared" si="4"/>
        <v>129</v>
      </c>
      <c r="N129" s="8">
        <f t="shared" si="6"/>
        <v>12</v>
      </c>
      <c r="O129" s="8" t="str">
        <f t="shared" si="5"/>
        <v>$L$129</v>
      </c>
      <c r="Q129" s="26"/>
      <c r="R129" s="27"/>
      <c r="S129" s="28"/>
      <c r="T129" s="29"/>
      <c r="U129" s="27"/>
      <c r="V129" s="28"/>
      <c r="W129" s="29"/>
      <c r="X129" s="31"/>
      <c r="Y129" s="28"/>
      <c r="Z129" s="30"/>
      <c r="AB129" s="10"/>
      <c r="AC129" s="10"/>
      <c r="AD129" s="11"/>
      <c r="AE129" s="11"/>
    </row>
    <row r="130" spans="1:31" ht="20.100000000000001" customHeight="1" x14ac:dyDescent="0.25">
      <c r="A130" s="5">
        <f t="shared" si="7"/>
        <v>19906</v>
      </c>
      <c r="B130" s="34">
        <v>1.3300000000000001E-2</v>
      </c>
      <c r="C130" s="6"/>
      <c r="D130" s="6"/>
      <c r="E130" s="7"/>
      <c r="F130" s="7"/>
      <c r="G130" s="7"/>
      <c r="H130" s="7"/>
      <c r="I130" s="6"/>
      <c r="J130" s="6"/>
      <c r="K130" s="6"/>
      <c r="L130" s="6"/>
      <c r="M130" s="8">
        <f t="shared" si="4"/>
        <v>130</v>
      </c>
      <c r="N130" s="8">
        <f t="shared" si="6"/>
        <v>12</v>
      </c>
      <c r="O130" s="8" t="str">
        <f t="shared" si="5"/>
        <v>$L$130</v>
      </c>
      <c r="Q130" s="26"/>
      <c r="R130" s="27"/>
      <c r="S130" s="28"/>
      <c r="T130" s="29"/>
      <c r="U130" s="27"/>
      <c r="V130" s="28"/>
      <c r="W130" s="29"/>
      <c r="X130" s="31"/>
      <c r="Y130" s="28"/>
      <c r="Z130" s="30"/>
      <c r="AB130" s="10"/>
      <c r="AC130" s="10"/>
      <c r="AD130" s="11"/>
      <c r="AE130" s="11"/>
    </row>
    <row r="131" spans="1:31" ht="20.100000000000001" customHeight="1" x14ac:dyDescent="0.25">
      <c r="A131" s="5">
        <f t="shared" si="7"/>
        <v>19937</v>
      </c>
      <c r="B131" s="34">
        <v>8.5000000000000006E-3</v>
      </c>
      <c r="C131" s="6"/>
      <c r="D131" s="6"/>
      <c r="E131" s="7"/>
      <c r="F131" s="7"/>
      <c r="G131" s="7"/>
      <c r="H131" s="7"/>
      <c r="I131" s="6"/>
      <c r="J131" s="6"/>
      <c r="K131" s="6"/>
      <c r="L131" s="6"/>
      <c r="M131" s="8">
        <f t="shared" si="4"/>
        <v>131</v>
      </c>
      <c r="N131" s="8">
        <f t="shared" si="6"/>
        <v>12</v>
      </c>
      <c r="O131" s="8" t="str">
        <f t="shared" si="5"/>
        <v>$L$131</v>
      </c>
      <c r="Q131" s="26"/>
      <c r="R131" s="27"/>
      <c r="S131" s="28"/>
      <c r="T131" s="29"/>
      <c r="U131" s="27"/>
      <c r="V131" s="28"/>
      <c r="W131" s="29"/>
      <c r="X131" s="31"/>
      <c r="Y131" s="28"/>
      <c r="Z131" s="30"/>
      <c r="AB131" s="10"/>
      <c r="AC131" s="10"/>
      <c r="AD131" s="11"/>
      <c r="AE131" s="11"/>
    </row>
    <row r="132" spans="1:31" ht="20.100000000000001" customHeight="1" x14ac:dyDescent="0.25">
      <c r="A132" s="5">
        <f t="shared" si="7"/>
        <v>19968</v>
      </c>
      <c r="B132" s="34">
        <v>2.6000000000000002E-2</v>
      </c>
      <c r="C132" s="6"/>
      <c r="D132" s="6"/>
      <c r="E132" s="7"/>
      <c r="F132" s="7"/>
      <c r="G132" s="7"/>
      <c r="H132" s="7"/>
      <c r="I132" s="6"/>
      <c r="J132" s="6"/>
      <c r="K132" s="6"/>
      <c r="L132" s="6"/>
      <c r="M132" s="8">
        <f t="shared" ref="M132:M195" si="8">ROW(B132)</f>
        <v>132</v>
      </c>
      <c r="N132" s="8">
        <f t="shared" si="6"/>
        <v>12</v>
      </c>
      <c r="O132" s="8" t="str">
        <f t="shared" ref="O132:O195" si="9">ADDRESS(M132,N132)</f>
        <v>$L$132</v>
      </c>
      <c r="Q132" s="26"/>
      <c r="R132" s="27"/>
      <c r="S132" s="28"/>
      <c r="T132" s="29"/>
      <c r="U132" s="27"/>
      <c r="V132" s="28"/>
      <c r="W132" s="29"/>
      <c r="X132" s="31"/>
      <c r="Y132" s="28"/>
      <c r="Z132" s="30"/>
      <c r="AB132" s="10"/>
      <c r="AC132" s="10"/>
      <c r="AD132" s="11"/>
      <c r="AE132" s="11"/>
    </row>
    <row r="133" spans="1:31" ht="20.100000000000001" customHeight="1" x14ac:dyDescent="0.25">
      <c r="A133" s="5">
        <f t="shared" si="7"/>
        <v>19998</v>
      </c>
      <c r="B133" s="34">
        <v>4.4000000000000003E-3</v>
      </c>
      <c r="C133" s="6"/>
      <c r="D133" s="6"/>
      <c r="E133" s="7"/>
      <c r="F133" s="7"/>
      <c r="G133" s="7"/>
      <c r="H133" s="7"/>
      <c r="I133" s="6"/>
      <c r="J133" s="6"/>
      <c r="K133" s="6"/>
      <c r="L133" s="6"/>
      <c r="M133" s="8">
        <f t="shared" si="8"/>
        <v>133</v>
      </c>
      <c r="N133" s="8">
        <f t="shared" ref="N133:N196" si="10">IF($Q$4=$B$3,COLUMN(B133),IF($Q$4=$C$3,COLUMN(C133),IF($Q$4=$D$3,COLUMN(D133),IF($Q$4=$E$3,COLUMN(E133),IF($Q$4=$F$3,COLUMN(F133),IF($Q$4=$G$3,COLUMN(G133),IF($Q$4=$H$3,COLUMN(H133),IF($Q$4=$I$3,COLUMN(I133),IF($Q$4=$J$3,COLUMN(J133),IF($Q$4=$K$3,COLUMN(K133),IF($Q$4=$L$3,COLUMN(L133),0)))))))))))</f>
        <v>12</v>
      </c>
      <c r="O133" s="8" t="str">
        <f t="shared" si="9"/>
        <v>$L$133</v>
      </c>
      <c r="Q133" s="26"/>
      <c r="R133" s="27"/>
      <c r="S133" s="28"/>
      <c r="T133" s="29"/>
      <c r="U133" s="27"/>
      <c r="V133" s="28"/>
      <c r="W133" s="29"/>
      <c r="X133" s="31"/>
      <c r="Y133" s="28"/>
      <c r="Z133" s="30"/>
      <c r="AB133" s="10"/>
      <c r="AC133" s="10"/>
      <c r="AD133" s="11"/>
      <c r="AE133" s="11"/>
    </row>
    <row r="134" spans="1:31" ht="20.100000000000001" customHeight="1" x14ac:dyDescent="0.25">
      <c r="A134" s="5">
        <f t="shared" ref="A134:A197" si="11">EDATE(A133,1)</f>
        <v>20029</v>
      </c>
      <c r="B134" s="34">
        <v>2.0799999999999999E-2</v>
      </c>
      <c r="C134" s="6"/>
      <c r="D134" s="6"/>
      <c r="E134" s="7"/>
      <c r="F134" s="7"/>
      <c r="G134" s="7"/>
      <c r="H134" s="7"/>
      <c r="I134" s="6"/>
      <c r="J134" s="6"/>
      <c r="K134" s="6"/>
      <c r="L134" s="6"/>
      <c r="M134" s="8">
        <f t="shared" si="8"/>
        <v>134</v>
      </c>
      <c r="N134" s="8">
        <f t="shared" si="10"/>
        <v>12</v>
      </c>
      <c r="O134" s="8" t="str">
        <f t="shared" si="9"/>
        <v>$L$134</v>
      </c>
      <c r="Q134" s="26"/>
      <c r="R134" s="27"/>
      <c r="S134" s="28"/>
      <c r="T134" s="29"/>
      <c r="U134" s="27"/>
      <c r="V134" s="28"/>
      <c r="W134" s="29"/>
      <c r="X134" s="31"/>
      <c r="Y134" s="28"/>
      <c r="Z134" s="30"/>
      <c r="AB134" s="10"/>
      <c r="AC134" s="10"/>
      <c r="AD134" s="11"/>
      <c r="AE134" s="11"/>
    </row>
    <row r="135" spans="1:31" ht="20.100000000000001" customHeight="1" x14ac:dyDescent="0.25">
      <c r="A135" s="5">
        <f t="shared" si="11"/>
        <v>20059</v>
      </c>
      <c r="B135" s="34">
        <v>1.67E-2</v>
      </c>
      <c r="C135" s="6"/>
      <c r="D135" s="6"/>
      <c r="E135" s="7"/>
      <c r="F135" s="7"/>
      <c r="G135" s="7"/>
      <c r="H135" s="7"/>
      <c r="I135" s="6"/>
      <c r="J135" s="6"/>
      <c r="K135" s="6"/>
      <c r="L135" s="6"/>
      <c r="M135" s="8">
        <f t="shared" si="8"/>
        <v>135</v>
      </c>
      <c r="N135" s="8">
        <f t="shared" si="10"/>
        <v>12</v>
      </c>
      <c r="O135" s="8" t="str">
        <f t="shared" si="9"/>
        <v>$L$135</v>
      </c>
      <c r="Q135" s="26"/>
      <c r="R135" s="27"/>
      <c r="S135" s="28"/>
      <c r="T135" s="29"/>
      <c r="U135" s="27"/>
      <c r="V135" s="28"/>
      <c r="W135" s="29"/>
      <c r="X135" s="31"/>
      <c r="Y135" s="28"/>
      <c r="Z135" s="30"/>
      <c r="AB135" s="10"/>
      <c r="AC135" s="10"/>
      <c r="AD135" s="11"/>
      <c r="AE135" s="11"/>
    </row>
    <row r="136" spans="1:31" ht="20.100000000000001" customHeight="1" x14ac:dyDescent="0.25">
      <c r="A136" s="5">
        <f t="shared" si="11"/>
        <v>20090</v>
      </c>
      <c r="B136" s="34">
        <v>1.6399999999999998E-2</v>
      </c>
      <c r="C136" s="6"/>
      <c r="D136" s="6"/>
      <c r="E136" s="7"/>
      <c r="F136" s="7"/>
      <c r="G136" s="7"/>
      <c r="H136" s="7"/>
      <c r="I136" s="6"/>
      <c r="J136" s="6"/>
      <c r="K136" s="6"/>
      <c r="L136" s="6"/>
      <c r="M136" s="8">
        <f t="shared" si="8"/>
        <v>136</v>
      </c>
      <c r="N136" s="8">
        <f t="shared" si="10"/>
        <v>12</v>
      </c>
      <c r="O136" s="8" t="str">
        <f t="shared" si="9"/>
        <v>$L$136</v>
      </c>
      <c r="Q136" s="26"/>
      <c r="R136" s="27"/>
      <c r="S136" s="28"/>
      <c r="T136" s="29"/>
      <c r="U136" s="27"/>
      <c r="V136" s="28"/>
      <c r="W136" s="29"/>
      <c r="X136" s="31"/>
      <c r="Y136" s="28"/>
      <c r="Z136" s="30"/>
      <c r="AB136" s="10"/>
      <c r="AC136" s="10"/>
      <c r="AD136" s="11"/>
      <c r="AE136" s="11"/>
    </row>
    <row r="137" spans="1:31" ht="20.100000000000001" customHeight="1" x14ac:dyDescent="0.25">
      <c r="A137" s="5">
        <f t="shared" si="11"/>
        <v>20121</v>
      </c>
      <c r="B137" s="34">
        <v>0</v>
      </c>
      <c r="C137" s="6"/>
      <c r="D137" s="6"/>
      <c r="E137" s="7"/>
      <c r="F137" s="7"/>
      <c r="G137" s="7"/>
      <c r="H137" s="7"/>
      <c r="I137" s="6"/>
      <c r="J137" s="6"/>
      <c r="K137" s="6"/>
      <c r="L137" s="6"/>
      <c r="M137" s="8">
        <f t="shared" si="8"/>
        <v>137</v>
      </c>
      <c r="N137" s="8">
        <f t="shared" si="10"/>
        <v>12</v>
      </c>
      <c r="O137" s="8" t="str">
        <f t="shared" si="9"/>
        <v>$L$137</v>
      </c>
      <c r="Q137" s="26"/>
      <c r="R137" s="27"/>
      <c r="S137" s="28"/>
      <c r="T137" s="29"/>
      <c r="U137" s="27"/>
      <c r="V137" s="28"/>
      <c r="W137" s="29"/>
      <c r="X137" s="31"/>
      <c r="Y137" s="28"/>
      <c r="Z137" s="30"/>
      <c r="AB137" s="10"/>
      <c r="AC137" s="10"/>
      <c r="AD137" s="11"/>
      <c r="AE137" s="11"/>
    </row>
    <row r="138" spans="1:31" ht="20.100000000000001" customHeight="1" x14ac:dyDescent="0.25">
      <c r="A138" s="5">
        <f t="shared" si="11"/>
        <v>20149</v>
      </c>
      <c r="B138" s="34">
        <v>7.8000000000000005E-3</v>
      </c>
      <c r="C138" s="6"/>
      <c r="D138" s="6"/>
      <c r="E138" s="7"/>
      <c r="F138" s="7"/>
      <c r="G138" s="7"/>
      <c r="H138" s="7"/>
      <c r="I138" s="6"/>
      <c r="J138" s="6"/>
      <c r="K138" s="6"/>
      <c r="L138" s="6"/>
      <c r="M138" s="8">
        <f t="shared" si="8"/>
        <v>138</v>
      </c>
      <c r="N138" s="8">
        <f t="shared" si="10"/>
        <v>12</v>
      </c>
      <c r="O138" s="8" t="str">
        <f t="shared" si="9"/>
        <v>$L$138</v>
      </c>
      <c r="Q138" s="26"/>
      <c r="R138" s="27"/>
      <c r="S138" s="28"/>
      <c r="T138" s="29"/>
      <c r="U138" s="27"/>
      <c r="V138" s="28"/>
      <c r="W138" s="29"/>
      <c r="X138" s="31"/>
      <c r="Y138" s="28"/>
      <c r="Z138" s="30"/>
      <c r="AB138" s="10"/>
      <c r="AC138" s="10"/>
      <c r="AD138" s="11"/>
      <c r="AE138" s="11"/>
    </row>
    <row r="139" spans="1:31" ht="20.100000000000001" customHeight="1" x14ac:dyDescent="0.25">
      <c r="A139" s="5">
        <f t="shared" si="11"/>
        <v>20180</v>
      </c>
      <c r="B139" s="34">
        <v>1.9599999999999999E-2</v>
      </c>
      <c r="C139" s="6"/>
      <c r="D139" s="6"/>
      <c r="E139" s="7"/>
      <c r="F139" s="7"/>
      <c r="G139" s="7"/>
      <c r="H139" s="7"/>
      <c r="I139" s="6"/>
      <c r="J139" s="6"/>
      <c r="K139" s="6"/>
      <c r="L139" s="6"/>
      <c r="M139" s="8">
        <f t="shared" si="8"/>
        <v>139</v>
      </c>
      <c r="N139" s="8">
        <f t="shared" si="10"/>
        <v>12</v>
      </c>
      <c r="O139" s="8" t="str">
        <f t="shared" si="9"/>
        <v>$L$139</v>
      </c>
      <c r="Q139" s="26"/>
      <c r="R139" s="27"/>
      <c r="S139" s="28"/>
      <c r="T139" s="29"/>
      <c r="U139" s="27"/>
      <c r="V139" s="28"/>
      <c r="W139" s="29"/>
      <c r="X139" s="31"/>
      <c r="Y139" s="28"/>
      <c r="Z139" s="30"/>
      <c r="AB139" s="10"/>
      <c r="AC139" s="10"/>
      <c r="AD139" s="11"/>
      <c r="AE139" s="11"/>
    </row>
    <row r="140" spans="1:31" ht="20.100000000000001" customHeight="1" x14ac:dyDescent="0.25">
      <c r="A140" s="5">
        <f t="shared" si="11"/>
        <v>20210</v>
      </c>
      <c r="B140" s="34">
        <v>0</v>
      </c>
      <c r="C140" s="6"/>
      <c r="D140" s="6"/>
      <c r="E140" s="7"/>
      <c r="F140" s="7"/>
      <c r="G140" s="7"/>
      <c r="H140" s="7"/>
      <c r="I140" s="6"/>
      <c r="J140" s="6"/>
      <c r="K140" s="6"/>
      <c r="L140" s="6"/>
      <c r="M140" s="8">
        <f t="shared" si="8"/>
        <v>140</v>
      </c>
      <c r="N140" s="8">
        <f t="shared" si="10"/>
        <v>12</v>
      </c>
      <c r="O140" s="8" t="str">
        <f t="shared" si="9"/>
        <v>$L$140</v>
      </c>
      <c r="Q140" s="26"/>
      <c r="R140" s="27"/>
      <c r="S140" s="28"/>
      <c r="T140" s="29"/>
      <c r="U140" s="27"/>
      <c r="V140" s="28"/>
      <c r="W140" s="29"/>
      <c r="X140" s="31"/>
      <c r="Y140" s="28"/>
      <c r="Z140" s="30"/>
      <c r="AB140" s="10"/>
      <c r="AC140" s="10"/>
      <c r="AD140" s="11"/>
      <c r="AE140" s="11"/>
    </row>
    <row r="141" spans="1:31" ht="20.100000000000001" customHeight="1" x14ac:dyDescent="0.25">
      <c r="A141" s="5">
        <f t="shared" si="11"/>
        <v>20241</v>
      </c>
      <c r="B141" s="34">
        <v>0</v>
      </c>
      <c r="C141" s="6"/>
      <c r="D141" s="6"/>
      <c r="E141" s="7"/>
      <c r="F141" s="7"/>
      <c r="G141" s="7"/>
      <c r="H141" s="7"/>
      <c r="I141" s="6"/>
      <c r="J141" s="6"/>
      <c r="K141" s="6"/>
      <c r="L141" s="6"/>
      <c r="M141" s="8">
        <f t="shared" si="8"/>
        <v>141</v>
      </c>
      <c r="N141" s="8">
        <f t="shared" si="10"/>
        <v>12</v>
      </c>
      <c r="O141" s="8" t="str">
        <f t="shared" si="9"/>
        <v>$L$141</v>
      </c>
      <c r="Q141" s="26"/>
      <c r="R141" s="27"/>
      <c r="S141" s="28"/>
      <c r="T141" s="29"/>
      <c r="U141" s="27"/>
      <c r="V141" s="28"/>
      <c r="W141" s="29"/>
      <c r="X141" s="31"/>
      <c r="Y141" s="28"/>
      <c r="Z141" s="30"/>
      <c r="AB141" s="10"/>
      <c r="AC141" s="10"/>
      <c r="AD141" s="11"/>
      <c r="AE141" s="11"/>
    </row>
    <row r="142" spans="1:31" ht="20.100000000000001" customHeight="1" x14ac:dyDescent="0.25">
      <c r="A142" s="5">
        <f t="shared" si="11"/>
        <v>20271</v>
      </c>
      <c r="B142" s="34">
        <v>1.1599999999999999E-2</v>
      </c>
      <c r="C142" s="6"/>
      <c r="D142" s="6"/>
      <c r="E142" s="7"/>
      <c r="F142" s="7"/>
      <c r="G142" s="7"/>
      <c r="H142" s="7"/>
      <c r="I142" s="6"/>
      <c r="J142" s="6"/>
      <c r="K142" s="6"/>
      <c r="L142" s="6"/>
      <c r="M142" s="8">
        <f t="shared" si="8"/>
        <v>142</v>
      </c>
      <c r="N142" s="8">
        <f t="shared" si="10"/>
        <v>12</v>
      </c>
      <c r="O142" s="8" t="str">
        <f t="shared" si="9"/>
        <v>$L$142</v>
      </c>
      <c r="Q142" s="26"/>
      <c r="R142" s="27"/>
      <c r="S142" s="28"/>
      <c r="T142" s="29"/>
      <c r="U142" s="27"/>
      <c r="V142" s="28"/>
      <c r="W142" s="29"/>
      <c r="X142" s="31"/>
      <c r="Y142" s="28"/>
      <c r="Z142" s="30"/>
      <c r="AB142" s="10"/>
      <c r="AC142" s="10"/>
      <c r="AD142" s="11"/>
      <c r="AE142" s="11"/>
    </row>
    <row r="143" spans="1:31" ht="20.100000000000001" customHeight="1" x14ac:dyDescent="0.25">
      <c r="A143" s="5">
        <f t="shared" si="11"/>
        <v>20302</v>
      </c>
      <c r="B143" s="34">
        <v>1.9E-2</v>
      </c>
      <c r="C143" s="6"/>
      <c r="D143" s="6"/>
      <c r="E143" s="7"/>
      <c r="F143" s="7"/>
      <c r="G143" s="7"/>
      <c r="H143" s="7"/>
      <c r="I143" s="6"/>
      <c r="J143" s="6"/>
      <c r="K143" s="6"/>
      <c r="L143" s="6"/>
      <c r="M143" s="8">
        <f t="shared" si="8"/>
        <v>143</v>
      </c>
      <c r="N143" s="8">
        <f t="shared" si="10"/>
        <v>12</v>
      </c>
      <c r="O143" s="8" t="str">
        <f t="shared" si="9"/>
        <v>$L$143</v>
      </c>
      <c r="Q143" s="26"/>
      <c r="R143" s="27"/>
      <c r="S143" s="28"/>
      <c r="T143" s="29"/>
      <c r="U143" s="27"/>
      <c r="V143" s="28"/>
      <c r="W143" s="29"/>
      <c r="X143" s="31"/>
      <c r="Y143" s="28"/>
      <c r="Z143" s="30"/>
      <c r="AB143" s="10"/>
      <c r="AC143" s="10"/>
      <c r="AD143" s="11"/>
      <c r="AE143" s="11"/>
    </row>
    <row r="144" spans="1:31" ht="20.100000000000001" customHeight="1" x14ac:dyDescent="0.25">
      <c r="A144" s="5">
        <f t="shared" si="11"/>
        <v>20333</v>
      </c>
      <c r="B144" s="34">
        <v>2.2599999999999999E-2</v>
      </c>
      <c r="C144" s="6"/>
      <c r="D144" s="6"/>
      <c r="E144" s="7"/>
      <c r="F144" s="7"/>
      <c r="G144" s="7"/>
      <c r="H144" s="7"/>
      <c r="I144" s="6"/>
      <c r="J144" s="6"/>
      <c r="K144" s="6"/>
      <c r="L144" s="6"/>
      <c r="M144" s="8">
        <f t="shared" si="8"/>
        <v>144</v>
      </c>
      <c r="N144" s="8">
        <f t="shared" si="10"/>
        <v>12</v>
      </c>
      <c r="O144" s="8" t="str">
        <f t="shared" si="9"/>
        <v>$L$144</v>
      </c>
      <c r="Q144" s="26"/>
      <c r="R144" s="27"/>
      <c r="S144" s="28"/>
      <c r="T144" s="29"/>
      <c r="U144" s="27"/>
      <c r="V144" s="28"/>
      <c r="W144" s="29"/>
      <c r="X144" s="31"/>
      <c r="Y144" s="28"/>
      <c r="Z144" s="30"/>
      <c r="AB144" s="10"/>
      <c r="AC144" s="10"/>
      <c r="AD144" s="11"/>
      <c r="AE144" s="11"/>
    </row>
    <row r="145" spans="1:31" ht="20.100000000000001" customHeight="1" x14ac:dyDescent="0.25">
      <c r="A145" s="5">
        <f t="shared" si="11"/>
        <v>20363</v>
      </c>
      <c r="B145" s="34">
        <v>1.1000000000000001E-2</v>
      </c>
      <c r="C145" s="6"/>
      <c r="D145" s="6"/>
      <c r="E145" s="7"/>
      <c r="F145" s="7"/>
      <c r="G145" s="7"/>
      <c r="H145" s="7"/>
      <c r="I145" s="6"/>
      <c r="J145" s="6"/>
      <c r="K145" s="6"/>
      <c r="L145" s="6"/>
      <c r="M145" s="8">
        <f t="shared" si="8"/>
        <v>145</v>
      </c>
      <c r="N145" s="8">
        <f t="shared" si="10"/>
        <v>12</v>
      </c>
      <c r="O145" s="8" t="str">
        <f t="shared" si="9"/>
        <v>$L$145</v>
      </c>
      <c r="Q145" s="26"/>
      <c r="R145" s="27"/>
      <c r="S145" s="28"/>
      <c r="T145" s="29"/>
      <c r="U145" s="27"/>
      <c r="V145" s="28"/>
      <c r="W145" s="29"/>
      <c r="X145" s="31"/>
      <c r="Y145" s="28"/>
      <c r="Z145" s="30"/>
      <c r="AB145" s="10"/>
      <c r="AC145" s="10"/>
      <c r="AD145" s="11"/>
      <c r="AE145" s="11"/>
    </row>
    <row r="146" spans="1:31" ht="20.100000000000001" customHeight="1" x14ac:dyDescent="0.25">
      <c r="A146" s="5">
        <f t="shared" si="11"/>
        <v>20394</v>
      </c>
      <c r="B146" s="34">
        <v>3.8E-3</v>
      </c>
      <c r="C146" s="6"/>
      <c r="D146" s="6"/>
      <c r="E146" s="7"/>
      <c r="F146" s="7"/>
      <c r="G146" s="7"/>
      <c r="H146" s="7"/>
      <c r="I146" s="6"/>
      <c r="J146" s="6"/>
      <c r="K146" s="6"/>
      <c r="L146" s="6"/>
      <c r="M146" s="8">
        <f t="shared" si="8"/>
        <v>146</v>
      </c>
      <c r="N146" s="8">
        <f t="shared" si="10"/>
        <v>12</v>
      </c>
      <c r="O146" s="8" t="str">
        <f t="shared" si="9"/>
        <v>$L$146</v>
      </c>
      <c r="Q146" s="26"/>
      <c r="R146" s="27"/>
      <c r="S146" s="28"/>
      <c r="T146" s="29"/>
      <c r="U146" s="27"/>
      <c r="V146" s="28"/>
      <c r="W146" s="29"/>
      <c r="X146" s="31"/>
      <c r="Y146" s="28"/>
      <c r="Z146" s="30"/>
      <c r="AB146" s="10"/>
      <c r="AC146" s="10"/>
      <c r="AD146" s="11"/>
      <c r="AE146" s="11"/>
    </row>
    <row r="147" spans="1:31" ht="20.100000000000001" customHeight="1" x14ac:dyDescent="0.25">
      <c r="A147" s="5">
        <f t="shared" si="11"/>
        <v>20424</v>
      </c>
      <c r="B147" s="34">
        <v>3.8E-3</v>
      </c>
      <c r="C147" s="6"/>
      <c r="D147" s="6"/>
      <c r="E147" s="7"/>
      <c r="F147" s="7"/>
      <c r="G147" s="7"/>
      <c r="H147" s="7"/>
      <c r="I147" s="6"/>
      <c r="J147" s="6"/>
      <c r="K147" s="6"/>
      <c r="L147" s="6"/>
      <c r="M147" s="8">
        <f t="shared" si="8"/>
        <v>147</v>
      </c>
      <c r="N147" s="8">
        <f t="shared" si="10"/>
        <v>12</v>
      </c>
      <c r="O147" s="8" t="str">
        <f t="shared" si="9"/>
        <v>$L$147</v>
      </c>
      <c r="Q147" s="26"/>
      <c r="R147" s="27"/>
      <c r="S147" s="28"/>
      <c r="T147" s="29"/>
      <c r="U147" s="27"/>
      <c r="V147" s="28"/>
      <c r="W147" s="29"/>
      <c r="X147" s="31"/>
      <c r="Y147" s="28"/>
      <c r="Z147" s="30"/>
      <c r="AB147" s="10"/>
      <c r="AC147" s="10"/>
      <c r="AD147" s="11"/>
      <c r="AE147" s="11"/>
    </row>
    <row r="148" spans="1:31" ht="20.100000000000001" customHeight="1" x14ac:dyDescent="0.25">
      <c r="A148" s="5">
        <f t="shared" si="11"/>
        <v>20455</v>
      </c>
      <c r="B148" s="34">
        <v>1.7899999999999999E-2</v>
      </c>
      <c r="C148" s="6"/>
      <c r="D148" s="6"/>
      <c r="E148" s="7"/>
      <c r="F148" s="7"/>
      <c r="G148" s="7"/>
      <c r="H148" s="7"/>
      <c r="I148" s="6"/>
      <c r="J148" s="6"/>
      <c r="K148" s="6"/>
      <c r="L148" s="6"/>
      <c r="M148" s="8">
        <f t="shared" si="8"/>
        <v>148</v>
      </c>
      <c r="N148" s="8">
        <f t="shared" si="10"/>
        <v>12</v>
      </c>
      <c r="O148" s="8" t="str">
        <f t="shared" si="9"/>
        <v>$L$148</v>
      </c>
      <c r="Q148" s="26"/>
      <c r="R148" s="27"/>
      <c r="S148" s="28"/>
      <c r="T148" s="29"/>
      <c r="U148" s="27"/>
      <c r="V148" s="28"/>
      <c r="W148" s="29"/>
      <c r="X148" s="31"/>
      <c r="Y148" s="28"/>
      <c r="Z148" s="30"/>
      <c r="AB148" s="10"/>
      <c r="AC148" s="10"/>
      <c r="AD148" s="11"/>
      <c r="AE148" s="11"/>
    </row>
    <row r="149" spans="1:31" ht="20.100000000000001" customHeight="1" x14ac:dyDescent="0.25">
      <c r="A149" s="5">
        <f t="shared" si="11"/>
        <v>20486</v>
      </c>
      <c r="B149" s="34">
        <v>2.8199999999999999E-2</v>
      </c>
      <c r="C149" s="6"/>
      <c r="D149" s="6"/>
      <c r="E149" s="7"/>
      <c r="F149" s="7"/>
      <c r="G149" s="7"/>
      <c r="H149" s="7"/>
      <c r="I149" s="6"/>
      <c r="J149" s="6"/>
      <c r="K149" s="6"/>
      <c r="L149" s="6"/>
      <c r="M149" s="8">
        <f t="shared" si="8"/>
        <v>149</v>
      </c>
      <c r="N149" s="8">
        <f t="shared" si="10"/>
        <v>12</v>
      </c>
      <c r="O149" s="8" t="str">
        <f t="shared" si="9"/>
        <v>$L$149</v>
      </c>
      <c r="Q149" s="26"/>
      <c r="R149" s="27"/>
      <c r="S149" s="28"/>
      <c r="T149" s="29"/>
      <c r="U149" s="27"/>
      <c r="V149" s="28"/>
      <c r="W149" s="29"/>
      <c r="X149" s="31"/>
      <c r="Y149" s="28"/>
      <c r="Z149" s="30"/>
      <c r="AB149" s="10"/>
      <c r="AC149" s="10"/>
      <c r="AD149" s="11"/>
      <c r="AE149" s="11"/>
    </row>
    <row r="150" spans="1:31" ht="20.100000000000001" customHeight="1" x14ac:dyDescent="0.25">
      <c r="A150" s="5">
        <f t="shared" si="11"/>
        <v>20515</v>
      </c>
      <c r="B150" s="34">
        <v>1.3999999999999999E-2</v>
      </c>
      <c r="C150" s="6"/>
      <c r="D150" s="6"/>
      <c r="E150" s="7"/>
      <c r="F150" s="7"/>
      <c r="G150" s="7"/>
      <c r="H150" s="7"/>
      <c r="I150" s="6"/>
      <c r="J150" s="6"/>
      <c r="K150" s="6"/>
      <c r="L150" s="6"/>
      <c r="M150" s="8">
        <f t="shared" si="8"/>
        <v>150</v>
      </c>
      <c r="N150" s="8">
        <f t="shared" si="10"/>
        <v>12</v>
      </c>
      <c r="O150" s="8" t="str">
        <f t="shared" si="9"/>
        <v>$L$150</v>
      </c>
      <c r="Q150" s="26"/>
      <c r="R150" s="27"/>
      <c r="S150" s="28"/>
      <c r="T150" s="29"/>
      <c r="U150" s="27"/>
      <c r="V150" s="28"/>
      <c r="W150" s="29"/>
      <c r="X150" s="31"/>
      <c r="Y150" s="28"/>
      <c r="Z150" s="30"/>
      <c r="AB150" s="10"/>
      <c r="AC150" s="10"/>
      <c r="AD150" s="11"/>
      <c r="AE150" s="11"/>
    </row>
    <row r="151" spans="1:31" ht="20.100000000000001" customHeight="1" x14ac:dyDescent="0.25">
      <c r="A151" s="5">
        <f t="shared" si="11"/>
        <v>20546</v>
      </c>
      <c r="B151" s="34">
        <v>3.5999999999999999E-3</v>
      </c>
      <c r="C151" s="6"/>
      <c r="D151" s="6"/>
      <c r="E151" s="7"/>
      <c r="F151" s="7"/>
      <c r="G151" s="7"/>
      <c r="H151" s="7"/>
      <c r="I151" s="6"/>
      <c r="J151" s="6"/>
      <c r="K151" s="6"/>
      <c r="L151" s="6"/>
      <c r="M151" s="8">
        <f t="shared" si="8"/>
        <v>151</v>
      </c>
      <c r="N151" s="8">
        <f t="shared" si="10"/>
        <v>12</v>
      </c>
      <c r="O151" s="8" t="str">
        <f t="shared" si="9"/>
        <v>$L$151</v>
      </c>
      <c r="Q151" s="26"/>
      <c r="R151" s="27"/>
      <c r="S151" s="28"/>
      <c r="T151" s="29"/>
      <c r="U151" s="27"/>
      <c r="V151" s="28"/>
      <c r="W151" s="29"/>
      <c r="X151" s="31"/>
      <c r="Y151" s="28"/>
      <c r="Z151" s="30"/>
      <c r="AB151" s="10"/>
      <c r="AC151" s="10"/>
      <c r="AD151" s="11"/>
      <c r="AE151" s="11"/>
    </row>
    <row r="152" spans="1:31" ht="20.100000000000001" customHeight="1" x14ac:dyDescent="0.25">
      <c r="A152" s="5">
        <f t="shared" si="11"/>
        <v>20576</v>
      </c>
      <c r="B152" s="34">
        <v>3.0499999999999999E-2</v>
      </c>
      <c r="C152" s="6"/>
      <c r="D152" s="6"/>
      <c r="E152" s="7"/>
      <c r="F152" s="7"/>
      <c r="G152" s="7"/>
      <c r="H152" s="7"/>
      <c r="I152" s="6"/>
      <c r="J152" s="6"/>
      <c r="K152" s="6"/>
      <c r="L152" s="6"/>
      <c r="M152" s="8">
        <f t="shared" si="8"/>
        <v>152</v>
      </c>
      <c r="N152" s="8">
        <f t="shared" si="10"/>
        <v>12</v>
      </c>
      <c r="O152" s="8" t="str">
        <f t="shared" si="9"/>
        <v>$L$152</v>
      </c>
      <c r="Q152" s="26"/>
      <c r="R152" s="27"/>
      <c r="S152" s="28"/>
      <c r="T152" s="29"/>
      <c r="U152" s="27"/>
      <c r="V152" s="28"/>
      <c r="W152" s="29"/>
      <c r="X152" s="31"/>
      <c r="Y152" s="28"/>
      <c r="Z152" s="30"/>
      <c r="AB152" s="10"/>
      <c r="AC152" s="10"/>
      <c r="AD152" s="11"/>
      <c r="AE152" s="11"/>
    </row>
    <row r="153" spans="1:31" ht="20.100000000000001" customHeight="1" x14ac:dyDescent="0.25">
      <c r="A153" s="5">
        <f t="shared" si="11"/>
        <v>20607</v>
      </c>
      <c r="B153" s="34">
        <v>2.9600000000000001E-2</v>
      </c>
      <c r="C153" s="6"/>
      <c r="D153" s="6"/>
      <c r="E153" s="7"/>
      <c r="F153" s="7"/>
      <c r="G153" s="7"/>
      <c r="H153" s="7"/>
      <c r="I153" s="6"/>
      <c r="J153" s="6"/>
      <c r="K153" s="6"/>
      <c r="L153" s="6"/>
      <c r="M153" s="8">
        <f t="shared" si="8"/>
        <v>153</v>
      </c>
      <c r="N153" s="8">
        <f t="shared" si="10"/>
        <v>12</v>
      </c>
      <c r="O153" s="8" t="str">
        <f t="shared" si="9"/>
        <v>$L$153</v>
      </c>
      <c r="Q153" s="26"/>
      <c r="R153" s="27"/>
      <c r="S153" s="28"/>
      <c r="T153" s="29"/>
      <c r="U153" s="27"/>
      <c r="V153" s="28"/>
      <c r="W153" s="29"/>
      <c r="X153" s="31"/>
      <c r="Y153" s="28"/>
      <c r="Z153" s="30"/>
      <c r="AB153" s="10"/>
      <c r="AC153" s="10"/>
      <c r="AD153" s="11"/>
      <c r="AE153" s="11"/>
    </row>
    <row r="154" spans="1:31" ht="20.100000000000001" customHeight="1" x14ac:dyDescent="0.25">
      <c r="A154" s="5">
        <f t="shared" si="11"/>
        <v>20637</v>
      </c>
      <c r="B154" s="34">
        <v>1.5800000000000002E-2</v>
      </c>
      <c r="C154" s="6"/>
      <c r="D154" s="6"/>
      <c r="E154" s="7"/>
      <c r="F154" s="7"/>
      <c r="G154" s="7"/>
      <c r="H154" s="7"/>
      <c r="I154" s="6"/>
      <c r="J154" s="6"/>
      <c r="K154" s="6"/>
      <c r="L154" s="6"/>
      <c r="M154" s="8">
        <f t="shared" si="8"/>
        <v>154</v>
      </c>
      <c r="N154" s="8">
        <f t="shared" si="10"/>
        <v>12</v>
      </c>
      <c r="O154" s="8" t="str">
        <f t="shared" si="9"/>
        <v>$L$154</v>
      </c>
      <c r="Q154" s="26"/>
      <c r="R154" s="27"/>
      <c r="S154" s="28"/>
      <c r="T154" s="29"/>
      <c r="U154" s="27"/>
      <c r="V154" s="28"/>
      <c r="W154" s="29"/>
      <c r="X154" s="31"/>
      <c r="Y154" s="28"/>
      <c r="Z154" s="30"/>
      <c r="AB154" s="10"/>
      <c r="AC154" s="10"/>
      <c r="AD154" s="11"/>
      <c r="AE154" s="11"/>
    </row>
    <row r="155" spans="1:31" ht="20.100000000000001" customHeight="1" x14ac:dyDescent="0.25">
      <c r="A155" s="5">
        <f t="shared" si="11"/>
        <v>20668</v>
      </c>
      <c r="B155" s="34">
        <v>1.89E-2</v>
      </c>
      <c r="C155" s="6"/>
      <c r="D155" s="6"/>
      <c r="E155" s="7"/>
      <c r="F155" s="7"/>
      <c r="G155" s="7"/>
      <c r="H155" s="7"/>
      <c r="I155" s="6"/>
      <c r="J155" s="6"/>
      <c r="K155" s="6"/>
      <c r="L155" s="6"/>
      <c r="M155" s="8">
        <f t="shared" si="8"/>
        <v>155</v>
      </c>
      <c r="N155" s="8">
        <f t="shared" si="10"/>
        <v>12</v>
      </c>
      <c r="O155" s="8" t="str">
        <f t="shared" si="9"/>
        <v>$L$155</v>
      </c>
      <c r="Q155" s="26"/>
      <c r="R155" s="27"/>
      <c r="S155" s="28"/>
      <c r="T155" s="29"/>
      <c r="U155" s="27"/>
      <c r="V155" s="28"/>
      <c r="W155" s="29"/>
      <c r="X155" s="31"/>
      <c r="Y155" s="28"/>
      <c r="Z155" s="30"/>
      <c r="AB155" s="10"/>
      <c r="AC155" s="10"/>
      <c r="AD155" s="11"/>
      <c r="AE155" s="11"/>
    </row>
    <row r="156" spans="1:31" ht="20.100000000000001" customHeight="1" x14ac:dyDescent="0.25">
      <c r="A156" s="5">
        <f t="shared" si="11"/>
        <v>20699</v>
      </c>
      <c r="B156" s="34">
        <v>3.3799999999999997E-2</v>
      </c>
      <c r="C156" s="6"/>
      <c r="D156" s="6"/>
      <c r="E156" s="7"/>
      <c r="F156" s="7"/>
      <c r="G156" s="7"/>
      <c r="H156" s="7"/>
      <c r="I156" s="6"/>
      <c r="J156" s="6"/>
      <c r="K156" s="6"/>
      <c r="L156" s="6"/>
      <c r="M156" s="8">
        <f t="shared" si="8"/>
        <v>156</v>
      </c>
      <c r="N156" s="8">
        <f t="shared" si="10"/>
        <v>12</v>
      </c>
      <c r="O156" s="8" t="str">
        <f t="shared" si="9"/>
        <v>$L$156</v>
      </c>
      <c r="Q156" s="26"/>
      <c r="R156" s="27"/>
      <c r="S156" s="28"/>
      <c r="T156" s="29"/>
      <c r="U156" s="27"/>
      <c r="V156" s="28"/>
      <c r="W156" s="29"/>
      <c r="X156" s="31"/>
      <c r="Y156" s="28"/>
      <c r="Z156" s="30"/>
      <c r="AB156" s="10"/>
      <c r="AC156" s="10"/>
      <c r="AD156" s="11"/>
      <c r="AE156" s="11"/>
    </row>
    <row r="157" spans="1:31" ht="20.100000000000001" customHeight="1" x14ac:dyDescent="0.25">
      <c r="A157" s="5">
        <f t="shared" si="11"/>
        <v>20729</v>
      </c>
      <c r="B157" s="34">
        <v>1.52E-2</v>
      </c>
      <c r="C157" s="6"/>
      <c r="D157" s="6"/>
      <c r="E157" s="7"/>
      <c r="F157" s="7"/>
      <c r="G157" s="7"/>
      <c r="H157" s="7"/>
      <c r="I157" s="6"/>
      <c r="J157" s="6"/>
      <c r="K157" s="6"/>
      <c r="L157" s="6"/>
      <c r="M157" s="8">
        <f t="shared" si="8"/>
        <v>157</v>
      </c>
      <c r="N157" s="8">
        <f t="shared" si="10"/>
        <v>12</v>
      </c>
      <c r="O157" s="8" t="str">
        <f t="shared" si="9"/>
        <v>$L$157</v>
      </c>
      <c r="Q157" s="26"/>
      <c r="R157" s="27"/>
      <c r="S157" s="28"/>
      <c r="T157" s="29"/>
      <c r="U157" s="27"/>
      <c r="V157" s="28"/>
      <c r="W157" s="29"/>
      <c r="X157" s="31"/>
      <c r="Y157" s="28"/>
      <c r="Z157" s="30"/>
      <c r="AB157" s="10"/>
      <c r="AC157" s="10"/>
      <c r="AD157" s="11"/>
      <c r="AE157" s="11"/>
    </row>
    <row r="158" spans="1:31" ht="20.100000000000001" customHeight="1" x14ac:dyDescent="0.25">
      <c r="A158" s="5">
        <f t="shared" si="11"/>
        <v>20760</v>
      </c>
      <c r="B158" s="34">
        <v>1.15E-2</v>
      </c>
      <c r="C158" s="6"/>
      <c r="D158" s="6"/>
      <c r="E158" s="7"/>
      <c r="F158" s="7"/>
      <c r="G158" s="7"/>
      <c r="H158" s="7"/>
      <c r="I158" s="6"/>
      <c r="J158" s="6"/>
      <c r="K158" s="6"/>
      <c r="L158" s="6"/>
      <c r="M158" s="8">
        <f t="shared" si="8"/>
        <v>158</v>
      </c>
      <c r="N158" s="8">
        <f t="shared" si="10"/>
        <v>12</v>
      </c>
      <c r="O158" s="8" t="str">
        <f t="shared" si="9"/>
        <v>$L$158</v>
      </c>
      <c r="Q158" s="26"/>
      <c r="R158" s="27"/>
      <c r="S158" s="28"/>
      <c r="T158" s="29"/>
      <c r="U158" s="27"/>
      <c r="V158" s="28"/>
      <c r="W158" s="29"/>
      <c r="X158" s="31"/>
      <c r="Y158" s="28"/>
      <c r="Z158" s="30"/>
      <c r="AB158" s="10"/>
      <c r="AC158" s="10"/>
      <c r="AD158" s="11"/>
      <c r="AE158" s="11"/>
    </row>
    <row r="159" spans="1:31" ht="20.100000000000001" customHeight="1" x14ac:dyDescent="0.25">
      <c r="A159" s="5">
        <f t="shared" si="11"/>
        <v>20790</v>
      </c>
      <c r="B159" s="34">
        <v>3.0999999999999999E-3</v>
      </c>
      <c r="C159" s="6"/>
      <c r="D159" s="6"/>
      <c r="E159" s="7"/>
      <c r="F159" s="7"/>
      <c r="G159" s="7"/>
      <c r="H159" s="7"/>
      <c r="I159" s="6"/>
      <c r="J159" s="6"/>
      <c r="K159" s="6"/>
      <c r="L159" s="6"/>
      <c r="M159" s="8">
        <f t="shared" si="8"/>
        <v>159</v>
      </c>
      <c r="N159" s="8">
        <f t="shared" si="10"/>
        <v>12</v>
      </c>
      <c r="O159" s="8" t="str">
        <f t="shared" si="9"/>
        <v>$L$159</v>
      </c>
      <c r="Q159" s="26"/>
      <c r="R159" s="27"/>
      <c r="S159" s="28"/>
      <c r="T159" s="29"/>
      <c r="U159" s="27"/>
      <c r="V159" s="28"/>
      <c r="W159" s="29"/>
      <c r="X159" s="31"/>
      <c r="Y159" s="28"/>
      <c r="Z159" s="30"/>
      <c r="AB159" s="10"/>
      <c r="AC159" s="10"/>
      <c r="AD159" s="11"/>
      <c r="AE159" s="11"/>
    </row>
    <row r="160" spans="1:31" ht="20.100000000000001" customHeight="1" x14ac:dyDescent="0.25">
      <c r="A160" s="5">
        <f t="shared" si="11"/>
        <v>20821</v>
      </c>
      <c r="B160" s="34">
        <v>4.3499999999999997E-2</v>
      </c>
      <c r="C160" s="6"/>
      <c r="D160" s="6"/>
      <c r="E160" s="7"/>
      <c r="F160" s="7"/>
      <c r="G160" s="7"/>
      <c r="H160" s="7"/>
      <c r="I160" s="6"/>
      <c r="J160" s="6"/>
      <c r="K160" s="6"/>
      <c r="L160" s="6"/>
      <c r="M160" s="8">
        <f t="shared" si="8"/>
        <v>160</v>
      </c>
      <c r="N160" s="8">
        <f t="shared" si="10"/>
        <v>12</v>
      </c>
      <c r="O160" s="8" t="str">
        <f t="shared" si="9"/>
        <v>$L$160</v>
      </c>
      <c r="Q160" s="26"/>
      <c r="R160" s="27"/>
      <c r="S160" s="28"/>
      <c r="T160" s="29"/>
      <c r="U160" s="27"/>
      <c r="V160" s="28"/>
      <c r="W160" s="29"/>
      <c r="X160" s="31"/>
      <c r="Y160" s="28"/>
      <c r="Z160" s="30"/>
      <c r="AB160" s="10"/>
      <c r="AC160" s="10"/>
      <c r="AD160" s="11"/>
      <c r="AE160" s="11"/>
    </row>
    <row r="161" spans="1:31" ht="20.100000000000001" customHeight="1" x14ac:dyDescent="0.25">
      <c r="A161" s="5">
        <f t="shared" si="11"/>
        <v>20852</v>
      </c>
      <c r="B161" s="34">
        <v>0</v>
      </c>
      <c r="C161" s="6"/>
      <c r="D161" s="6"/>
      <c r="E161" s="7"/>
      <c r="F161" s="7"/>
      <c r="G161" s="7"/>
      <c r="H161" s="7"/>
      <c r="I161" s="6"/>
      <c r="J161" s="6"/>
      <c r="K161" s="6"/>
      <c r="L161" s="6"/>
      <c r="M161" s="8">
        <f t="shared" si="8"/>
        <v>161</v>
      </c>
      <c r="N161" s="8">
        <f t="shared" si="10"/>
        <v>12</v>
      </c>
      <c r="O161" s="8" t="str">
        <f t="shared" si="9"/>
        <v>$L$161</v>
      </c>
      <c r="Q161" s="26"/>
      <c r="R161" s="27"/>
      <c r="S161" s="28"/>
      <c r="T161" s="29"/>
      <c r="U161" s="27"/>
      <c r="V161" s="28"/>
      <c r="W161" s="29"/>
      <c r="X161" s="31"/>
      <c r="Y161" s="28"/>
      <c r="Z161" s="30"/>
      <c r="AB161" s="10"/>
      <c r="AC161" s="10"/>
      <c r="AD161" s="11"/>
      <c r="AE161" s="11"/>
    </row>
    <row r="162" spans="1:31" ht="20.100000000000001" customHeight="1" x14ac:dyDescent="0.25">
      <c r="A162" s="5">
        <f t="shared" si="11"/>
        <v>20880</v>
      </c>
      <c r="B162" s="34">
        <v>-2.8999999999999998E-3</v>
      </c>
      <c r="C162" s="6"/>
      <c r="D162" s="6"/>
      <c r="E162" s="7"/>
      <c r="F162" s="7"/>
      <c r="G162" s="7"/>
      <c r="H162" s="7"/>
      <c r="I162" s="6"/>
      <c r="J162" s="6"/>
      <c r="K162" s="6"/>
      <c r="L162" s="6"/>
      <c r="M162" s="8">
        <f t="shared" si="8"/>
        <v>162</v>
      </c>
      <c r="N162" s="8">
        <f t="shared" si="10"/>
        <v>12</v>
      </c>
      <c r="O162" s="8" t="str">
        <f t="shared" si="9"/>
        <v>$L$162</v>
      </c>
      <c r="Q162" s="26"/>
      <c r="R162" s="27"/>
      <c r="S162" s="28"/>
      <c r="T162" s="29"/>
      <c r="U162" s="27"/>
      <c r="V162" s="28"/>
      <c r="W162" s="29"/>
      <c r="X162" s="31"/>
      <c r="Y162" s="28"/>
      <c r="Z162" s="30"/>
      <c r="AB162" s="10"/>
      <c r="AC162" s="10"/>
      <c r="AD162" s="11"/>
      <c r="AE162" s="11"/>
    </row>
    <row r="163" spans="1:31" ht="20.100000000000001" customHeight="1" x14ac:dyDescent="0.25">
      <c r="A163" s="5">
        <f t="shared" si="11"/>
        <v>20911</v>
      </c>
      <c r="B163" s="34">
        <v>-2.5000000000000001E-3</v>
      </c>
      <c r="C163" s="6"/>
      <c r="D163" s="6"/>
      <c r="E163" s="7"/>
      <c r="F163" s="7"/>
      <c r="G163" s="7"/>
      <c r="H163" s="7"/>
      <c r="I163" s="6"/>
      <c r="J163" s="6"/>
      <c r="K163" s="6"/>
      <c r="L163" s="6"/>
      <c r="M163" s="8">
        <f t="shared" si="8"/>
        <v>163</v>
      </c>
      <c r="N163" s="8">
        <f t="shared" si="10"/>
        <v>12</v>
      </c>
      <c r="O163" s="8" t="str">
        <f t="shared" si="9"/>
        <v>$L$163</v>
      </c>
      <c r="Q163" s="26"/>
      <c r="R163" s="27"/>
      <c r="S163" s="28"/>
      <c r="T163" s="29"/>
      <c r="U163" s="27"/>
      <c r="V163" s="28"/>
      <c r="W163" s="29"/>
      <c r="X163" s="31"/>
      <c r="Y163" s="28"/>
      <c r="Z163" s="30"/>
      <c r="AB163" s="10"/>
      <c r="AC163" s="10"/>
      <c r="AD163" s="11"/>
      <c r="AE163" s="11"/>
    </row>
    <row r="164" spans="1:31" ht="20.100000000000001" customHeight="1" x14ac:dyDescent="0.25">
      <c r="A164" s="5">
        <f t="shared" si="11"/>
        <v>20941</v>
      </c>
      <c r="B164" s="34">
        <v>-2.8999999999999998E-3</v>
      </c>
      <c r="C164" s="6"/>
      <c r="D164" s="6"/>
      <c r="E164" s="7"/>
      <c r="F164" s="7"/>
      <c r="G164" s="7"/>
      <c r="H164" s="7"/>
      <c r="I164" s="6"/>
      <c r="J164" s="6"/>
      <c r="K164" s="6"/>
      <c r="L164" s="6"/>
      <c r="M164" s="8">
        <f t="shared" si="8"/>
        <v>164</v>
      </c>
      <c r="N164" s="8">
        <f t="shared" si="10"/>
        <v>12</v>
      </c>
      <c r="O164" s="8" t="str">
        <f t="shared" si="9"/>
        <v>$L$164</v>
      </c>
      <c r="Q164" s="26"/>
      <c r="R164" s="27"/>
      <c r="S164" s="28"/>
      <c r="T164" s="29"/>
      <c r="U164" s="27"/>
      <c r="V164" s="28"/>
      <c r="W164" s="29"/>
      <c r="X164" s="31"/>
      <c r="Y164" s="28"/>
      <c r="Z164" s="30"/>
      <c r="AB164" s="10"/>
      <c r="AC164" s="10"/>
      <c r="AD164" s="11"/>
      <c r="AE164" s="11"/>
    </row>
    <row r="165" spans="1:31" ht="20.100000000000001" customHeight="1" x14ac:dyDescent="0.25">
      <c r="A165" s="5">
        <f t="shared" si="11"/>
        <v>20972</v>
      </c>
      <c r="B165" s="34">
        <v>0</v>
      </c>
      <c r="C165" s="6"/>
      <c r="D165" s="6"/>
      <c r="E165" s="7"/>
      <c r="F165" s="7"/>
      <c r="G165" s="7"/>
      <c r="H165" s="7"/>
      <c r="I165" s="6"/>
      <c r="J165" s="6"/>
      <c r="K165" s="6"/>
      <c r="L165" s="6"/>
      <c r="M165" s="8">
        <f t="shared" si="8"/>
        <v>165</v>
      </c>
      <c r="N165" s="8">
        <f t="shared" si="10"/>
        <v>12</v>
      </c>
      <c r="O165" s="8" t="str">
        <f t="shared" si="9"/>
        <v>$L$165</v>
      </c>
      <c r="Q165" s="26"/>
      <c r="R165" s="27"/>
      <c r="S165" s="28"/>
      <c r="T165" s="29"/>
      <c r="U165" s="27"/>
      <c r="V165" s="28"/>
      <c r="W165" s="29"/>
      <c r="X165" s="31"/>
      <c r="Y165" s="28"/>
      <c r="Z165" s="30"/>
      <c r="AB165" s="10"/>
      <c r="AC165" s="10"/>
      <c r="AD165" s="11"/>
      <c r="AE165" s="11"/>
    </row>
    <row r="166" spans="1:31" ht="20.100000000000001" customHeight="1" x14ac:dyDescent="0.25">
      <c r="A166" s="5">
        <f t="shared" si="11"/>
        <v>21002</v>
      </c>
      <c r="B166" s="34">
        <v>2.8999999999999998E-3</v>
      </c>
      <c r="C166" s="6"/>
      <c r="D166" s="6"/>
      <c r="E166" s="7"/>
      <c r="F166" s="7"/>
      <c r="G166" s="7"/>
      <c r="H166" s="7"/>
      <c r="I166" s="6"/>
      <c r="J166" s="6"/>
      <c r="K166" s="6"/>
      <c r="L166" s="6"/>
      <c r="M166" s="8">
        <f t="shared" si="8"/>
        <v>166</v>
      </c>
      <c r="N166" s="8">
        <f t="shared" si="10"/>
        <v>12</v>
      </c>
      <c r="O166" s="8" t="str">
        <f t="shared" si="9"/>
        <v>$L$166</v>
      </c>
      <c r="Q166" s="26"/>
      <c r="R166" s="27"/>
      <c r="S166" s="28"/>
      <c r="T166" s="29"/>
      <c r="U166" s="27"/>
      <c r="V166" s="28"/>
      <c r="W166" s="29"/>
      <c r="X166" s="31"/>
      <c r="Y166" s="28"/>
      <c r="Z166" s="30"/>
      <c r="AB166" s="10"/>
      <c r="AC166" s="10"/>
      <c r="AD166" s="11"/>
      <c r="AE166" s="11"/>
    </row>
    <row r="167" spans="1:31" ht="20.100000000000001" customHeight="1" x14ac:dyDescent="0.25">
      <c r="A167" s="5">
        <f t="shared" si="11"/>
        <v>21033</v>
      </c>
      <c r="B167" s="34">
        <v>5.4000000000000003E-3</v>
      </c>
      <c r="C167" s="6"/>
      <c r="D167" s="6"/>
      <c r="E167" s="7"/>
      <c r="F167" s="7"/>
      <c r="G167" s="7"/>
      <c r="H167" s="7"/>
      <c r="I167" s="6"/>
      <c r="J167" s="6"/>
      <c r="K167" s="6"/>
      <c r="L167" s="6"/>
      <c r="M167" s="8">
        <f t="shared" si="8"/>
        <v>167</v>
      </c>
      <c r="N167" s="8">
        <f t="shared" si="10"/>
        <v>12</v>
      </c>
      <c r="O167" s="8" t="str">
        <f t="shared" si="9"/>
        <v>$L$167</v>
      </c>
      <c r="Q167" s="26"/>
      <c r="R167" s="27"/>
      <c r="S167" s="28"/>
      <c r="T167" s="29"/>
      <c r="U167" s="27"/>
      <c r="V167" s="28"/>
      <c r="W167" s="29"/>
      <c r="X167" s="31"/>
      <c r="Y167" s="28"/>
      <c r="Z167" s="30"/>
      <c r="AB167" s="10"/>
      <c r="AC167" s="10"/>
      <c r="AD167" s="11"/>
      <c r="AE167" s="11"/>
    </row>
    <row r="168" spans="1:31" ht="20.100000000000001" customHeight="1" x14ac:dyDescent="0.25">
      <c r="A168" s="5">
        <f t="shared" si="11"/>
        <v>21064</v>
      </c>
      <c r="B168" s="34">
        <v>-2.8999999999999998E-3</v>
      </c>
      <c r="C168" s="6"/>
      <c r="D168" s="6"/>
      <c r="E168" s="7"/>
      <c r="F168" s="7"/>
      <c r="G168" s="7"/>
      <c r="H168" s="7"/>
      <c r="I168" s="6"/>
      <c r="J168" s="6"/>
      <c r="K168" s="6"/>
      <c r="L168" s="6"/>
      <c r="M168" s="8">
        <f t="shared" si="8"/>
        <v>168</v>
      </c>
      <c r="N168" s="8">
        <f t="shared" si="10"/>
        <v>12</v>
      </c>
      <c r="O168" s="8" t="str">
        <f t="shared" si="9"/>
        <v>$L$168</v>
      </c>
      <c r="Q168" s="26"/>
      <c r="R168" s="27"/>
      <c r="S168" s="28"/>
      <c r="T168" s="29"/>
      <c r="U168" s="27"/>
      <c r="V168" s="28"/>
      <c r="W168" s="29"/>
      <c r="X168" s="31"/>
      <c r="Y168" s="28"/>
      <c r="Z168" s="30"/>
      <c r="AB168" s="10"/>
      <c r="AC168" s="10"/>
      <c r="AD168" s="11"/>
      <c r="AE168" s="11"/>
    </row>
    <row r="169" spans="1:31" ht="20.100000000000001" customHeight="1" x14ac:dyDescent="0.25">
      <c r="A169" s="5">
        <f t="shared" si="11"/>
        <v>21094</v>
      </c>
      <c r="B169" s="34">
        <v>2.8999999999999998E-3</v>
      </c>
      <c r="C169" s="6"/>
      <c r="D169" s="6"/>
      <c r="E169" s="7"/>
      <c r="F169" s="7"/>
      <c r="G169" s="7"/>
      <c r="H169" s="7"/>
      <c r="I169" s="6"/>
      <c r="J169" s="6"/>
      <c r="K169" s="6"/>
      <c r="L169" s="6"/>
      <c r="M169" s="8">
        <f t="shared" si="8"/>
        <v>169</v>
      </c>
      <c r="N169" s="8">
        <f t="shared" si="10"/>
        <v>12</v>
      </c>
      <c r="O169" s="8" t="str">
        <f t="shared" si="9"/>
        <v>$L$169</v>
      </c>
      <c r="Q169" s="26"/>
      <c r="R169" s="27"/>
      <c r="S169" s="28"/>
      <c r="T169" s="29"/>
      <c r="U169" s="27"/>
      <c r="V169" s="28"/>
      <c r="W169" s="29"/>
      <c r="X169" s="31"/>
      <c r="Y169" s="28"/>
      <c r="Z169" s="30"/>
      <c r="AB169" s="10"/>
      <c r="AC169" s="10"/>
      <c r="AD169" s="11"/>
      <c r="AE169" s="11"/>
    </row>
    <row r="170" spans="1:31" ht="20.100000000000001" customHeight="1" x14ac:dyDescent="0.25">
      <c r="A170" s="5">
        <f t="shared" si="11"/>
        <v>21125</v>
      </c>
      <c r="B170" s="34">
        <v>1.0800000000000001E-2</v>
      </c>
      <c r="C170" s="6"/>
      <c r="D170" s="6"/>
      <c r="E170" s="7"/>
      <c r="F170" s="7"/>
      <c r="G170" s="7"/>
      <c r="H170" s="7"/>
      <c r="I170" s="6"/>
      <c r="J170" s="6"/>
      <c r="K170" s="6"/>
      <c r="L170" s="6"/>
      <c r="M170" s="8">
        <f t="shared" si="8"/>
        <v>170</v>
      </c>
      <c r="N170" s="8">
        <f t="shared" si="10"/>
        <v>12</v>
      </c>
      <c r="O170" s="8" t="str">
        <f t="shared" si="9"/>
        <v>$L$170</v>
      </c>
      <c r="Q170" s="26"/>
      <c r="R170" s="27"/>
      <c r="S170" s="28"/>
      <c r="T170" s="29"/>
      <c r="U170" s="27"/>
      <c r="V170" s="28"/>
      <c r="W170" s="29"/>
      <c r="X170" s="31"/>
      <c r="Y170" s="28"/>
      <c r="Z170" s="30"/>
      <c r="AB170" s="10"/>
      <c r="AC170" s="10"/>
      <c r="AD170" s="11"/>
      <c r="AE170" s="11"/>
    </row>
    <row r="171" spans="1:31" ht="20.100000000000001" customHeight="1" x14ac:dyDescent="0.25">
      <c r="A171" s="5">
        <f t="shared" si="11"/>
        <v>21155</v>
      </c>
      <c r="B171" s="34">
        <v>1.3999999999999999E-2</v>
      </c>
      <c r="C171" s="6"/>
      <c r="D171" s="6"/>
      <c r="E171" s="7"/>
      <c r="F171" s="7"/>
      <c r="G171" s="7"/>
      <c r="H171" s="7"/>
      <c r="I171" s="6"/>
      <c r="J171" s="6"/>
      <c r="K171" s="6"/>
      <c r="L171" s="6"/>
      <c r="M171" s="8">
        <f t="shared" si="8"/>
        <v>171</v>
      </c>
      <c r="N171" s="8">
        <f t="shared" si="10"/>
        <v>12</v>
      </c>
      <c r="O171" s="8" t="str">
        <f t="shared" si="9"/>
        <v>$L$171</v>
      </c>
      <c r="Q171" s="26"/>
      <c r="R171" s="27"/>
      <c r="S171" s="28"/>
      <c r="T171" s="29"/>
      <c r="U171" s="27"/>
      <c r="V171" s="28"/>
      <c r="W171" s="29"/>
      <c r="X171" s="31"/>
      <c r="Y171" s="28"/>
      <c r="Z171" s="30"/>
      <c r="AB171" s="10"/>
      <c r="AC171" s="10"/>
      <c r="AD171" s="11"/>
      <c r="AE171" s="11"/>
    </row>
    <row r="172" spans="1:31" ht="20.100000000000001" customHeight="1" x14ac:dyDescent="0.25">
      <c r="A172" s="5">
        <f t="shared" si="11"/>
        <v>21186</v>
      </c>
      <c r="B172" s="34">
        <v>1.34E-2</v>
      </c>
      <c r="C172" s="6"/>
      <c r="D172" s="6"/>
      <c r="E172" s="7"/>
      <c r="F172" s="7"/>
      <c r="G172" s="7"/>
      <c r="H172" s="7"/>
      <c r="I172" s="6"/>
      <c r="J172" s="6"/>
      <c r="K172" s="6"/>
      <c r="L172" s="6"/>
      <c r="M172" s="8">
        <f t="shared" si="8"/>
        <v>172</v>
      </c>
      <c r="N172" s="8">
        <f t="shared" si="10"/>
        <v>12</v>
      </c>
      <c r="O172" s="8" t="str">
        <f t="shared" si="9"/>
        <v>$L$172</v>
      </c>
      <c r="Q172" s="26"/>
      <c r="R172" s="27"/>
      <c r="S172" s="28"/>
      <c r="T172" s="29"/>
      <c r="U172" s="27"/>
      <c r="V172" s="28"/>
      <c r="W172" s="29"/>
      <c r="X172" s="31"/>
      <c r="Y172" s="28"/>
      <c r="Z172" s="30"/>
      <c r="AB172" s="10"/>
      <c r="AC172" s="10"/>
      <c r="AD172" s="11"/>
      <c r="AE172" s="11"/>
    </row>
    <row r="173" spans="1:31" ht="20.100000000000001" customHeight="1" x14ac:dyDescent="0.25">
      <c r="A173" s="5">
        <f t="shared" si="11"/>
        <v>21217</v>
      </c>
      <c r="B173" s="34">
        <v>5.1999999999999998E-3</v>
      </c>
      <c r="C173" s="6"/>
      <c r="D173" s="6"/>
      <c r="E173" s="7"/>
      <c r="F173" s="7"/>
      <c r="G173" s="7"/>
      <c r="H173" s="7"/>
      <c r="I173" s="6"/>
      <c r="J173" s="6"/>
      <c r="K173" s="6"/>
      <c r="L173" s="6"/>
      <c r="M173" s="8">
        <f t="shared" si="8"/>
        <v>173</v>
      </c>
      <c r="N173" s="8">
        <f t="shared" si="10"/>
        <v>12</v>
      </c>
      <c r="O173" s="8" t="str">
        <f t="shared" si="9"/>
        <v>$L$173</v>
      </c>
      <c r="Q173" s="26"/>
      <c r="R173" s="27"/>
      <c r="S173" s="28"/>
      <c r="T173" s="29"/>
      <c r="U173" s="27"/>
      <c r="V173" s="28"/>
      <c r="W173" s="29"/>
      <c r="X173" s="31"/>
      <c r="Y173" s="28"/>
      <c r="Z173" s="30"/>
      <c r="AB173" s="10"/>
      <c r="AC173" s="10"/>
      <c r="AD173" s="11"/>
      <c r="AE173" s="11"/>
    </row>
    <row r="174" spans="1:31" ht="20.100000000000001" customHeight="1" x14ac:dyDescent="0.25">
      <c r="A174" s="5">
        <f t="shared" si="11"/>
        <v>21245</v>
      </c>
      <c r="B174" s="34">
        <v>1.3600000000000001E-2</v>
      </c>
      <c r="C174" s="6"/>
      <c r="D174" s="6"/>
      <c r="E174" s="7"/>
      <c r="F174" s="7"/>
      <c r="G174" s="7"/>
      <c r="H174" s="7"/>
      <c r="I174" s="6"/>
      <c r="J174" s="6"/>
      <c r="K174" s="6"/>
      <c r="L174" s="6"/>
      <c r="M174" s="8">
        <f t="shared" si="8"/>
        <v>174</v>
      </c>
      <c r="N174" s="8">
        <f t="shared" si="10"/>
        <v>12</v>
      </c>
      <c r="O174" s="8" t="str">
        <f t="shared" si="9"/>
        <v>$L$174</v>
      </c>
      <c r="Q174" s="26"/>
      <c r="R174" s="27"/>
      <c r="S174" s="28"/>
      <c r="T174" s="29"/>
      <c r="U174" s="27"/>
      <c r="V174" s="28"/>
      <c r="W174" s="29"/>
      <c r="X174" s="31"/>
      <c r="Y174" s="28"/>
      <c r="Z174" s="30"/>
      <c r="AB174" s="10"/>
      <c r="AC174" s="10"/>
      <c r="AD174" s="11"/>
      <c r="AE174" s="11"/>
    </row>
    <row r="175" spans="1:31" ht="20.100000000000001" customHeight="1" x14ac:dyDescent="0.25">
      <c r="A175" s="5">
        <f t="shared" si="11"/>
        <v>21276</v>
      </c>
      <c r="B175" s="34">
        <v>1.3000000000000001E-2</v>
      </c>
      <c r="C175" s="6"/>
      <c r="D175" s="6"/>
      <c r="E175" s="7"/>
      <c r="F175" s="7"/>
      <c r="G175" s="7"/>
      <c r="H175" s="7"/>
      <c r="I175" s="6"/>
      <c r="J175" s="6"/>
      <c r="K175" s="6"/>
      <c r="L175" s="6"/>
      <c r="M175" s="8">
        <f t="shared" si="8"/>
        <v>175</v>
      </c>
      <c r="N175" s="8">
        <f t="shared" si="10"/>
        <v>12</v>
      </c>
      <c r="O175" s="8" t="str">
        <f t="shared" si="9"/>
        <v>$L$175</v>
      </c>
      <c r="Q175" s="26"/>
      <c r="R175" s="27"/>
      <c r="S175" s="28"/>
      <c r="T175" s="29"/>
      <c r="U175" s="27"/>
      <c r="V175" s="28"/>
      <c r="W175" s="29"/>
      <c r="X175" s="31"/>
      <c r="Y175" s="28"/>
      <c r="Z175" s="30"/>
      <c r="AB175" s="10"/>
      <c r="AC175" s="10"/>
      <c r="AD175" s="11"/>
      <c r="AE175" s="11"/>
    </row>
    <row r="176" spans="1:31" ht="20.100000000000001" customHeight="1" x14ac:dyDescent="0.25">
      <c r="A176" s="5">
        <f t="shared" si="11"/>
        <v>21306</v>
      </c>
      <c r="B176" s="34">
        <v>1.83E-2</v>
      </c>
      <c r="C176" s="6"/>
      <c r="D176" s="6"/>
      <c r="E176" s="7"/>
      <c r="F176" s="7"/>
      <c r="G176" s="7"/>
      <c r="H176" s="7"/>
      <c r="I176" s="6"/>
      <c r="J176" s="6"/>
      <c r="K176" s="6"/>
      <c r="L176" s="6"/>
      <c r="M176" s="8">
        <f t="shared" si="8"/>
        <v>176</v>
      </c>
      <c r="N176" s="8">
        <f t="shared" si="10"/>
        <v>12</v>
      </c>
      <c r="O176" s="8" t="str">
        <f t="shared" si="9"/>
        <v>$L$176</v>
      </c>
      <c r="Q176" s="26"/>
      <c r="R176" s="27"/>
      <c r="S176" s="28"/>
      <c r="T176" s="29"/>
      <c r="U176" s="27"/>
      <c r="V176" s="28"/>
      <c r="W176" s="29"/>
      <c r="X176" s="31"/>
      <c r="Y176" s="28"/>
      <c r="Z176" s="30"/>
      <c r="AB176" s="10"/>
      <c r="AC176" s="10"/>
      <c r="AD176" s="11"/>
      <c r="AE176" s="11"/>
    </row>
    <row r="177" spans="1:31" ht="20.100000000000001" customHeight="1" x14ac:dyDescent="0.25">
      <c r="A177" s="5">
        <f t="shared" si="11"/>
        <v>21337</v>
      </c>
      <c r="B177" s="34">
        <v>2.3E-3</v>
      </c>
      <c r="C177" s="6"/>
      <c r="D177" s="6"/>
      <c r="E177" s="7"/>
      <c r="F177" s="7"/>
      <c r="G177" s="7"/>
      <c r="H177" s="7"/>
      <c r="I177" s="6"/>
      <c r="J177" s="6"/>
      <c r="K177" s="6"/>
      <c r="L177" s="6"/>
      <c r="M177" s="8">
        <f t="shared" si="8"/>
        <v>177</v>
      </c>
      <c r="N177" s="8">
        <f t="shared" si="10"/>
        <v>12</v>
      </c>
      <c r="O177" s="8" t="str">
        <f t="shared" si="9"/>
        <v>$L$177</v>
      </c>
      <c r="Q177" s="26"/>
      <c r="R177" s="27"/>
      <c r="S177" s="28"/>
      <c r="T177" s="29"/>
      <c r="U177" s="27"/>
      <c r="V177" s="28"/>
      <c r="W177" s="29"/>
      <c r="X177" s="31"/>
      <c r="Y177" s="28"/>
      <c r="Z177" s="30"/>
      <c r="AB177" s="10"/>
      <c r="AC177" s="10"/>
      <c r="AD177" s="11"/>
      <c r="AE177" s="11"/>
    </row>
    <row r="178" spans="1:31" ht="20.100000000000001" customHeight="1" x14ac:dyDescent="0.25">
      <c r="A178" s="5">
        <f t="shared" si="11"/>
        <v>21367</v>
      </c>
      <c r="B178" s="34">
        <v>7.9000000000000008E-3</v>
      </c>
      <c r="C178" s="6"/>
      <c r="D178" s="6"/>
      <c r="E178" s="7"/>
      <c r="F178" s="7"/>
      <c r="G178" s="7"/>
      <c r="H178" s="7"/>
      <c r="I178" s="6"/>
      <c r="J178" s="6"/>
      <c r="K178" s="6"/>
      <c r="L178" s="6"/>
      <c r="M178" s="8">
        <f t="shared" si="8"/>
        <v>178</v>
      </c>
      <c r="N178" s="8">
        <f t="shared" si="10"/>
        <v>12</v>
      </c>
      <c r="O178" s="8" t="str">
        <f t="shared" si="9"/>
        <v>$L$178</v>
      </c>
      <c r="Q178" s="26"/>
      <c r="R178" s="27"/>
      <c r="S178" s="28"/>
      <c r="T178" s="29"/>
      <c r="U178" s="27"/>
      <c r="V178" s="28"/>
      <c r="W178" s="29"/>
      <c r="X178" s="31"/>
      <c r="Y178" s="28"/>
      <c r="Z178" s="30"/>
      <c r="AB178" s="10"/>
      <c r="AC178" s="10"/>
      <c r="AD178" s="11"/>
      <c r="AE178" s="11"/>
    </row>
    <row r="179" spans="1:31" ht="20.100000000000001" customHeight="1" x14ac:dyDescent="0.25">
      <c r="A179" s="5">
        <f t="shared" si="11"/>
        <v>21398</v>
      </c>
      <c r="B179" s="34">
        <v>1.9799999999999998E-2</v>
      </c>
      <c r="C179" s="6"/>
      <c r="D179" s="6"/>
      <c r="E179" s="7"/>
      <c r="F179" s="7"/>
      <c r="G179" s="7"/>
      <c r="H179" s="7"/>
      <c r="I179" s="6"/>
      <c r="J179" s="6"/>
      <c r="K179" s="6"/>
      <c r="L179" s="6"/>
      <c r="M179" s="8">
        <f t="shared" si="8"/>
        <v>179</v>
      </c>
      <c r="N179" s="8">
        <f t="shared" si="10"/>
        <v>12</v>
      </c>
      <c r="O179" s="8" t="str">
        <f t="shared" si="9"/>
        <v>$L$179</v>
      </c>
      <c r="Q179" s="26"/>
      <c r="R179" s="27"/>
      <c r="S179" s="28"/>
      <c r="T179" s="29"/>
      <c r="U179" s="27"/>
      <c r="V179" s="28"/>
      <c r="W179" s="29"/>
      <c r="X179" s="31"/>
      <c r="Y179" s="28"/>
      <c r="Z179" s="30"/>
      <c r="AB179" s="10"/>
      <c r="AC179" s="10"/>
      <c r="AD179" s="11"/>
      <c r="AE179" s="11"/>
    </row>
    <row r="180" spans="1:31" ht="20.100000000000001" customHeight="1" x14ac:dyDescent="0.25">
      <c r="A180" s="5">
        <f t="shared" si="11"/>
        <v>21429</v>
      </c>
      <c r="B180" s="34">
        <v>2.9399999999999999E-2</v>
      </c>
      <c r="C180" s="6"/>
      <c r="D180" s="6"/>
      <c r="E180" s="7"/>
      <c r="F180" s="7"/>
      <c r="G180" s="7"/>
      <c r="H180" s="7"/>
      <c r="I180" s="6"/>
      <c r="J180" s="6"/>
      <c r="K180" s="6"/>
      <c r="L180" s="6"/>
      <c r="M180" s="8">
        <f t="shared" si="8"/>
        <v>180</v>
      </c>
      <c r="N180" s="8">
        <f t="shared" si="10"/>
        <v>12</v>
      </c>
      <c r="O180" s="8" t="str">
        <f t="shared" si="9"/>
        <v>$L$180</v>
      </c>
      <c r="Q180" s="26"/>
      <c r="R180" s="27"/>
      <c r="S180" s="28"/>
      <c r="T180" s="29"/>
      <c r="U180" s="27"/>
      <c r="V180" s="28"/>
      <c r="W180" s="29"/>
      <c r="X180" s="31"/>
      <c r="Y180" s="28"/>
      <c r="Z180" s="30"/>
      <c r="AB180" s="10"/>
      <c r="AC180" s="10"/>
      <c r="AD180" s="11"/>
      <c r="AE180" s="11"/>
    </row>
    <row r="181" spans="1:31" ht="20.100000000000001" customHeight="1" x14ac:dyDescent="0.25">
      <c r="A181" s="5">
        <f t="shared" si="11"/>
        <v>21459</v>
      </c>
      <c r="B181" s="34">
        <v>3.5699999999999996E-2</v>
      </c>
      <c r="C181" s="6"/>
      <c r="D181" s="6"/>
      <c r="E181" s="7"/>
      <c r="F181" s="7"/>
      <c r="G181" s="7"/>
      <c r="H181" s="7"/>
      <c r="I181" s="6"/>
      <c r="J181" s="6"/>
      <c r="K181" s="6"/>
      <c r="L181" s="6"/>
      <c r="M181" s="8">
        <f t="shared" si="8"/>
        <v>181</v>
      </c>
      <c r="N181" s="8">
        <f t="shared" si="10"/>
        <v>12</v>
      </c>
      <c r="O181" s="8" t="str">
        <f t="shared" si="9"/>
        <v>$L$181</v>
      </c>
      <c r="Q181" s="26"/>
      <c r="R181" s="27"/>
      <c r="S181" s="28"/>
      <c r="T181" s="29"/>
      <c r="U181" s="27"/>
      <c r="V181" s="28"/>
      <c r="W181" s="29"/>
      <c r="X181" s="31"/>
      <c r="Y181" s="28"/>
      <c r="Z181" s="30"/>
      <c r="AB181" s="10"/>
      <c r="AC181" s="10"/>
      <c r="AD181" s="11"/>
      <c r="AE181" s="11"/>
    </row>
    <row r="182" spans="1:31" ht="20.100000000000001" customHeight="1" x14ac:dyDescent="0.25">
      <c r="A182" s="5">
        <f t="shared" si="11"/>
        <v>21490</v>
      </c>
      <c r="B182" s="34">
        <v>4.1299999999999996E-2</v>
      </c>
      <c r="C182" s="6"/>
      <c r="D182" s="6"/>
      <c r="E182" s="7"/>
      <c r="F182" s="7"/>
      <c r="G182" s="7"/>
      <c r="H182" s="7"/>
      <c r="I182" s="6"/>
      <c r="J182" s="6"/>
      <c r="K182" s="6"/>
      <c r="L182" s="6"/>
      <c r="M182" s="8">
        <f t="shared" si="8"/>
        <v>182</v>
      </c>
      <c r="N182" s="8">
        <f t="shared" si="10"/>
        <v>12</v>
      </c>
      <c r="O182" s="8" t="str">
        <f t="shared" si="9"/>
        <v>$L$182</v>
      </c>
      <c r="Q182" s="26"/>
      <c r="R182" s="27"/>
      <c r="S182" s="28"/>
      <c r="T182" s="29"/>
      <c r="U182" s="27"/>
      <c r="V182" s="28"/>
      <c r="W182" s="29"/>
      <c r="X182" s="31"/>
      <c r="Y182" s="28"/>
      <c r="Z182" s="30"/>
      <c r="AB182" s="10"/>
      <c r="AC182" s="10"/>
      <c r="AD182" s="11"/>
      <c r="AE182" s="11"/>
    </row>
    <row r="183" spans="1:31" ht="20.100000000000001" customHeight="1" x14ac:dyDescent="0.25">
      <c r="A183" s="5">
        <f t="shared" si="11"/>
        <v>21520</v>
      </c>
      <c r="B183" s="34">
        <v>1.1200000000000002E-2</v>
      </c>
      <c r="C183" s="6"/>
      <c r="D183" s="6"/>
      <c r="E183" s="7"/>
      <c r="F183" s="7"/>
      <c r="G183" s="7"/>
      <c r="H183" s="7"/>
      <c r="I183" s="6"/>
      <c r="J183" s="6"/>
      <c r="K183" s="6"/>
      <c r="L183" s="6"/>
      <c r="M183" s="8">
        <f t="shared" si="8"/>
        <v>183</v>
      </c>
      <c r="N183" s="8">
        <f t="shared" si="10"/>
        <v>12</v>
      </c>
      <c r="O183" s="8" t="str">
        <f t="shared" si="9"/>
        <v>$L$183</v>
      </c>
      <c r="Q183" s="26"/>
      <c r="R183" s="27"/>
      <c r="S183" s="28"/>
      <c r="T183" s="29"/>
      <c r="U183" s="27"/>
      <c r="V183" s="28"/>
      <c r="W183" s="29"/>
      <c r="X183" s="31"/>
      <c r="Y183" s="28"/>
      <c r="Z183" s="30"/>
      <c r="AB183" s="10"/>
      <c r="AC183" s="10"/>
      <c r="AD183" s="11"/>
      <c r="AE183" s="11"/>
    </row>
    <row r="184" spans="1:31" ht="20.100000000000001" customHeight="1" x14ac:dyDescent="0.25">
      <c r="A184" s="5">
        <f t="shared" si="11"/>
        <v>21551</v>
      </c>
      <c r="B184" s="34">
        <v>4.1200000000000001E-2</v>
      </c>
      <c r="C184" s="6"/>
      <c r="D184" s="6"/>
      <c r="E184" s="7"/>
      <c r="F184" s="7"/>
      <c r="G184" s="7"/>
      <c r="H184" s="7"/>
      <c r="I184" s="6"/>
      <c r="J184" s="6"/>
      <c r="K184" s="6"/>
      <c r="L184" s="6"/>
      <c r="M184" s="8">
        <f t="shared" si="8"/>
        <v>184</v>
      </c>
      <c r="N184" s="8">
        <f t="shared" si="10"/>
        <v>12</v>
      </c>
      <c r="O184" s="8" t="str">
        <f t="shared" si="9"/>
        <v>$L$184</v>
      </c>
      <c r="Q184" s="26"/>
      <c r="R184" s="27"/>
      <c r="S184" s="28"/>
      <c r="T184" s="29"/>
      <c r="U184" s="27"/>
      <c r="V184" s="28"/>
      <c r="W184" s="29"/>
      <c r="X184" s="31"/>
      <c r="Y184" s="28"/>
      <c r="Z184" s="30"/>
      <c r="AB184" s="10"/>
      <c r="AC184" s="10"/>
      <c r="AD184" s="11"/>
      <c r="AE184" s="11"/>
    </row>
    <row r="185" spans="1:31" ht="20.100000000000001" customHeight="1" x14ac:dyDescent="0.25">
      <c r="A185" s="5">
        <f t="shared" si="11"/>
        <v>21582</v>
      </c>
      <c r="B185" s="34">
        <v>7.1300000000000002E-2</v>
      </c>
      <c r="C185" s="6"/>
      <c r="D185" s="6"/>
      <c r="E185" s="7"/>
      <c r="F185" s="7"/>
      <c r="G185" s="7"/>
      <c r="H185" s="7"/>
      <c r="I185" s="6"/>
      <c r="J185" s="6"/>
      <c r="K185" s="6"/>
      <c r="L185" s="6"/>
      <c r="M185" s="8">
        <f t="shared" si="8"/>
        <v>185</v>
      </c>
      <c r="N185" s="8">
        <f t="shared" si="10"/>
        <v>12</v>
      </c>
      <c r="O185" s="8" t="str">
        <f t="shared" si="9"/>
        <v>$L$185</v>
      </c>
      <c r="Q185" s="26"/>
      <c r="R185" s="27"/>
      <c r="S185" s="28"/>
      <c r="T185" s="29"/>
      <c r="U185" s="27"/>
      <c r="V185" s="28"/>
      <c r="W185" s="29"/>
      <c r="X185" s="31"/>
      <c r="Y185" s="28"/>
      <c r="Z185" s="30"/>
      <c r="AB185" s="10"/>
      <c r="AC185" s="10"/>
      <c r="AD185" s="11"/>
      <c r="AE185" s="11"/>
    </row>
    <row r="186" spans="1:31" ht="20.100000000000001" customHeight="1" x14ac:dyDescent="0.25">
      <c r="A186" s="5">
        <f t="shared" si="11"/>
        <v>21610</v>
      </c>
      <c r="B186" s="34">
        <v>1.55E-2</v>
      </c>
      <c r="C186" s="6"/>
      <c r="D186" s="6"/>
      <c r="E186" s="7"/>
      <c r="F186" s="7"/>
      <c r="G186" s="7"/>
      <c r="H186" s="7"/>
      <c r="I186" s="6"/>
      <c r="J186" s="6"/>
      <c r="K186" s="6"/>
      <c r="L186" s="6"/>
      <c r="M186" s="8">
        <f t="shared" si="8"/>
        <v>186</v>
      </c>
      <c r="N186" s="8">
        <f t="shared" si="10"/>
        <v>12</v>
      </c>
      <c r="O186" s="8" t="str">
        <f t="shared" si="9"/>
        <v>$L$186</v>
      </c>
      <c r="Q186" s="26"/>
      <c r="R186" s="27"/>
      <c r="S186" s="28"/>
      <c r="T186" s="29"/>
      <c r="U186" s="27"/>
      <c r="V186" s="28"/>
      <c r="W186" s="29"/>
      <c r="X186" s="31"/>
      <c r="Y186" s="28"/>
      <c r="Z186" s="30"/>
      <c r="AB186" s="10"/>
      <c r="AC186" s="10"/>
      <c r="AD186" s="11"/>
      <c r="AE186" s="11"/>
    </row>
    <row r="187" spans="1:31" ht="20.100000000000001" customHeight="1" x14ac:dyDescent="0.25">
      <c r="A187" s="5">
        <f t="shared" si="11"/>
        <v>21641</v>
      </c>
      <c r="B187" s="34">
        <v>2.1099999999999997E-2</v>
      </c>
      <c r="C187" s="6"/>
      <c r="D187" s="6"/>
      <c r="E187" s="7"/>
      <c r="F187" s="7"/>
      <c r="G187" s="7"/>
      <c r="H187" s="7"/>
      <c r="I187" s="6"/>
      <c r="J187" s="6"/>
      <c r="K187" s="6"/>
      <c r="L187" s="6"/>
      <c r="M187" s="8">
        <f t="shared" si="8"/>
        <v>187</v>
      </c>
      <c r="N187" s="8">
        <f t="shared" si="10"/>
        <v>12</v>
      </c>
      <c r="O187" s="8" t="str">
        <f t="shared" si="9"/>
        <v>$L$187</v>
      </c>
      <c r="Q187" s="26"/>
      <c r="R187" s="27"/>
      <c r="S187" s="28"/>
      <c r="T187" s="29"/>
      <c r="U187" s="27"/>
      <c r="V187" s="28"/>
      <c r="W187" s="29"/>
      <c r="X187" s="31"/>
      <c r="Y187" s="28"/>
      <c r="Z187" s="30"/>
      <c r="AB187" s="10"/>
      <c r="AC187" s="10"/>
      <c r="AD187" s="11"/>
      <c r="AE187" s="11"/>
    </row>
    <row r="188" spans="1:31" ht="20.100000000000001" customHeight="1" x14ac:dyDescent="0.25">
      <c r="A188" s="5">
        <f t="shared" si="11"/>
        <v>21671</v>
      </c>
      <c r="B188" s="34">
        <v>1.1299999999999999E-2</v>
      </c>
      <c r="C188" s="6"/>
      <c r="D188" s="6"/>
      <c r="E188" s="7"/>
      <c r="F188" s="7"/>
      <c r="G188" s="7"/>
      <c r="H188" s="7"/>
      <c r="I188" s="6"/>
      <c r="J188" s="6"/>
      <c r="K188" s="6"/>
      <c r="L188" s="6"/>
      <c r="M188" s="8">
        <f t="shared" si="8"/>
        <v>188</v>
      </c>
      <c r="N188" s="8">
        <f t="shared" si="10"/>
        <v>12</v>
      </c>
      <c r="O188" s="8" t="str">
        <f t="shared" si="9"/>
        <v>$L$188</v>
      </c>
      <c r="Q188" s="26"/>
      <c r="R188" s="27"/>
      <c r="S188" s="28"/>
      <c r="T188" s="29"/>
      <c r="U188" s="27"/>
      <c r="V188" s="28"/>
      <c r="W188" s="29"/>
      <c r="X188" s="31"/>
      <c r="Y188" s="28"/>
      <c r="Z188" s="30"/>
      <c r="AB188" s="10"/>
      <c r="AC188" s="10"/>
      <c r="AD188" s="11"/>
      <c r="AE188" s="11"/>
    </row>
    <row r="189" spans="1:31" ht="20.100000000000001" customHeight="1" x14ac:dyDescent="0.25">
      <c r="A189" s="5">
        <f t="shared" si="11"/>
        <v>21702</v>
      </c>
      <c r="B189" s="34">
        <v>1.1200000000000002E-2</v>
      </c>
      <c r="C189" s="6"/>
      <c r="D189" s="6"/>
      <c r="E189" s="7"/>
      <c r="F189" s="7"/>
      <c r="G189" s="7"/>
      <c r="H189" s="7"/>
      <c r="I189" s="6"/>
      <c r="J189" s="6"/>
      <c r="K189" s="6"/>
      <c r="L189" s="6"/>
      <c r="M189" s="8">
        <f t="shared" si="8"/>
        <v>189</v>
      </c>
      <c r="N189" s="8">
        <f t="shared" si="10"/>
        <v>12</v>
      </c>
      <c r="O189" s="8" t="str">
        <f t="shared" si="9"/>
        <v>$L$189</v>
      </c>
      <c r="Q189" s="26"/>
      <c r="R189" s="27"/>
      <c r="S189" s="28"/>
      <c r="T189" s="29"/>
      <c r="U189" s="27"/>
      <c r="V189" s="28"/>
      <c r="W189" s="29"/>
      <c r="X189" s="31"/>
      <c r="Y189" s="28"/>
      <c r="Z189" s="30"/>
      <c r="AB189" s="10"/>
      <c r="AC189" s="10"/>
      <c r="AD189" s="11"/>
      <c r="AE189" s="11"/>
    </row>
    <row r="190" spans="1:31" ht="20.100000000000001" customHeight="1" x14ac:dyDescent="0.25">
      <c r="A190" s="5">
        <f t="shared" si="11"/>
        <v>21732</v>
      </c>
      <c r="B190" s="34">
        <v>2.2099999999999998E-2</v>
      </c>
      <c r="C190" s="6"/>
      <c r="D190" s="6"/>
      <c r="E190" s="7"/>
      <c r="F190" s="7"/>
      <c r="G190" s="7"/>
      <c r="H190" s="7"/>
      <c r="I190" s="6"/>
      <c r="J190" s="6"/>
      <c r="K190" s="6"/>
      <c r="L190" s="6"/>
      <c r="M190" s="8">
        <f t="shared" si="8"/>
        <v>190</v>
      </c>
      <c r="N190" s="8">
        <f t="shared" si="10"/>
        <v>12</v>
      </c>
      <c r="O190" s="8" t="str">
        <f t="shared" si="9"/>
        <v>$L$190</v>
      </c>
      <c r="Q190" s="26"/>
      <c r="R190" s="27"/>
      <c r="S190" s="28"/>
      <c r="T190" s="29"/>
      <c r="U190" s="27"/>
      <c r="V190" s="28"/>
      <c r="W190" s="29"/>
      <c r="X190" s="31"/>
      <c r="Y190" s="28"/>
      <c r="Z190" s="30"/>
      <c r="AB190" s="10"/>
      <c r="AC190" s="10"/>
      <c r="AD190" s="11"/>
      <c r="AE190" s="11"/>
    </row>
    <row r="191" spans="1:31" ht="20.100000000000001" customHeight="1" x14ac:dyDescent="0.25">
      <c r="A191" s="5">
        <f t="shared" si="11"/>
        <v>21763</v>
      </c>
      <c r="B191" s="34">
        <v>4.6799999999999994E-2</v>
      </c>
      <c r="C191" s="6"/>
      <c r="D191" s="6"/>
      <c r="E191" s="7"/>
      <c r="F191" s="7"/>
      <c r="G191" s="7"/>
      <c r="H191" s="7"/>
      <c r="I191" s="6"/>
      <c r="J191" s="6"/>
      <c r="K191" s="6"/>
      <c r="L191" s="6"/>
      <c r="M191" s="8">
        <f t="shared" si="8"/>
        <v>191</v>
      </c>
      <c r="N191" s="8">
        <f t="shared" si="10"/>
        <v>12</v>
      </c>
      <c r="O191" s="8" t="str">
        <f t="shared" si="9"/>
        <v>$L$191</v>
      </c>
      <c r="Q191" s="26"/>
      <c r="R191" s="27"/>
      <c r="S191" s="28"/>
      <c r="T191" s="29"/>
      <c r="U191" s="27"/>
      <c r="V191" s="28"/>
      <c r="W191" s="29"/>
      <c r="X191" s="31"/>
      <c r="Y191" s="28"/>
      <c r="Z191" s="30"/>
      <c r="AB191" s="10"/>
      <c r="AC191" s="10"/>
      <c r="AD191" s="11"/>
      <c r="AE191" s="11"/>
    </row>
    <row r="192" spans="1:31" ht="20.100000000000001" customHeight="1" x14ac:dyDescent="0.25">
      <c r="A192" s="5">
        <f t="shared" si="11"/>
        <v>21794</v>
      </c>
      <c r="B192" s="34">
        <v>2.58E-2</v>
      </c>
      <c r="C192" s="6"/>
      <c r="D192" s="6"/>
      <c r="E192" s="7"/>
      <c r="F192" s="7"/>
      <c r="G192" s="7"/>
      <c r="H192" s="7"/>
      <c r="I192" s="6"/>
      <c r="J192" s="6"/>
      <c r="K192" s="6"/>
      <c r="L192" s="6"/>
      <c r="M192" s="8">
        <f t="shared" si="8"/>
        <v>192</v>
      </c>
      <c r="N192" s="8">
        <f t="shared" si="10"/>
        <v>12</v>
      </c>
      <c r="O192" s="8" t="str">
        <f t="shared" si="9"/>
        <v>$L$192</v>
      </c>
      <c r="Q192" s="26"/>
      <c r="R192" s="27"/>
      <c r="S192" s="28"/>
      <c r="T192" s="29"/>
      <c r="U192" s="27"/>
      <c r="V192" s="28"/>
      <c r="W192" s="29"/>
      <c r="X192" s="31"/>
      <c r="Y192" s="28"/>
      <c r="Z192" s="30"/>
      <c r="AB192" s="10"/>
      <c r="AC192" s="10"/>
      <c r="AD192" s="11"/>
      <c r="AE192" s="11"/>
    </row>
    <row r="193" spans="1:31" ht="20.100000000000001" customHeight="1" x14ac:dyDescent="0.25">
      <c r="A193" s="5">
        <f t="shared" si="11"/>
        <v>21824</v>
      </c>
      <c r="B193" s="34">
        <v>2.3700000000000002E-2</v>
      </c>
      <c r="C193" s="6"/>
      <c r="D193" s="6"/>
      <c r="E193" s="7"/>
      <c r="F193" s="7"/>
      <c r="G193" s="7"/>
      <c r="H193" s="7"/>
      <c r="I193" s="6"/>
      <c r="J193" s="6"/>
      <c r="K193" s="6"/>
      <c r="L193" s="6"/>
      <c r="M193" s="8">
        <f t="shared" si="8"/>
        <v>193</v>
      </c>
      <c r="N193" s="8">
        <f t="shared" si="10"/>
        <v>12</v>
      </c>
      <c r="O193" s="8" t="str">
        <f t="shared" si="9"/>
        <v>$L$193</v>
      </c>
      <c r="Q193" s="26"/>
      <c r="R193" s="27"/>
      <c r="S193" s="28"/>
      <c r="T193" s="29"/>
      <c r="U193" s="27"/>
      <c r="V193" s="28"/>
      <c r="W193" s="29"/>
      <c r="X193" s="31"/>
      <c r="Y193" s="28"/>
      <c r="Z193" s="30"/>
      <c r="AB193" s="10"/>
      <c r="AC193" s="10"/>
      <c r="AD193" s="11"/>
      <c r="AE193" s="11"/>
    </row>
    <row r="194" spans="1:31" ht="20.100000000000001" customHeight="1" x14ac:dyDescent="0.25">
      <c r="A194" s="5">
        <f t="shared" si="11"/>
        <v>21855</v>
      </c>
      <c r="B194" s="34">
        <v>3.5900000000000001E-2</v>
      </c>
      <c r="C194" s="6"/>
      <c r="D194" s="6"/>
      <c r="E194" s="7"/>
      <c r="F194" s="7"/>
      <c r="G194" s="7"/>
      <c r="H194" s="7"/>
      <c r="I194" s="6"/>
      <c r="J194" s="6"/>
      <c r="K194" s="6"/>
      <c r="L194" s="6"/>
      <c r="M194" s="8">
        <f t="shared" si="8"/>
        <v>194</v>
      </c>
      <c r="N194" s="8">
        <f t="shared" si="10"/>
        <v>12</v>
      </c>
      <c r="O194" s="8" t="str">
        <f t="shared" si="9"/>
        <v>$L$194</v>
      </c>
      <c r="Q194" s="26"/>
      <c r="R194" s="27"/>
      <c r="S194" s="28"/>
      <c r="T194" s="29"/>
      <c r="U194" s="27"/>
      <c r="V194" s="28"/>
      <c r="W194" s="29"/>
      <c r="X194" s="31"/>
      <c r="Y194" s="28"/>
      <c r="Z194" s="30"/>
      <c r="AB194" s="10"/>
      <c r="AC194" s="10"/>
      <c r="AD194" s="11"/>
      <c r="AE194" s="11"/>
    </row>
    <row r="195" spans="1:31" ht="20.100000000000001" customHeight="1" x14ac:dyDescent="0.25">
      <c r="A195" s="5">
        <f t="shared" si="11"/>
        <v>21885</v>
      </c>
      <c r="B195" s="34">
        <v>1.2800000000000001E-2</v>
      </c>
      <c r="C195" s="6"/>
      <c r="D195" s="6"/>
      <c r="E195" s="7"/>
      <c r="F195" s="7"/>
      <c r="G195" s="7"/>
      <c r="H195" s="7"/>
      <c r="I195" s="6"/>
      <c r="J195" s="6"/>
      <c r="K195" s="6"/>
      <c r="L195" s="6"/>
      <c r="M195" s="8">
        <f t="shared" si="8"/>
        <v>195</v>
      </c>
      <c r="N195" s="8">
        <f t="shared" si="10"/>
        <v>12</v>
      </c>
      <c r="O195" s="8" t="str">
        <f t="shared" si="9"/>
        <v>$L$195</v>
      </c>
      <c r="Q195" s="26"/>
      <c r="R195" s="27"/>
      <c r="S195" s="28"/>
      <c r="T195" s="29"/>
      <c r="U195" s="27"/>
      <c r="V195" s="28"/>
      <c r="W195" s="29"/>
      <c r="X195" s="31"/>
      <c r="Y195" s="28"/>
      <c r="Z195" s="30"/>
      <c r="AB195" s="10"/>
      <c r="AC195" s="10"/>
      <c r="AD195" s="11"/>
      <c r="AE195" s="11"/>
    </row>
    <row r="196" spans="1:31" ht="20.100000000000001" customHeight="1" x14ac:dyDescent="0.25">
      <c r="A196" s="5">
        <f t="shared" si="11"/>
        <v>21916</v>
      </c>
      <c r="B196" s="34">
        <v>1.55E-2</v>
      </c>
      <c r="C196" s="6"/>
      <c r="D196" s="6"/>
      <c r="E196" s="7"/>
      <c r="F196" s="7"/>
      <c r="G196" s="7"/>
      <c r="H196" s="7"/>
      <c r="I196" s="6"/>
      <c r="J196" s="6"/>
      <c r="K196" s="6"/>
      <c r="L196" s="6"/>
      <c r="M196" s="8">
        <f t="shared" ref="M196:M259" si="12">ROW(B196)</f>
        <v>196</v>
      </c>
      <c r="N196" s="8">
        <f t="shared" si="10"/>
        <v>12</v>
      </c>
      <c r="O196" s="8" t="str">
        <f t="shared" ref="O196:O259" si="13">ADDRESS(M196,N196)</f>
        <v>$L$196</v>
      </c>
      <c r="Q196" s="26"/>
      <c r="R196" s="27"/>
      <c r="S196" s="28"/>
      <c r="T196" s="29"/>
      <c r="U196" s="27"/>
      <c r="V196" s="28"/>
      <c r="W196" s="29"/>
      <c r="X196" s="31"/>
      <c r="Y196" s="28"/>
      <c r="Z196" s="30"/>
      <c r="AB196" s="10"/>
      <c r="AC196" s="10"/>
      <c r="AD196" s="11"/>
      <c r="AE196" s="11"/>
    </row>
    <row r="197" spans="1:31" ht="20.100000000000001" customHeight="1" x14ac:dyDescent="0.25">
      <c r="A197" s="5">
        <f t="shared" si="11"/>
        <v>21947</v>
      </c>
      <c r="B197" s="34">
        <v>2.4700000000000003E-2</v>
      </c>
      <c r="C197" s="6"/>
      <c r="D197" s="6"/>
      <c r="E197" s="7"/>
      <c r="F197" s="7"/>
      <c r="G197" s="7"/>
      <c r="H197" s="7"/>
      <c r="I197" s="6"/>
      <c r="J197" s="6"/>
      <c r="K197" s="6"/>
      <c r="L197" s="6"/>
      <c r="M197" s="8">
        <f t="shared" si="12"/>
        <v>197</v>
      </c>
      <c r="N197" s="8">
        <f t="shared" ref="N197:N260" si="14">IF($Q$4=$B$3,COLUMN(B197),IF($Q$4=$C$3,COLUMN(C197),IF($Q$4=$D$3,COLUMN(D197),IF($Q$4=$E$3,COLUMN(E197),IF($Q$4=$F$3,COLUMN(F197),IF($Q$4=$G$3,COLUMN(G197),IF($Q$4=$H$3,COLUMN(H197),IF($Q$4=$I$3,COLUMN(I197),IF($Q$4=$J$3,COLUMN(J197),IF($Q$4=$K$3,COLUMN(K197),IF($Q$4=$L$3,COLUMN(L197),0)))))))))))</f>
        <v>12</v>
      </c>
      <c r="O197" s="8" t="str">
        <f t="shared" si="13"/>
        <v>$L$197</v>
      </c>
      <c r="Q197" s="26"/>
      <c r="R197" s="27"/>
      <c r="S197" s="28"/>
      <c r="T197" s="29"/>
      <c r="U197" s="27"/>
      <c r="V197" s="28"/>
      <c r="W197" s="29"/>
      <c r="X197" s="31"/>
      <c r="Y197" s="28"/>
      <c r="Z197" s="30"/>
      <c r="AB197" s="10"/>
      <c r="AC197" s="10"/>
      <c r="AD197" s="11"/>
      <c r="AE197" s="11"/>
    </row>
    <row r="198" spans="1:31" ht="20.100000000000001" customHeight="1" x14ac:dyDescent="0.25">
      <c r="A198" s="5">
        <f t="shared" ref="A198:A261" si="15">EDATE(A197,1)</f>
        <v>21976</v>
      </c>
      <c r="B198" s="34">
        <v>1.49E-2</v>
      </c>
      <c r="C198" s="6"/>
      <c r="D198" s="6"/>
      <c r="E198" s="7"/>
      <c r="F198" s="7"/>
      <c r="G198" s="7"/>
      <c r="H198" s="7"/>
      <c r="I198" s="6"/>
      <c r="J198" s="6"/>
      <c r="K198" s="6"/>
      <c r="L198" s="6"/>
      <c r="M198" s="8">
        <f t="shared" si="12"/>
        <v>198</v>
      </c>
      <c r="N198" s="8">
        <f t="shared" si="14"/>
        <v>12</v>
      </c>
      <c r="O198" s="8" t="str">
        <f t="shared" si="13"/>
        <v>$L$198</v>
      </c>
      <c r="Q198" s="26"/>
      <c r="R198" s="27"/>
      <c r="S198" s="28"/>
      <c r="T198" s="29"/>
      <c r="U198" s="27"/>
      <c r="V198" s="28"/>
      <c r="W198" s="29"/>
      <c r="X198" s="31"/>
      <c r="Y198" s="28"/>
      <c r="Z198" s="30"/>
      <c r="AB198" s="10"/>
      <c r="AC198" s="10"/>
      <c r="AD198" s="11"/>
      <c r="AE198" s="11"/>
    </row>
    <row r="199" spans="1:31" ht="20.100000000000001" customHeight="1" x14ac:dyDescent="0.25">
      <c r="A199" s="5">
        <f t="shared" si="15"/>
        <v>22007</v>
      </c>
      <c r="B199" s="34">
        <v>1.6399999999999998E-2</v>
      </c>
      <c r="C199" s="6"/>
      <c r="D199" s="6"/>
      <c r="E199" s="7"/>
      <c r="F199" s="7"/>
      <c r="G199" s="7"/>
      <c r="H199" s="7"/>
      <c r="I199" s="6"/>
      <c r="J199" s="6"/>
      <c r="K199" s="6"/>
      <c r="L199" s="6"/>
      <c r="M199" s="8">
        <f t="shared" si="12"/>
        <v>199</v>
      </c>
      <c r="N199" s="8">
        <f t="shared" si="14"/>
        <v>12</v>
      </c>
      <c r="O199" s="8" t="str">
        <f t="shared" si="13"/>
        <v>$L$199</v>
      </c>
      <c r="Q199" s="26"/>
      <c r="R199" s="27"/>
      <c r="S199" s="28"/>
      <c r="T199" s="29"/>
      <c r="U199" s="27"/>
      <c r="V199" s="28"/>
      <c r="W199" s="29"/>
      <c r="X199" s="31"/>
      <c r="Y199" s="28"/>
      <c r="Z199" s="30"/>
      <c r="AB199" s="10"/>
      <c r="AC199" s="10"/>
      <c r="AD199" s="11"/>
      <c r="AE199" s="11"/>
    </row>
    <row r="200" spans="1:31" ht="20.100000000000001" customHeight="1" x14ac:dyDescent="0.25">
      <c r="A200" s="5">
        <f t="shared" si="15"/>
        <v>22037</v>
      </c>
      <c r="B200" s="34">
        <v>1.2999999999999999E-3</v>
      </c>
      <c r="C200" s="6"/>
      <c r="D200" s="6"/>
      <c r="E200" s="7"/>
      <c r="F200" s="7"/>
      <c r="G200" s="7"/>
      <c r="H200" s="7"/>
      <c r="I200" s="6"/>
      <c r="J200" s="6"/>
      <c r="K200" s="6"/>
      <c r="L200" s="6"/>
      <c r="M200" s="8">
        <f t="shared" si="12"/>
        <v>200</v>
      </c>
      <c r="N200" s="8">
        <f t="shared" si="14"/>
        <v>12</v>
      </c>
      <c r="O200" s="8" t="str">
        <f t="shared" si="13"/>
        <v>$L$200</v>
      </c>
      <c r="Q200" s="26"/>
      <c r="R200" s="27"/>
      <c r="S200" s="28"/>
      <c r="T200" s="29"/>
      <c r="U200" s="27"/>
      <c r="V200" s="28"/>
      <c r="W200" s="29"/>
      <c r="X200" s="31"/>
      <c r="Y200" s="28"/>
      <c r="Z200" s="30"/>
      <c r="AB200" s="10"/>
      <c r="AC200" s="10"/>
      <c r="AD200" s="11"/>
      <c r="AE200" s="11"/>
    </row>
    <row r="201" spans="1:31" ht="20.100000000000001" customHeight="1" x14ac:dyDescent="0.25">
      <c r="A201" s="5">
        <f t="shared" si="15"/>
        <v>22068</v>
      </c>
      <c r="B201" s="34">
        <v>5.8999999999999999E-3</v>
      </c>
      <c r="C201" s="6"/>
      <c r="D201" s="6"/>
      <c r="E201" s="7"/>
      <c r="F201" s="7"/>
      <c r="G201" s="7"/>
      <c r="H201" s="7"/>
      <c r="I201" s="6"/>
      <c r="J201" s="6"/>
      <c r="K201" s="6"/>
      <c r="L201" s="6"/>
      <c r="M201" s="8">
        <f t="shared" si="12"/>
        <v>201</v>
      </c>
      <c r="N201" s="8">
        <f t="shared" si="14"/>
        <v>12</v>
      </c>
      <c r="O201" s="8" t="str">
        <f t="shared" si="13"/>
        <v>$L$201</v>
      </c>
      <c r="Q201" s="26"/>
      <c r="R201" s="27"/>
      <c r="S201" s="28"/>
      <c r="T201" s="29"/>
      <c r="U201" s="27"/>
      <c r="V201" s="28"/>
      <c r="W201" s="29"/>
      <c r="X201" s="31"/>
      <c r="Y201" s="28"/>
      <c r="Z201" s="30"/>
      <c r="AB201" s="10"/>
      <c r="AC201" s="10"/>
      <c r="AD201" s="11"/>
      <c r="AE201" s="11"/>
    </row>
    <row r="202" spans="1:31" ht="20.100000000000001" customHeight="1" x14ac:dyDescent="0.25">
      <c r="A202" s="5">
        <f t="shared" si="15"/>
        <v>22098</v>
      </c>
      <c r="B202" s="34">
        <v>2.0199999999999999E-2</v>
      </c>
      <c r="C202" s="6"/>
      <c r="D202" s="6"/>
      <c r="E202" s="7"/>
      <c r="F202" s="7"/>
      <c r="G202" s="7"/>
      <c r="H202" s="7"/>
      <c r="I202" s="6"/>
      <c r="J202" s="6"/>
      <c r="K202" s="6"/>
      <c r="L202" s="6"/>
      <c r="M202" s="8">
        <f t="shared" si="12"/>
        <v>202</v>
      </c>
      <c r="N202" s="8">
        <f t="shared" si="14"/>
        <v>12</v>
      </c>
      <c r="O202" s="8" t="str">
        <f t="shared" si="13"/>
        <v>$L$202</v>
      </c>
      <c r="Q202" s="26"/>
      <c r="R202" s="27"/>
      <c r="S202" s="28"/>
      <c r="T202" s="29"/>
      <c r="U202" s="27"/>
      <c r="V202" s="28"/>
      <c r="W202" s="29"/>
      <c r="X202" s="31"/>
      <c r="Y202" s="28"/>
      <c r="Z202" s="30"/>
      <c r="AB202" s="10"/>
      <c r="AC202" s="10"/>
      <c r="AD202" s="11"/>
      <c r="AE202" s="11"/>
    </row>
    <row r="203" spans="1:31" ht="20.100000000000001" customHeight="1" x14ac:dyDescent="0.25">
      <c r="A203" s="5">
        <f t="shared" si="15"/>
        <v>22129</v>
      </c>
      <c r="B203" s="34">
        <v>2.98E-2</v>
      </c>
      <c r="C203" s="6"/>
      <c r="D203" s="6"/>
      <c r="E203" s="7"/>
      <c r="F203" s="7"/>
      <c r="G203" s="7"/>
      <c r="H203" s="7"/>
      <c r="I203" s="6"/>
      <c r="J203" s="6"/>
      <c r="K203" s="6"/>
      <c r="L203" s="6"/>
      <c r="M203" s="8">
        <f t="shared" si="12"/>
        <v>203</v>
      </c>
      <c r="N203" s="8">
        <f t="shared" si="14"/>
        <v>12</v>
      </c>
      <c r="O203" s="8" t="str">
        <f t="shared" si="13"/>
        <v>$L$203</v>
      </c>
      <c r="Q203" s="26"/>
      <c r="R203" s="27"/>
      <c r="S203" s="28"/>
      <c r="T203" s="29"/>
      <c r="U203" s="27"/>
      <c r="V203" s="28"/>
      <c r="W203" s="29"/>
      <c r="X203" s="31"/>
      <c r="Y203" s="28"/>
      <c r="Z203" s="30"/>
      <c r="AB203" s="10"/>
      <c r="AC203" s="10"/>
      <c r="AD203" s="11"/>
      <c r="AE203" s="11"/>
    </row>
    <row r="204" spans="1:31" ht="20.100000000000001" customHeight="1" x14ac:dyDescent="0.25">
      <c r="A204" s="5">
        <f t="shared" si="15"/>
        <v>22160</v>
      </c>
      <c r="B204" s="34">
        <v>0.04</v>
      </c>
      <c r="C204" s="6"/>
      <c r="D204" s="6"/>
      <c r="E204" s="7"/>
      <c r="F204" s="7"/>
      <c r="G204" s="7"/>
      <c r="H204" s="7"/>
      <c r="I204" s="6"/>
      <c r="J204" s="6"/>
      <c r="K204" s="6"/>
      <c r="L204" s="6"/>
      <c r="M204" s="8">
        <f t="shared" si="12"/>
        <v>204</v>
      </c>
      <c r="N204" s="8">
        <f t="shared" si="14"/>
        <v>12</v>
      </c>
      <c r="O204" s="8" t="str">
        <f t="shared" si="13"/>
        <v>$L$204</v>
      </c>
      <c r="Q204" s="26"/>
      <c r="R204" s="27"/>
      <c r="S204" s="28"/>
      <c r="T204" s="29"/>
      <c r="U204" s="27"/>
      <c r="V204" s="28"/>
      <c r="W204" s="29"/>
      <c r="X204" s="31"/>
      <c r="Y204" s="28"/>
      <c r="Z204" s="30"/>
      <c r="AB204" s="10"/>
      <c r="AC204" s="10"/>
      <c r="AD204" s="11"/>
      <c r="AE204" s="11"/>
    </row>
    <row r="205" spans="1:31" ht="20.100000000000001" customHeight="1" x14ac:dyDescent="0.25">
      <c r="A205" s="5">
        <f t="shared" si="15"/>
        <v>22190</v>
      </c>
      <c r="B205" s="34">
        <v>5.0199999999999995E-2</v>
      </c>
      <c r="C205" s="6"/>
      <c r="D205" s="6"/>
      <c r="E205" s="7"/>
      <c r="F205" s="7"/>
      <c r="G205" s="7"/>
      <c r="H205" s="7"/>
      <c r="I205" s="6"/>
      <c r="J205" s="6"/>
      <c r="K205" s="6"/>
      <c r="L205" s="6"/>
      <c r="M205" s="8">
        <f t="shared" si="12"/>
        <v>205</v>
      </c>
      <c r="N205" s="8">
        <f t="shared" si="14"/>
        <v>12</v>
      </c>
      <c r="O205" s="8" t="str">
        <f t="shared" si="13"/>
        <v>$L$205</v>
      </c>
      <c r="Q205" s="26"/>
      <c r="R205" s="27"/>
      <c r="S205" s="28"/>
      <c r="T205" s="29"/>
      <c r="U205" s="27"/>
      <c r="V205" s="28"/>
      <c r="W205" s="29"/>
      <c r="X205" s="31"/>
      <c r="Y205" s="28"/>
      <c r="Z205" s="30"/>
      <c r="AB205" s="10"/>
      <c r="AC205" s="10"/>
      <c r="AD205" s="11"/>
      <c r="AE205" s="11"/>
    </row>
    <row r="206" spans="1:31" ht="20.100000000000001" customHeight="1" x14ac:dyDescent="0.25">
      <c r="A206" s="5">
        <f t="shared" si="15"/>
        <v>22221</v>
      </c>
      <c r="B206" s="34">
        <v>3.0200000000000001E-2</v>
      </c>
      <c r="C206" s="6"/>
      <c r="D206" s="6"/>
      <c r="E206" s="7"/>
      <c r="F206" s="7"/>
      <c r="G206" s="7"/>
      <c r="H206" s="7"/>
      <c r="I206" s="6"/>
      <c r="J206" s="6"/>
      <c r="K206" s="6"/>
      <c r="L206" s="6"/>
      <c r="M206" s="8">
        <f t="shared" si="12"/>
        <v>206</v>
      </c>
      <c r="N206" s="8">
        <f t="shared" si="14"/>
        <v>12</v>
      </c>
      <c r="O206" s="8" t="str">
        <f t="shared" si="13"/>
        <v>$L$206</v>
      </c>
      <c r="Q206" s="26"/>
      <c r="R206" s="27"/>
      <c r="S206" s="28"/>
      <c r="T206" s="29"/>
      <c r="U206" s="27"/>
      <c r="V206" s="28"/>
      <c r="W206" s="29"/>
      <c r="X206" s="31"/>
      <c r="Y206" s="28"/>
      <c r="Z206" s="30"/>
      <c r="AB206" s="10"/>
      <c r="AC206" s="10"/>
      <c r="AD206" s="11"/>
      <c r="AE206" s="11"/>
    </row>
    <row r="207" spans="1:31" ht="20.100000000000001" customHeight="1" x14ac:dyDescent="0.25">
      <c r="A207" s="5">
        <f t="shared" si="15"/>
        <v>22251</v>
      </c>
      <c r="B207" s="34">
        <v>2.07E-2</v>
      </c>
      <c r="C207" s="6"/>
      <c r="D207" s="6"/>
      <c r="E207" s="7"/>
      <c r="F207" s="7"/>
      <c r="G207" s="7"/>
      <c r="H207" s="7"/>
      <c r="I207" s="6"/>
      <c r="J207" s="6"/>
      <c r="K207" s="6"/>
      <c r="L207" s="6"/>
      <c r="M207" s="8">
        <f t="shared" si="12"/>
        <v>207</v>
      </c>
      <c r="N207" s="8">
        <f t="shared" si="14"/>
        <v>12</v>
      </c>
      <c r="O207" s="8" t="str">
        <f t="shared" si="13"/>
        <v>$L$207</v>
      </c>
      <c r="Q207" s="26"/>
      <c r="R207" s="27"/>
      <c r="S207" s="28"/>
      <c r="T207" s="29"/>
      <c r="U207" s="27"/>
      <c r="V207" s="28"/>
      <c r="W207" s="29"/>
      <c r="X207" s="31"/>
      <c r="Y207" s="28"/>
      <c r="Z207" s="30"/>
      <c r="AB207" s="10"/>
      <c r="AC207" s="10"/>
      <c r="AD207" s="11"/>
      <c r="AE207" s="11"/>
    </row>
    <row r="208" spans="1:31" ht="20.100000000000001" customHeight="1" x14ac:dyDescent="0.25">
      <c r="A208" s="5">
        <f t="shared" si="15"/>
        <v>22282</v>
      </c>
      <c r="B208" s="34">
        <v>1.9199999999999998E-2</v>
      </c>
      <c r="C208" s="6"/>
      <c r="D208" s="6"/>
      <c r="E208" s="7"/>
      <c r="F208" s="7"/>
      <c r="G208" s="7"/>
      <c r="H208" s="7"/>
      <c r="I208" s="6"/>
      <c r="J208" s="6"/>
      <c r="K208" s="6"/>
      <c r="L208" s="6"/>
      <c r="M208" s="8">
        <f t="shared" si="12"/>
        <v>208</v>
      </c>
      <c r="N208" s="8">
        <f t="shared" si="14"/>
        <v>12</v>
      </c>
      <c r="O208" s="8" t="str">
        <f t="shared" si="13"/>
        <v>$L$208</v>
      </c>
      <c r="Q208" s="26"/>
      <c r="R208" s="27"/>
      <c r="S208" s="28"/>
      <c r="T208" s="29"/>
      <c r="U208" s="27"/>
      <c r="V208" s="28"/>
      <c r="W208" s="29"/>
      <c r="X208" s="31"/>
      <c r="Y208" s="28"/>
      <c r="Z208" s="30"/>
      <c r="AB208" s="10"/>
      <c r="AC208" s="10"/>
      <c r="AD208" s="11"/>
      <c r="AE208" s="11"/>
    </row>
    <row r="209" spans="1:31" ht="20.100000000000001" customHeight="1" x14ac:dyDescent="0.25">
      <c r="A209" s="5">
        <f t="shared" si="15"/>
        <v>22313</v>
      </c>
      <c r="B209" s="34">
        <v>3.4999999999999996E-3</v>
      </c>
      <c r="C209" s="6"/>
      <c r="D209" s="6"/>
      <c r="E209" s="7"/>
      <c r="F209" s="7"/>
      <c r="G209" s="7"/>
      <c r="H209" s="7"/>
      <c r="I209" s="6"/>
      <c r="J209" s="6"/>
      <c r="K209" s="6"/>
      <c r="L209" s="6"/>
      <c r="M209" s="8">
        <f t="shared" si="12"/>
        <v>209</v>
      </c>
      <c r="N209" s="8">
        <f t="shared" si="14"/>
        <v>12</v>
      </c>
      <c r="O209" s="8" t="str">
        <f t="shared" si="13"/>
        <v>$L$209</v>
      </c>
      <c r="Q209" s="26"/>
      <c r="R209" s="27"/>
      <c r="S209" s="28"/>
      <c r="T209" s="29"/>
      <c r="U209" s="27"/>
      <c r="V209" s="28"/>
      <c r="W209" s="29"/>
      <c r="X209" s="31"/>
      <c r="Y209" s="28"/>
      <c r="Z209" s="30"/>
      <c r="AB209" s="10"/>
      <c r="AC209" s="10"/>
      <c r="AD209" s="11"/>
      <c r="AE209" s="11"/>
    </row>
    <row r="210" spans="1:31" ht="20.100000000000001" customHeight="1" x14ac:dyDescent="0.25">
      <c r="A210" s="5">
        <f t="shared" si="15"/>
        <v>22341</v>
      </c>
      <c r="B210" s="34">
        <v>2.1099999999999997E-2</v>
      </c>
      <c r="C210" s="6"/>
      <c r="D210" s="6"/>
      <c r="E210" s="7"/>
      <c r="F210" s="7"/>
      <c r="G210" s="7"/>
      <c r="H210" s="7"/>
      <c r="I210" s="6"/>
      <c r="J210" s="6"/>
      <c r="K210" s="6"/>
      <c r="L210" s="6"/>
      <c r="M210" s="8">
        <f t="shared" si="12"/>
        <v>210</v>
      </c>
      <c r="N210" s="8">
        <f t="shared" si="14"/>
        <v>12</v>
      </c>
      <c r="O210" s="8" t="str">
        <f t="shared" si="13"/>
        <v>$L$210</v>
      </c>
      <c r="Q210" s="26"/>
      <c r="R210" s="27"/>
      <c r="S210" s="28"/>
      <c r="T210" s="29"/>
      <c r="U210" s="27"/>
      <c r="V210" s="28"/>
      <c r="W210" s="29"/>
      <c r="X210" s="31"/>
      <c r="Y210" s="28"/>
      <c r="Z210" s="30"/>
      <c r="AB210" s="10"/>
      <c r="AC210" s="10"/>
      <c r="AD210" s="11"/>
      <c r="AE210" s="11"/>
    </row>
    <row r="211" spans="1:31" ht="20.100000000000001" customHeight="1" x14ac:dyDescent="0.25">
      <c r="A211" s="5">
        <f t="shared" si="15"/>
        <v>22372</v>
      </c>
      <c r="B211" s="34">
        <v>4.9200000000000001E-2</v>
      </c>
      <c r="C211" s="6"/>
      <c r="D211" s="6"/>
      <c r="E211" s="7"/>
      <c r="F211" s="7"/>
      <c r="G211" s="7"/>
      <c r="H211" s="7"/>
      <c r="I211" s="6"/>
      <c r="J211" s="6"/>
      <c r="K211" s="6"/>
      <c r="L211" s="6"/>
      <c r="M211" s="8">
        <f t="shared" si="12"/>
        <v>211</v>
      </c>
      <c r="N211" s="8">
        <f t="shared" si="14"/>
        <v>12</v>
      </c>
      <c r="O211" s="8" t="str">
        <f t="shared" si="13"/>
        <v>$L$211</v>
      </c>
      <c r="Q211" s="26"/>
      <c r="R211" s="27"/>
      <c r="S211" s="28"/>
      <c r="T211" s="29"/>
      <c r="U211" s="27"/>
      <c r="V211" s="28"/>
      <c r="W211" s="29"/>
      <c r="X211" s="31"/>
      <c r="Y211" s="28"/>
      <c r="Z211" s="30"/>
      <c r="AB211" s="10"/>
      <c r="AC211" s="10"/>
      <c r="AD211" s="11"/>
      <c r="AE211" s="11"/>
    </row>
    <row r="212" spans="1:31" ht="20.100000000000001" customHeight="1" x14ac:dyDescent="0.25">
      <c r="A212" s="5">
        <f t="shared" si="15"/>
        <v>22402</v>
      </c>
      <c r="B212" s="34">
        <v>1.43E-2</v>
      </c>
      <c r="C212" s="6"/>
      <c r="D212" s="6"/>
      <c r="E212" s="7"/>
      <c r="F212" s="7"/>
      <c r="G212" s="7"/>
      <c r="H212" s="7"/>
      <c r="I212" s="6"/>
      <c r="J212" s="6"/>
      <c r="K212" s="6"/>
      <c r="L212" s="6"/>
      <c r="M212" s="8">
        <f t="shared" si="12"/>
        <v>212</v>
      </c>
      <c r="N212" s="8">
        <f t="shared" si="14"/>
        <v>12</v>
      </c>
      <c r="O212" s="8" t="str">
        <f t="shared" si="13"/>
        <v>$L$212</v>
      </c>
      <c r="Q212" s="26"/>
      <c r="R212" s="27"/>
      <c r="S212" s="28"/>
      <c r="T212" s="29"/>
      <c r="U212" s="27"/>
      <c r="V212" s="28"/>
      <c r="W212" s="29"/>
      <c r="X212" s="31"/>
      <c r="Y212" s="28"/>
      <c r="Z212" s="30"/>
      <c r="AB212" s="10"/>
      <c r="AC212" s="10"/>
      <c r="AD212" s="11"/>
      <c r="AE212" s="11"/>
    </row>
    <row r="213" spans="1:31" ht="20.100000000000001" customHeight="1" x14ac:dyDescent="0.25">
      <c r="A213" s="5">
        <f t="shared" si="15"/>
        <v>22433</v>
      </c>
      <c r="B213" s="34">
        <v>1.4999999999999999E-2</v>
      </c>
      <c r="C213" s="6"/>
      <c r="D213" s="6"/>
      <c r="E213" s="7"/>
      <c r="F213" s="7"/>
      <c r="G213" s="7"/>
      <c r="H213" s="7"/>
      <c r="I213" s="6"/>
      <c r="J213" s="6"/>
      <c r="K213" s="6"/>
      <c r="L213" s="6"/>
      <c r="M213" s="8">
        <f t="shared" si="12"/>
        <v>213</v>
      </c>
      <c r="N213" s="8">
        <f t="shared" si="14"/>
        <v>12</v>
      </c>
      <c r="O213" s="8" t="str">
        <f t="shared" si="13"/>
        <v>$L$213</v>
      </c>
      <c r="Q213" s="26"/>
      <c r="R213" s="27"/>
      <c r="S213" s="28"/>
      <c r="T213" s="29"/>
      <c r="U213" s="27"/>
      <c r="V213" s="28"/>
      <c r="W213" s="29"/>
      <c r="X213" s="31"/>
      <c r="Y213" s="28"/>
      <c r="Z213" s="30"/>
      <c r="AB213" s="10"/>
      <c r="AC213" s="10"/>
      <c r="AD213" s="11"/>
      <c r="AE213" s="11"/>
    </row>
    <row r="214" spans="1:31" ht="20.100000000000001" customHeight="1" x14ac:dyDescent="0.25">
      <c r="A214" s="5">
        <f t="shared" si="15"/>
        <v>22463</v>
      </c>
      <c r="B214" s="34">
        <v>1.4800000000000001E-2</v>
      </c>
      <c r="C214" s="6"/>
      <c r="D214" s="6"/>
      <c r="E214" s="7"/>
      <c r="F214" s="7"/>
      <c r="G214" s="7"/>
      <c r="H214" s="7"/>
      <c r="I214" s="6"/>
      <c r="J214" s="6"/>
      <c r="K214" s="6"/>
      <c r="L214" s="6"/>
      <c r="M214" s="8">
        <f t="shared" si="12"/>
        <v>214</v>
      </c>
      <c r="N214" s="8">
        <f t="shared" si="14"/>
        <v>12</v>
      </c>
      <c r="O214" s="8" t="str">
        <f t="shared" si="13"/>
        <v>$L$214</v>
      </c>
      <c r="Q214" s="26"/>
      <c r="R214" s="27"/>
      <c r="S214" s="28"/>
      <c r="T214" s="29"/>
      <c r="U214" s="27"/>
      <c r="V214" s="28"/>
      <c r="W214" s="29"/>
      <c r="X214" s="31"/>
      <c r="Y214" s="28"/>
      <c r="Z214" s="30"/>
      <c r="AB214" s="10"/>
      <c r="AC214" s="10"/>
      <c r="AD214" s="11"/>
      <c r="AE214" s="11"/>
    </row>
    <row r="215" spans="1:31" ht="20.100000000000001" customHeight="1" x14ac:dyDescent="0.25">
      <c r="A215" s="5">
        <f t="shared" si="15"/>
        <v>22494</v>
      </c>
      <c r="B215" s="34">
        <v>5.2300000000000006E-2</v>
      </c>
      <c r="C215" s="6"/>
      <c r="D215" s="6"/>
      <c r="E215" s="7"/>
      <c r="F215" s="7"/>
      <c r="G215" s="7"/>
      <c r="H215" s="7"/>
      <c r="I215" s="6"/>
      <c r="J215" s="6"/>
      <c r="K215" s="6"/>
      <c r="L215" s="6"/>
      <c r="M215" s="8">
        <f t="shared" si="12"/>
        <v>215</v>
      </c>
      <c r="N215" s="8">
        <f t="shared" si="14"/>
        <v>12</v>
      </c>
      <c r="O215" s="8" t="str">
        <f t="shared" si="13"/>
        <v>$L$215</v>
      </c>
      <c r="Q215" s="26"/>
      <c r="R215" s="27"/>
      <c r="S215" s="28"/>
      <c r="T215" s="29"/>
      <c r="U215" s="27"/>
      <c r="V215" s="28"/>
      <c r="W215" s="29"/>
      <c r="X215" s="31"/>
      <c r="Y215" s="28"/>
      <c r="Z215" s="30"/>
      <c r="AB215" s="10"/>
      <c r="AC215" s="10"/>
      <c r="AD215" s="11"/>
      <c r="AE215" s="11"/>
    </row>
    <row r="216" spans="1:31" ht="20.100000000000001" customHeight="1" x14ac:dyDescent="0.25">
      <c r="A216" s="5">
        <f t="shared" si="15"/>
        <v>22525</v>
      </c>
      <c r="B216" s="34">
        <v>4.1799999999999997E-2</v>
      </c>
      <c r="C216" s="6"/>
      <c r="D216" s="6"/>
      <c r="E216" s="7"/>
      <c r="F216" s="7"/>
      <c r="G216" s="7"/>
      <c r="H216" s="7"/>
      <c r="I216" s="6"/>
      <c r="J216" s="6"/>
      <c r="K216" s="6"/>
      <c r="L216" s="6"/>
      <c r="M216" s="8">
        <f t="shared" si="12"/>
        <v>216</v>
      </c>
      <c r="N216" s="8">
        <f t="shared" si="14"/>
        <v>12</v>
      </c>
      <c r="O216" s="8" t="str">
        <f t="shared" si="13"/>
        <v>$L$216</v>
      </c>
      <c r="Q216" s="26"/>
      <c r="R216" s="27"/>
      <c r="S216" s="28"/>
      <c r="T216" s="29"/>
      <c r="U216" s="27"/>
      <c r="V216" s="28"/>
      <c r="W216" s="29"/>
      <c r="X216" s="31"/>
      <c r="Y216" s="28"/>
      <c r="Z216" s="30"/>
      <c r="AB216" s="10"/>
      <c r="AC216" s="10"/>
      <c r="AD216" s="11"/>
      <c r="AE216" s="11"/>
    </row>
    <row r="217" spans="1:31" ht="20.100000000000001" customHeight="1" x14ac:dyDescent="0.25">
      <c r="A217" s="5">
        <f t="shared" si="15"/>
        <v>22555</v>
      </c>
      <c r="B217" s="34">
        <v>8.3100000000000007E-2</v>
      </c>
      <c r="C217" s="6"/>
      <c r="D217" s="6"/>
      <c r="E217" s="7"/>
      <c r="F217" s="7"/>
      <c r="G217" s="7"/>
      <c r="H217" s="7"/>
      <c r="I217" s="6"/>
      <c r="J217" s="6"/>
      <c r="K217" s="6"/>
      <c r="L217" s="6"/>
      <c r="M217" s="8">
        <f t="shared" si="12"/>
        <v>217</v>
      </c>
      <c r="N217" s="8">
        <f t="shared" si="14"/>
        <v>12</v>
      </c>
      <c r="O217" s="8" t="str">
        <f t="shared" si="13"/>
        <v>$L$217</v>
      </c>
      <c r="Q217" s="26"/>
      <c r="R217" s="27"/>
      <c r="S217" s="28"/>
      <c r="T217" s="29"/>
      <c r="U217" s="27"/>
      <c r="V217" s="28"/>
      <c r="W217" s="29"/>
      <c r="X217" s="31"/>
      <c r="Y217" s="28"/>
      <c r="Z217" s="30"/>
      <c r="AB217" s="10"/>
      <c r="AC217" s="10"/>
      <c r="AD217" s="11"/>
      <c r="AE217" s="11"/>
    </row>
    <row r="218" spans="1:31" ht="20.100000000000001" customHeight="1" x14ac:dyDescent="0.25">
      <c r="A218" s="5">
        <f t="shared" si="15"/>
        <v>22586</v>
      </c>
      <c r="B218" s="34">
        <v>4.8399999999999999E-2</v>
      </c>
      <c r="C218" s="6"/>
      <c r="D218" s="6"/>
      <c r="E218" s="7"/>
      <c r="F218" s="7"/>
      <c r="G218" s="7"/>
      <c r="H218" s="7"/>
      <c r="I218" s="6"/>
      <c r="J218" s="6"/>
      <c r="K218" s="6"/>
      <c r="L218" s="6"/>
      <c r="M218" s="8">
        <f t="shared" si="12"/>
        <v>218</v>
      </c>
      <c r="N218" s="8">
        <f t="shared" si="14"/>
        <v>12</v>
      </c>
      <c r="O218" s="8" t="str">
        <f t="shared" si="13"/>
        <v>$L$218</v>
      </c>
      <c r="Q218" s="26"/>
      <c r="R218" s="27"/>
      <c r="S218" s="28"/>
      <c r="T218" s="29"/>
      <c r="U218" s="27"/>
      <c r="V218" s="28"/>
      <c r="W218" s="29"/>
      <c r="X218" s="31"/>
      <c r="Y218" s="28"/>
      <c r="Z218" s="30"/>
      <c r="AB218" s="10"/>
      <c r="AC218" s="10"/>
      <c r="AD218" s="11"/>
      <c r="AE218" s="11"/>
    </row>
    <row r="219" spans="1:31" ht="20.100000000000001" customHeight="1" x14ac:dyDescent="0.25">
      <c r="A219" s="5">
        <f t="shared" si="15"/>
        <v>22616</v>
      </c>
      <c r="B219" s="34">
        <v>3.7100000000000001E-2</v>
      </c>
      <c r="C219" s="6"/>
      <c r="D219" s="6"/>
      <c r="E219" s="7"/>
      <c r="F219" s="7"/>
      <c r="G219" s="7"/>
      <c r="H219" s="7"/>
      <c r="I219" s="6"/>
      <c r="J219" s="6"/>
      <c r="K219" s="6"/>
      <c r="L219" s="6"/>
      <c r="M219" s="8">
        <f t="shared" si="12"/>
        <v>219</v>
      </c>
      <c r="N219" s="8">
        <f t="shared" si="14"/>
        <v>12</v>
      </c>
      <c r="O219" s="8" t="str">
        <f t="shared" si="13"/>
        <v>$L$219</v>
      </c>
      <c r="Q219" s="26"/>
      <c r="R219" s="27"/>
      <c r="S219" s="28"/>
      <c r="T219" s="29"/>
      <c r="U219" s="27"/>
      <c r="V219" s="28"/>
      <c r="W219" s="29"/>
      <c r="X219" s="31"/>
      <c r="Y219" s="28"/>
      <c r="Z219" s="30"/>
      <c r="AB219" s="10"/>
      <c r="AC219" s="10"/>
      <c r="AD219" s="11"/>
      <c r="AE219" s="11"/>
    </row>
    <row r="220" spans="1:31" ht="20.100000000000001" customHeight="1" x14ac:dyDescent="0.25">
      <c r="A220" s="5">
        <f t="shared" si="15"/>
        <v>22647</v>
      </c>
      <c r="B220" s="34">
        <v>5.2699999999999997E-2</v>
      </c>
      <c r="C220" s="6"/>
      <c r="D220" s="6"/>
      <c r="E220" s="7"/>
      <c r="F220" s="7"/>
      <c r="G220" s="7"/>
      <c r="H220" s="7"/>
      <c r="I220" s="6"/>
      <c r="J220" s="6"/>
      <c r="K220" s="6"/>
      <c r="L220" s="6"/>
      <c r="M220" s="8">
        <f t="shared" si="12"/>
        <v>220</v>
      </c>
      <c r="N220" s="8">
        <f t="shared" si="14"/>
        <v>12</v>
      </c>
      <c r="O220" s="8" t="str">
        <f t="shared" si="13"/>
        <v>$L$220</v>
      </c>
      <c r="Q220" s="26"/>
      <c r="R220" s="27"/>
      <c r="S220" s="28"/>
      <c r="T220" s="29"/>
      <c r="U220" s="27"/>
      <c r="V220" s="28"/>
      <c r="W220" s="29"/>
      <c r="X220" s="31"/>
      <c r="Y220" s="28"/>
      <c r="Z220" s="30"/>
      <c r="AB220" s="10"/>
      <c r="AC220" s="10"/>
      <c r="AD220" s="11"/>
      <c r="AE220" s="11"/>
    </row>
    <row r="221" spans="1:31" ht="20.100000000000001" customHeight="1" x14ac:dyDescent="0.25">
      <c r="A221" s="5">
        <f t="shared" si="15"/>
        <v>22678</v>
      </c>
      <c r="B221" s="34">
        <v>1.6899999999999998E-2</v>
      </c>
      <c r="C221" s="6"/>
      <c r="D221" s="6"/>
      <c r="E221" s="7"/>
      <c r="F221" s="7"/>
      <c r="G221" s="7"/>
      <c r="H221" s="7"/>
      <c r="I221" s="6"/>
      <c r="J221" s="6"/>
      <c r="K221" s="6"/>
      <c r="L221" s="6"/>
      <c r="M221" s="8">
        <f t="shared" si="12"/>
        <v>221</v>
      </c>
      <c r="N221" s="8">
        <f t="shared" si="14"/>
        <v>12</v>
      </c>
      <c r="O221" s="8" t="str">
        <f t="shared" si="13"/>
        <v>$L$221</v>
      </c>
      <c r="Q221" s="26"/>
      <c r="R221" s="27"/>
      <c r="S221" s="28"/>
      <c r="T221" s="29"/>
      <c r="U221" s="27"/>
      <c r="V221" s="28"/>
      <c r="W221" s="29"/>
      <c r="X221" s="31"/>
      <c r="Y221" s="28"/>
      <c r="Z221" s="30"/>
      <c r="AB221" s="10"/>
      <c r="AC221" s="10"/>
      <c r="AD221" s="11"/>
      <c r="AE221" s="11"/>
    </row>
    <row r="222" spans="1:31" ht="20.100000000000001" customHeight="1" x14ac:dyDescent="0.25">
      <c r="A222" s="5">
        <f t="shared" si="15"/>
        <v>22706</v>
      </c>
      <c r="B222" s="34">
        <v>1.67E-2</v>
      </c>
      <c r="C222" s="6"/>
      <c r="D222" s="6"/>
      <c r="E222" s="7"/>
      <c r="F222" s="7"/>
      <c r="G222" s="7"/>
      <c r="H222" s="7"/>
      <c r="I222" s="6"/>
      <c r="J222" s="6"/>
      <c r="K222" s="6"/>
      <c r="L222" s="6"/>
      <c r="M222" s="8">
        <f t="shared" si="12"/>
        <v>222</v>
      </c>
      <c r="N222" s="8">
        <f t="shared" si="14"/>
        <v>12</v>
      </c>
      <c r="O222" s="8" t="str">
        <f t="shared" si="13"/>
        <v>$L$222</v>
      </c>
      <c r="Q222" s="26"/>
      <c r="R222" s="27"/>
      <c r="S222" s="28"/>
      <c r="T222" s="29"/>
      <c r="U222" s="27"/>
      <c r="V222" s="28"/>
      <c r="W222" s="29"/>
      <c r="X222" s="31"/>
      <c r="Y222" s="28"/>
      <c r="Z222" s="30"/>
      <c r="AB222" s="10"/>
      <c r="AC222" s="10"/>
      <c r="AD222" s="11"/>
      <c r="AE222" s="11"/>
    </row>
    <row r="223" spans="1:31" ht="20.100000000000001" customHeight="1" x14ac:dyDescent="0.25">
      <c r="A223" s="5">
        <f t="shared" si="15"/>
        <v>22737</v>
      </c>
      <c r="B223" s="34">
        <v>8.199999999999999E-3</v>
      </c>
      <c r="C223" s="6"/>
      <c r="D223" s="6"/>
      <c r="E223" s="7"/>
      <c r="F223" s="7"/>
      <c r="G223" s="7"/>
      <c r="H223" s="7"/>
      <c r="I223" s="6"/>
      <c r="J223" s="6"/>
      <c r="K223" s="6"/>
      <c r="L223" s="6"/>
      <c r="M223" s="8">
        <f t="shared" si="12"/>
        <v>223</v>
      </c>
      <c r="N223" s="8">
        <f t="shared" si="14"/>
        <v>12</v>
      </c>
      <c r="O223" s="8" t="str">
        <f t="shared" si="13"/>
        <v>$L$223</v>
      </c>
      <c r="Q223" s="26"/>
      <c r="R223" s="27"/>
      <c r="S223" s="28"/>
      <c r="T223" s="29"/>
      <c r="U223" s="27"/>
      <c r="V223" s="28"/>
      <c r="W223" s="29"/>
      <c r="X223" s="31"/>
      <c r="Y223" s="28"/>
      <c r="Z223" s="30"/>
      <c r="AB223" s="10"/>
      <c r="AC223" s="10"/>
      <c r="AD223" s="11"/>
      <c r="AE223" s="11"/>
    </row>
    <row r="224" spans="1:31" ht="20.100000000000001" customHeight="1" x14ac:dyDescent="0.25">
      <c r="A224" s="5">
        <f t="shared" si="15"/>
        <v>22767</v>
      </c>
      <c r="B224" s="34">
        <v>3.9900000000000005E-2</v>
      </c>
      <c r="C224" s="6"/>
      <c r="D224" s="6"/>
      <c r="E224" s="7"/>
      <c r="F224" s="7"/>
      <c r="G224" s="7"/>
      <c r="H224" s="7"/>
      <c r="I224" s="6"/>
      <c r="J224" s="6"/>
      <c r="K224" s="6"/>
      <c r="L224" s="6"/>
      <c r="M224" s="8">
        <f t="shared" si="12"/>
        <v>224</v>
      </c>
      <c r="N224" s="8">
        <f t="shared" si="14"/>
        <v>12</v>
      </c>
      <c r="O224" s="8" t="str">
        <f t="shared" si="13"/>
        <v>$L$224</v>
      </c>
      <c r="Q224" s="26"/>
      <c r="R224" s="27"/>
      <c r="S224" s="28"/>
      <c r="T224" s="29"/>
      <c r="U224" s="27"/>
      <c r="V224" s="28"/>
      <c r="W224" s="29"/>
      <c r="X224" s="31"/>
      <c r="Y224" s="28"/>
      <c r="Z224" s="30"/>
      <c r="AB224" s="10"/>
      <c r="AC224" s="10"/>
      <c r="AD224" s="11"/>
      <c r="AE224" s="11"/>
    </row>
    <row r="225" spans="1:31" ht="20.100000000000001" customHeight="1" x14ac:dyDescent="0.25">
      <c r="A225" s="5">
        <f t="shared" si="15"/>
        <v>22798</v>
      </c>
      <c r="B225" s="34">
        <v>3.1200000000000002E-2</v>
      </c>
      <c r="C225" s="6"/>
      <c r="D225" s="6"/>
      <c r="E225" s="7"/>
      <c r="F225" s="7"/>
      <c r="G225" s="7"/>
      <c r="H225" s="7"/>
      <c r="I225" s="6"/>
      <c r="J225" s="6"/>
      <c r="K225" s="6"/>
      <c r="L225" s="6"/>
      <c r="M225" s="8">
        <f t="shared" si="12"/>
        <v>225</v>
      </c>
      <c r="N225" s="8">
        <f t="shared" si="14"/>
        <v>12</v>
      </c>
      <c r="O225" s="8" t="str">
        <f t="shared" si="13"/>
        <v>$L$225</v>
      </c>
      <c r="Q225" s="26"/>
      <c r="R225" s="27"/>
      <c r="S225" s="28"/>
      <c r="T225" s="29"/>
      <c r="U225" s="27"/>
      <c r="V225" s="28"/>
      <c r="W225" s="29"/>
      <c r="X225" s="31"/>
      <c r="Y225" s="28"/>
      <c r="Z225" s="30"/>
      <c r="AB225" s="10"/>
      <c r="AC225" s="10"/>
      <c r="AD225" s="11"/>
      <c r="AE225" s="11"/>
    </row>
    <row r="226" spans="1:31" ht="20.100000000000001" customHeight="1" x14ac:dyDescent="0.25">
      <c r="A226" s="5">
        <f t="shared" si="15"/>
        <v>22828</v>
      </c>
      <c r="B226" s="34">
        <v>4.5999999999999999E-2</v>
      </c>
      <c r="C226" s="6"/>
      <c r="D226" s="6"/>
      <c r="E226" s="7"/>
      <c r="F226" s="7"/>
      <c r="G226" s="7"/>
      <c r="H226" s="7"/>
      <c r="I226" s="6"/>
      <c r="J226" s="6"/>
      <c r="K226" s="6"/>
      <c r="L226" s="6"/>
      <c r="M226" s="8">
        <f t="shared" si="12"/>
        <v>226</v>
      </c>
      <c r="N226" s="8">
        <f t="shared" si="14"/>
        <v>12</v>
      </c>
      <c r="O226" s="8" t="str">
        <f t="shared" si="13"/>
        <v>$L$226</v>
      </c>
      <c r="Q226" s="26"/>
      <c r="R226" s="27"/>
      <c r="S226" s="28"/>
      <c r="T226" s="29"/>
      <c r="U226" s="27"/>
      <c r="V226" s="28"/>
      <c r="W226" s="29"/>
      <c r="X226" s="31"/>
      <c r="Y226" s="28"/>
      <c r="Z226" s="30"/>
      <c r="AB226" s="10"/>
      <c r="AC226" s="10"/>
      <c r="AD226" s="11"/>
      <c r="AE226" s="11"/>
    </row>
    <row r="227" spans="1:31" ht="20.100000000000001" customHeight="1" x14ac:dyDescent="0.25">
      <c r="A227" s="5">
        <f t="shared" si="15"/>
        <v>22859</v>
      </c>
      <c r="B227" s="34">
        <v>2.7699999999999999E-2</v>
      </c>
      <c r="C227" s="6"/>
      <c r="D227" s="6"/>
      <c r="E227" s="7"/>
      <c r="F227" s="7"/>
      <c r="G227" s="7"/>
      <c r="H227" s="7"/>
      <c r="I227" s="6"/>
      <c r="J227" s="6"/>
      <c r="K227" s="6"/>
      <c r="L227" s="6"/>
      <c r="M227" s="8">
        <f t="shared" si="12"/>
        <v>227</v>
      </c>
      <c r="N227" s="8">
        <f t="shared" si="14"/>
        <v>12</v>
      </c>
      <c r="O227" s="8" t="str">
        <f t="shared" si="13"/>
        <v>$L$227</v>
      </c>
      <c r="Q227" s="26"/>
      <c r="R227" s="27"/>
      <c r="S227" s="28"/>
      <c r="T227" s="29"/>
      <c r="U227" s="27"/>
      <c r="V227" s="28"/>
      <c r="W227" s="29"/>
      <c r="X227" s="31"/>
      <c r="Y227" s="28"/>
      <c r="Z227" s="30"/>
      <c r="AB227" s="10"/>
      <c r="AC227" s="10"/>
      <c r="AD227" s="11"/>
      <c r="AE227" s="11"/>
    </row>
    <row r="228" spans="1:31" ht="20.100000000000001" customHeight="1" x14ac:dyDescent="0.25">
      <c r="A228" s="5">
        <f t="shared" si="15"/>
        <v>22890</v>
      </c>
      <c r="B228" s="34">
        <v>2.12E-2</v>
      </c>
      <c r="C228" s="6"/>
      <c r="D228" s="6"/>
      <c r="E228" s="7"/>
      <c r="F228" s="7"/>
      <c r="G228" s="7"/>
      <c r="H228" s="7"/>
      <c r="I228" s="6"/>
      <c r="J228" s="6"/>
      <c r="K228" s="6"/>
      <c r="L228" s="6"/>
      <c r="M228" s="8">
        <f t="shared" si="12"/>
        <v>228</v>
      </c>
      <c r="N228" s="8">
        <f t="shared" si="14"/>
        <v>12</v>
      </c>
      <c r="O228" s="8" t="str">
        <f t="shared" si="13"/>
        <v>$L$228</v>
      </c>
      <c r="Q228" s="26"/>
      <c r="R228" s="27"/>
      <c r="S228" s="28"/>
      <c r="T228" s="29"/>
      <c r="U228" s="27"/>
      <c r="V228" s="28"/>
      <c r="W228" s="29"/>
      <c r="X228" s="31"/>
      <c r="Y228" s="28"/>
      <c r="Z228" s="30"/>
      <c r="AB228" s="10"/>
      <c r="AC228" s="10"/>
      <c r="AD228" s="11"/>
      <c r="AE228" s="11"/>
    </row>
    <row r="229" spans="1:31" ht="20.100000000000001" customHeight="1" x14ac:dyDescent="0.25">
      <c r="A229" s="5">
        <f t="shared" si="15"/>
        <v>22920</v>
      </c>
      <c r="B229" s="34">
        <v>2.7300000000000001E-2</v>
      </c>
      <c r="C229" s="6"/>
      <c r="D229" s="6"/>
      <c r="E229" s="7"/>
      <c r="F229" s="7"/>
      <c r="G229" s="7"/>
      <c r="H229" s="7"/>
      <c r="I229" s="6"/>
      <c r="J229" s="6"/>
      <c r="K229" s="6"/>
      <c r="L229" s="6"/>
      <c r="M229" s="8">
        <f t="shared" si="12"/>
        <v>229</v>
      </c>
      <c r="N229" s="8">
        <f t="shared" si="14"/>
        <v>12</v>
      </c>
      <c r="O229" s="8" t="str">
        <f t="shared" si="13"/>
        <v>$L$229</v>
      </c>
      <c r="Q229" s="26"/>
      <c r="R229" s="27"/>
      <c r="S229" s="28"/>
      <c r="T229" s="29"/>
      <c r="U229" s="27"/>
      <c r="V229" s="28"/>
      <c r="W229" s="29"/>
      <c r="X229" s="31"/>
      <c r="Y229" s="28"/>
      <c r="Z229" s="30"/>
      <c r="AB229" s="10"/>
      <c r="AC229" s="10"/>
      <c r="AD229" s="11"/>
      <c r="AE229" s="11"/>
    </row>
    <row r="230" spans="1:31" ht="20.100000000000001" customHeight="1" x14ac:dyDescent="0.25">
      <c r="A230" s="5">
        <f t="shared" si="15"/>
        <v>22951</v>
      </c>
      <c r="B230" s="34">
        <v>7.5199999999999989E-2</v>
      </c>
      <c r="C230" s="6"/>
      <c r="D230" s="6"/>
      <c r="E230" s="7"/>
      <c r="F230" s="7"/>
      <c r="G230" s="7"/>
      <c r="H230" s="7"/>
      <c r="I230" s="6"/>
      <c r="J230" s="6"/>
      <c r="K230" s="6"/>
      <c r="L230" s="6"/>
      <c r="M230" s="8">
        <f t="shared" si="12"/>
        <v>230</v>
      </c>
      <c r="N230" s="8">
        <f t="shared" si="14"/>
        <v>12</v>
      </c>
      <c r="O230" s="8" t="str">
        <f t="shared" si="13"/>
        <v>$L$230</v>
      </c>
      <c r="Q230" s="26"/>
      <c r="R230" s="27"/>
      <c r="S230" s="28"/>
      <c r="T230" s="29"/>
      <c r="U230" s="27"/>
      <c r="V230" s="28"/>
      <c r="W230" s="29"/>
      <c r="X230" s="31"/>
      <c r="Y230" s="28"/>
      <c r="Z230" s="30"/>
      <c r="AB230" s="10"/>
      <c r="AC230" s="10"/>
      <c r="AD230" s="11"/>
      <c r="AE230" s="11"/>
    </row>
    <row r="231" spans="1:31" ht="20.100000000000001" customHeight="1" x14ac:dyDescent="0.25">
      <c r="A231" s="5">
        <f t="shared" si="15"/>
        <v>22981</v>
      </c>
      <c r="B231" s="34">
        <v>6.3099999999999989E-2</v>
      </c>
      <c r="C231" s="6"/>
      <c r="D231" s="6"/>
      <c r="E231" s="7"/>
      <c r="F231" s="7"/>
      <c r="G231" s="7"/>
      <c r="H231" s="7"/>
      <c r="I231" s="6"/>
      <c r="J231" s="6"/>
      <c r="K231" s="6"/>
      <c r="L231" s="6"/>
      <c r="M231" s="8">
        <f t="shared" si="12"/>
        <v>231</v>
      </c>
      <c r="N231" s="8">
        <f t="shared" si="14"/>
        <v>12</v>
      </c>
      <c r="O231" s="8" t="str">
        <f t="shared" si="13"/>
        <v>$L$231</v>
      </c>
      <c r="Q231" s="26"/>
      <c r="R231" s="27"/>
      <c r="S231" s="28"/>
      <c r="T231" s="29"/>
      <c r="U231" s="27"/>
      <c r="V231" s="28"/>
      <c r="W231" s="29"/>
      <c r="X231" s="31"/>
      <c r="Y231" s="28"/>
      <c r="Z231" s="30"/>
      <c r="AB231" s="10"/>
      <c r="AC231" s="10"/>
      <c r="AD231" s="11"/>
      <c r="AE231" s="11"/>
    </row>
    <row r="232" spans="1:31" ht="20.100000000000001" customHeight="1" x14ac:dyDescent="0.25">
      <c r="A232" s="5">
        <f t="shared" si="15"/>
        <v>23012</v>
      </c>
      <c r="B232" s="34">
        <v>8.7400000000000005E-2</v>
      </c>
      <c r="C232" s="6"/>
      <c r="D232" s="6"/>
      <c r="E232" s="7"/>
      <c r="F232" s="7"/>
      <c r="G232" s="7"/>
      <c r="H232" s="7"/>
      <c r="I232" s="6"/>
      <c r="J232" s="6"/>
      <c r="K232" s="6"/>
      <c r="L232" s="6"/>
      <c r="M232" s="8">
        <f t="shared" si="12"/>
        <v>232</v>
      </c>
      <c r="N232" s="8">
        <f t="shared" si="14"/>
        <v>12</v>
      </c>
      <c r="O232" s="8" t="str">
        <f t="shared" si="13"/>
        <v>$L$232</v>
      </c>
      <c r="Q232" s="26"/>
      <c r="R232" s="27"/>
      <c r="S232" s="28"/>
      <c r="T232" s="29"/>
      <c r="U232" s="27"/>
      <c r="V232" s="28"/>
      <c r="W232" s="29"/>
      <c r="X232" s="31"/>
      <c r="Y232" s="28"/>
      <c r="Z232" s="30"/>
      <c r="AB232" s="10"/>
      <c r="AC232" s="10"/>
      <c r="AD232" s="11"/>
      <c r="AE232" s="11"/>
    </row>
    <row r="233" spans="1:31" ht="20.100000000000001" customHeight="1" x14ac:dyDescent="0.25">
      <c r="A233" s="5">
        <f t="shared" si="15"/>
        <v>23043</v>
      </c>
      <c r="B233" s="34">
        <v>5.9000000000000004E-2</v>
      </c>
      <c r="C233" s="6"/>
      <c r="D233" s="6"/>
      <c r="E233" s="7"/>
      <c r="F233" s="7"/>
      <c r="G233" s="7"/>
      <c r="H233" s="7"/>
      <c r="I233" s="6"/>
      <c r="J233" s="6"/>
      <c r="K233" s="6"/>
      <c r="L233" s="6"/>
      <c r="M233" s="8">
        <f t="shared" si="12"/>
        <v>233</v>
      </c>
      <c r="N233" s="8">
        <f t="shared" si="14"/>
        <v>12</v>
      </c>
      <c r="O233" s="8" t="str">
        <f t="shared" si="13"/>
        <v>$L$233</v>
      </c>
      <c r="Q233" s="26"/>
      <c r="R233" s="27"/>
      <c r="S233" s="28"/>
      <c r="T233" s="29"/>
      <c r="U233" s="27"/>
      <c r="V233" s="28"/>
      <c r="W233" s="29"/>
      <c r="X233" s="31"/>
      <c r="Y233" s="28"/>
      <c r="Z233" s="30"/>
      <c r="AB233" s="10"/>
      <c r="AC233" s="10"/>
      <c r="AD233" s="11"/>
      <c r="AE233" s="11"/>
    </row>
    <row r="234" spans="1:31" ht="20.100000000000001" customHeight="1" x14ac:dyDescent="0.25">
      <c r="A234" s="5">
        <f t="shared" si="15"/>
        <v>23071</v>
      </c>
      <c r="B234" s="34">
        <v>5.57E-2</v>
      </c>
      <c r="C234" s="6"/>
      <c r="D234" s="6"/>
      <c r="E234" s="7"/>
      <c r="F234" s="7"/>
      <c r="G234" s="7"/>
      <c r="H234" s="7"/>
      <c r="I234" s="6"/>
      <c r="J234" s="6"/>
      <c r="K234" s="6"/>
      <c r="L234" s="6"/>
      <c r="M234" s="8">
        <f t="shared" si="12"/>
        <v>234</v>
      </c>
      <c r="N234" s="8">
        <f t="shared" si="14"/>
        <v>12</v>
      </c>
      <c r="O234" s="8" t="str">
        <f t="shared" si="13"/>
        <v>$L$234</v>
      </c>
      <c r="Q234" s="26"/>
      <c r="R234" s="27"/>
      <c r="S234" s="28"/>
      <c r="T234" s="29"/>
      <c r="U234" s="27"/>
      <c r="V234" s="28"/>
      <c r="W234" s="29"/>
      <c r="X234" s="31"/>
      <c r="Y234" s="28"/>
      <c r="Z234" s="30"/>
      <c r="AB234" s="10"/>
      <c r="AC234" s="10"/>
      <c r="AD234" s="11"/>
      <c r="AE234" s="11"/>
    </row>
    <row r="235" spans="1:31" ht="20.100000000000001" customHeight="1" x14ac:dyDescent="0.25">
      <c r="A235" s="5">
        <f t="shared" si="15"/>
        <v>23102</v>
      </c>
      <c r="B235" s="34">
        <v>1.5800000000000002E-2</v>
      </c>
      <c r="C235" s="6"/>
      <c r="D235" s="6"/>
      <c r="E235" s="7"/>
      <c r="F235" s="7"/>
      <c r="G235" s="7"/>
      <c r="H235" s="7"/>
      <c r="I235" s="6"/>
      <c r="J235" s="6"/>
      <c r="K235" s="6"/>
      <c r="L235" s="6"/>
      <c r="M235" s="8">
        <f t="shared" si="12"/>
        <v>235</v>
      </c>
      <c r="N235" s="8">
        <f t="shared" si="14"/>
        <v>12</v>
      </c>
      <c r="O235" s="8" t="str">
        <f t="shared" si="13"/>
        <v>$L$235</v>
      </c>
      <c r="Q235" s="26"/>
      <c r="R235" s="27"/>
      <c r="S235" s="28"/>
      <c r="T235" s="29"/>
      <c r="U235" s="27"/>
      <c r="V235" s="28"/>
      <c r="W235" s="29"/>
      <c r="X235" s="31"/>
      <c r="Y235" s="28"/>
      <c r="Z235" s="30"/>
      <c r="AB235" s="10"/>
      <c r="AC235" s="10"/>
      <c r="AD235" s="11"/>
      <c r="AE235" s="11"/>
    </row>
    <row r="236" spans="1:31" ht="20.100000000000001" customHeight="1" x14ac:dyDescent="0.25">
      <c r="A236" s="5">
        <f t="shared" si="15"/>
        <v>23132</v>
      </c>
      <c r="B236" s="34">
        <v>4.0300000000000002E-2</v>
      </c>
      <c r="C236" s="6"/>
      <c r="D236" s="6"/>
      <c r="E236" s="7"/>
      <c r="F236" s="7"/>
      <c r="G236" s="7"/>
      <c r="H236" s="7"/>
      <c r="I236" s="6"/>
      <c r="J236" s="6"/>
      <c r="K236" s="6"/>
      <c r="L236" s="6"/>
      <c r="M236" s="8">
        <f t="shared" si="12"/>
        <v>236</v>
      </c>
      <c r="N236" s="8">
        <f t="shared" si="14"/>
        <v>12</v>
      </c>
      <c r="O236" s="8" t="str">
        <f t="shared" si="13"/>
        <v>$L$236</v>
      </c>
      <c r="Q236" s="26"/>
      <c r="R236" s="27"/>
      <c r="S236" s="28"/>
      <c r="T236" s="29"/>
      <c r="U236" s="27"/>
      <c r="V236" s="28"/>
      <c r="W236" s="29"/>
      <c r="X236" s="31"/>
      <c r="Y236" s="28"/>
      <c r="Z236" s="30"/>
      <c r="AB236" s="10"/>
      <c r="AC236" s="10"/>
      <c r="AD236" s="11"/>
      <c r="AE236" s="11"/>
    </row>
    <row r="237" spans="1:31" ht="20.100000000000001" customHeight="1" x14ac:dyDescent="0.25">
      <c r="A237" s="5">
        <f t="shared" si="15"/>
        <v>23163</v>
      </c>
      <c r="B237" s="34">
        <v>5.0599999999999999E-2</v>
      </c>
      <c r="C237" s="6"/>
      <c r="D237" s="6"/>
      <c r="E237" s="7"/>
      <c r="F237" s="7"/>
      <c r="G237" s="7"/>
      <c r="H237" s="7"/>
      <c r="I237" s="6"/>
      <c r="J237" s="6"/>
      <c r="K237" s="6"/>
      <c r="L237" s="6"/>
      <c r="M237" s="8">
        <f t="shared" si="12"/>
        <v>237</v>
      </c>
      <c r="N237" s="8">
        <f t="shared" si="14"/>
        <v>12</v>
      </c>
      <c r="O237" s="8" t="str">
        <f t="shared" si="13"/>
        <v>$L$237</v>
      </c>
      <c r="Q237" s="26"/>
      <c r="R237" s="27"/>
      <c r="S237" s="28"/>
      <c r="T237" s="29"/>
      <c r="U237" s="27"/>
      <c r="V237" s="28"/>
      <c r="W237" s="29"/>
      <c r="X237" s="31"/>
      <c r="Y237" s="28"/>
      <c r="Z237" s="30"/>
      <c r="AB237" s="10"/>
      <c r="AC237" s="10"/>
      <c r="AD237" s="11"/>
      <c r="AE237" s="11"/>
    </row>
    <row r="238" spans="1:31" ht="20.100000000000001" customHeight="1" x14ac:dyDescent="0.25">
      <c r="A238" s="5">
        <f t="shared" si="15"/>
        <v>23193</v>
      </c>
      <c r="B238" s="34">
        <v>3.7400000000000003E-2</v>
      </c>
      <c r="C238" s="6"/>
      <c r="D238" s="6"/>
      <c r="E238" s="7"/>
      <c r="F238" s="7"/>
      <c r="G238" s="7"/>
      <c r="H238" s="7"/>
      <c r="I238" s="6"/>
      <c r="J238" s="6"/>
      <c r="K238" s="6"/>
      <c r="L238" s="6"/>
      <c r="M238" s="8">
        <f t="shared" si="12"/>
        <v>238</v>
      </c>
      <c r="N238" s="8">
        <f t="shared" si="14"/>
        <v>12</v>
      </c>
      <c r="O238" s="8" t="str">
        <f t="shared" si="13"/>
        <v>$L$238</v>
      </c>
      <c r="Q238" s="26"/>
      <c r="R238" s="27"/>
      <c r="S238" s="28"/>
      <c r="T238" s="29"/>
      <c r="U238" s="27"/>
      <c r="V238" s="28"/>
      <c r="W238" s="29"/>
      <c r="X238" s="31"/>
      <c r="Y238" s="28"/>
      <c r="Z238" s="30"/>
      <c r="AB238" s="10"/>
      <c r="AC238" s="10"/>
      <c r="AD238" s="11"/>
      <c r="AE238" s="11"/>
    </row>
    <row r="239" spans="1:31" ht="20.100000000000001" customHeight="1" x14ac:dyDescent="0.25">
      <c r="A239" s="5">
        <f t="shared" si="15"/>
        <v>23224</v>
      </c>
      <c r="B239" s="34">
        <v>3.6699999999999997E-2</v>
      </c>
      <c r="C239" s="6"/>
      <c r="D239" s="6"/>
      <c r="E239" s="7"/>
      <c r="F239" s="7"/>
      <c r="G239" s="7"/>
      <c r="H239" s="7"/>
      <c r="I239" s="6"/>
      <c r="J239" s="6"/>
      <c r="K239" s="6"/>
      <c r="L239" s="6"/>
      <c r="M239" s="8">
        <f t="shared" si="12"/>
        <v>239</v>
      </c>
      <c r="N239" s="8">
        <f t="shared" si="14"/>
        <v>12</v>
      </c>
      <c r="O239" s="8" t="str">
        <f t="shared" si="13"/>
        <v>$L$239</v>
      </c>
      <c r="Q239" s="26"/>
      <c r="R239" s="27"/>
      <c r="S239" s="28"/>
      <c r="T239" s="29"/>
      <c r="U239" s="27"/>
      <c r="V239" s="28"/>
      <c r="W239" s="29"/>
      <c r="X239" s="31"/>
      <c r="Y239" s="28"/>
      <c r="Z239" s="30"/>
      <c r="AB239" s="10"/>
      <c r="AC239" s="10"/>
      <c r="AD239" s="11"/>
      <c r="AE239" s="11"/>
    </row>
    <row r="240" spans="1:31" ht="20.100000000000001" customHeight="1" x14ac:dyDescent="0.25">
      <c r="A240" s="5">
        <f t="shared" si="15"/>
        <v>23255</v>
      </c>
      <c r="B240" s="34">
        <v>5.5199999999999999E-2</v>
      </c>
      <c r="C240" s="6"/>
      <c r="D240" s="6"/>
      <c r="E240" s="7"/>
      <c r="F240" s="7"/>
      <c r="G240" s="7"/>
      <c r="H240" s="7"/>
      <c r="I240" s="6"/>
      <c r="J240" s="6"/>
      <c r="K240" s="6"/>
      <c r="L240" s="6"/>
      <c r="M240" s="8">
        <f t="shared" si="12"/>
        <v>240</v>
      </c>
      <c r="N240" s="8">
        <f t="shared" si="14"/>
        <v>12</v>
      </c>
      <c r="O240" s="8" t="str">
        <f t="shared" si="13"/>
        <v>$L$240</v>
      </c>
      <c r="Q240" s="26"/>
      <c r="R240" s="27"/>
      <c r="S240" s="28"/>
      <c r="T240" s="29"/>
      <c r="U240" s="27"/>
      <c r="V240" s="28"/>
      <c r="W240" s="29"/>
      <c r="X240" s="31"/>
      <c r="Y240" s="28"/>
      <c r="Z240" s="30"/>
      <c r="AB240" s="10"/>
      <c r="AC240" s="10"/>
      <c r="AD240" s="11"/>
      <c r="AE240" s="11"/>
    </row>
    <row r="241" spans="1:31" ht="20.100000000000001" customHeight="1" x14ac:dyDescent="0.25">
      <c r="A241" s="5">
        <f t="shared" si="15"/>
        <v>23285</v>
      </c>
      <c r="B241" s="34">
        <v>6.13E-2</v>
      </c>
      <c r="C241" s="6"/>
      <c r="D241" s="6"/>
      <c r="E241" s="7"/>
      <c r="F241" s="7"/>
      <c r="G241" s="7"/>
      <c r="H241" s="7"/>
      <c r="I241" s="6"/>
      <c r="J241" s="6"/>
      <c r="K241" s="6"/>
      <c r="L241" s="6"/>
      <c r="M241" s="8">
        <f t="shared" si="12"/>
        <v>241</v>
      </c>
      <c r="N241" s="8">
        <f t="shared" si="14"/>
        <v>12</v>
      </c>
      <c r="O241" s="8" t="str">
        <f t="shared" si="13"/>
        <v>$L$241</v>
      </c>
      <c r="Q241" s="26"/>
      <c r="R241" s="27"/>
      <c r="S241" s="28"/>
      <c r="T241" s="29"/>
      <c r="U241" s="27"/>
      <c r="V241" s="28"/>
      <c r="W241" s="29"/>
      <c r="X241" s="31"/>
      <c r="Y241" s="28"/>
      <c r="Z241" s="30"/>
      <c r="AB241" s="10"/>
      <c r="AC241" s="10"/>
      <c r="AD241" s="11"/>
      <c r="AE241" s="11"/>
    </row>
    <row r="242" spans="1:31" ht="20.100000000000001" customHeight="1" x14ac:dyDescent="0.25">
      <c r="A242" s="5">
        <f t="shared" si="15"/>
        <v>23316</v>
      </c>
      <c r="B242" s="34">
        <v>4.4400000000000002E-2</v>
      </c>
      <c r="C242" s="6"/>
      <c r="D242" s="6"/>
      <c r="E242" s="7"/>
      <c r="F242" s="7"/>
      <c r="G242" s="7"/>
      <c r="H242" s="7"/>
      <c r="I242" s="6"/>
      <c r="J242" s="6"/>
      <c r="K242" s="6"/>
      <c r="L242" s="6"/>
      <c r="M242" s="8">
        <f t="shared" si="12"/>
        <v>242</v>
      </c>
      <c r="N242" s="8">
        <f t="shared" si="14"/>
        <v>12</v>
      </c>
      <c r="O242" s="8" t="str">
        <f t="shared" si="13"/>
        <v>$L$242</v>
      </c>
      <c r="Q242" s="26"/>
      <c r="R242" s="27"/>
      <c r="S242" s="28"/>
      <c r="T242" s="29"/>
      <c r="U242" s="27"/>
      <c r="V242" s="28"/>
      <c r="W242" s="29"/>
      <c r="X242" s="31"/>
      <c r="Y242" s="28"/>
      <c r="Z242" s="30"/>
      <c r="AB242" s="10"/>
      <c r="AC242" s="10"/>
      <c r="AD242" s="11"/>
      <c r="AE242" s="11"/>
    </row>
    <row r="243" spans="1:31" ht="20.100000000000001" customHeight="1" x14ac:dyDescent="0.25">
      <c r="A243" s="5">
        <f t="shared" si="15"/>
        <v>23346</v>
      </c>
      <c r="B243" s="34">
        <v>5.9500000000000004E-2</v>
      </c>
      <c r="C243" s="6"/>
      <c r="D243" s="6"/>
      <c r="E243" s="7"/>
      <c r="F243" s="7"/>
      <c r="G243" s="7"/>
      <c r="H243" s="7"/>
      <c r="I243" s="6"/>
      <c r="J243" s="6"/>
      <c r="K243" s="6"/>
      <c r="L243" s="6"/>
      <c r="M243" s="8">
        <f t="shared" si="12"/>
        <v>243</v>
      </c>
      <c r="N243" s="8">
        <f t="shared" si="14"/>
        <v>12</v>
      </c>
      <c r="O243" s="8" t="str">
        <f t="shared" si="13"/>
        <v>$L$243</v>
      </c>
      <c r="Q243" s="26"/>
      <c r="R243" s="27"/>
      <c r="S243" s="28"/>
      <c r="T243" s="29"/>
      <c r="U243" s="27"/>
      <c r="V243" s="28"/>
      <c r="W243" s="29"/>
      <c r="X243" s="31"/>
      <c r="Y243" s="28"/>
      <c r="Z243" s="30"/>
      <c r="AB243" s="10"/>
      <c r="AC243" s="10"/>
      <c r="AD243" s="11"/>
      <c r="AE243" s="11"/>
    </row>
    <row r="244" spans="1:31" ht="20.100000000000001" customHeight="1" x14ac:dyDescent="0.25">
      <c r="A244" s="5">
        <f t="shared" si="15"/>
        <v>23377</v>
      </c>
      <c r="B244" s="34">
        <v>0.1128</v>
      </c>
      <c r="C244" s="6"/>
      <c r="D244" s="6"/>
      <c r="E244" s="7"/>
      <c r="F244" s="7"/>
      <c r="G244" s="7"/>
      <c r="H244" s="7"/>
      <c r="I244" s="6"/>
      <c r="J244" s="6"/>
      <c r="K244" s="6"/>
      <c r="L244" s="6"/>
      <c r="M244" s="8">
        <f t="shared" si="12"/>
        <v>244</v>
      </c>
      <c r="N244" s="8">
        <f t="shared" si="14"/>
        <v>12</v>
      </c>
      <c r="O244" s="8" t="str">
        <f t="shared" si="13"/>
        <v>$L$244</v>
      </c>
      <c r="Q244" s="26"/>
      <c r="R244" s="27"/>
      <c r="S244" s="28"/>
      <c r="T244" s="29"/>
      <c r="U244" s="27"/>
      <c r="V244" s="28"/>
      <c r="W244" s="29"/>
      <c r="X244" s="31"/>
      <c r="Y244" s="28"/>
      <c r="Z244" s="30"/>
      <c r="AB244" s="10"/>
      <c r="AC244" s="10"/>
      <c r="AD244" s="11"/>
      <c r="AE244" s="11"/>
    </row>
    <row r="245" spans="1:31" ht="20.100000000000001" customHeight="1" x14ac:dyDescent="0.25">
      <c r="A245" s="5">
        <f t="shared" si="15"/>
        <v>23408</v>
      </c>
      <c r="B245" s="34">
        <v>6.7299999999999999E-2</v>
      </c>
      <c r="C245" s="6"/>
      <c r="D245" s="6"/>
      <c r="E245" s="7"/>
      <c r="F245" s="7"/>
      <c r="G245" s="7"/>
      <c r="H245" s="7"/>
      <c r="I245" s="6"/>
      <c r="J245" s="6"/>
      <c r="K245" s="6"/>
      <c r="L245" s="6"/>
      <c r="M245" s="8">
        <f t="shared" si="12"/>
        <v>245</v>
      </c>
      <c r="N245" s="8">
        <f t="shared" si="14"/>
        <v>12</v>
      </c>
      <c r="O245" s="8" t="str">
        <f t="shared" si="13"/>
        <v>$L$245</v>
      </c>
      <c r="Q245" s="26"/>
      <c r="R245" s="27"/>
      <c r="S245" s="28"/>
      <c r="T245" s="29"/>
      <c r="U245" s="27"/>
      <c r="V245" s="28"/>
      <c r="W245" s="29"/>
      <c r="X245" s="31"/>
      <c r="Y245" s="28"/>
      <c r="Z245" s="30"/>
      <c r="AB245" s="10"/>
      <c r="AC245" s="10"/>
      <c r="AD245" s="11"/>
      <c r="AE245" s="11"/>
    </row>
    <row r="246" spans="1:31" ht="20.100000000000001" customHeight="1" x14ac:dyDescent="0.25">
      <c r="A246" s="5">
        <f t="shared" si="15"/>
        <v>23437</v>
      </c>
      <c r="B246" s="34">
        <v>7.4299999999999991E-2</v>
      </c>
      <c r="C246" s="6"/>
      <c r="D246" s="6"/>
      <c r="E246" s="7"/>
      <c r="F246" s="7"/>
      <c r="G246" s="7"/>
      <c r="H246" s="7"/>
      <c r="I246" s="6"/>
      <c r="J246" s="6"/>
      <c r="K246" s="6"/>
      <c r="L246" s="6"/>
      <c r="M246" s="8">
        <f t="shared" si="12"/>
        <v>246</v>
      </c>
      <c r="N246" s="8">
        <f t="shared" si="14"/>
        <v>12</v>
      </c>
      <c r="O246" s="8" t="str">
        <f t="shared" si="13"/>
        <v>$L$246</v>
      </c>
      <c r="Q246" s="26"/>
      <c r="R246" s="27"/>
      <c r="S246" s="28"/>
      <c r="T246" s="29"/>
      <c r="U246" s="27"/>
      <c r="V246" s="28"/>
      <c r="W246" s="29"/>
      <c r="X246" s="31"/>
      <c r="Y246" s="28"/>
      <c r="Z246" s="30"/>
      <c r="AB246" s="10"/>
      <c r="AC246" s="10"/>
      <c r="AD246" s="11"/>
      <c r="AE246" s="11"/>
    </row>
    <row r="247" spans="1:31" ht="20.100000000000001" customHeight="1" x14ac:dyDescent="0.25">
      <c r="A247" s="5">
        <f t="shared" si="15"/>
        <v>23468</v>
      </c>
      <c r="B247" s="34">
        <v>4.4000000000000004E-2</v>
      </c>
      <c r="C247" s="6"/>
      <c r="D247" s="6"/>
      <c r="E247" s="7"/>
      <c r="F247" s="7"/>
      <c r="G247" s="7"/>
      <c r="H247" s="7"/>
      <c r="I247" s="6"/>
      <c r="J247" s="6"/>
      <c r="K247" s="6"/>
      <c r="L247" s="6"/>
      <c r="M247" s="8">
        <f t="shared" si="12"/>
        <v>247</v>
      </c>
      <c r="N247" s="8">
        <f t="shared" si="14"/>
        <v>12</v>
      </c>
      <c r="O247" s="8" t="str">
        <f t="shared" si="13"/>
        <v>$L$247</v>
      </c>
      <c r="Q247" s="26"/>
      <c r="R247" s="27"/>
      <c r="S247" s="28"/>
      <c r="T247" s="29"/>
      <c r="U247" s="27"/>
      <c r="V247" s="28"/>
      <c r="W247" s="29"/>
      <c r="X247" s="31"/>
      <c r="Y247" s="28"/>
      <c r="Z247" s="30"/>
      <c r="AB247" s="10"/>
      <c r="AC247" s="10"/>
      <c r="AD247" s="11"/>
      <c r="AE247" s="11"/>
    </row>
    <row r="248" spans="1:31" ht="20.100000000000001" customHeight="1" x14ac:dyDescent="0.25">
      <c r="A248" s="5">
        <f t="shared" si="15"/>
        <v>23498</v>
      </c>
      <c r="B248" s="34">
        <v>2.6800000000000001E-2</v>
      </c>
      <c r="C248" s="6"/>
      <c r="D248" s="6"/>
      <c r="E248" s="7"/>
      <c r="F248" s="7"/>
      <c r="G248" s="7"/>
      <c r="H248" s="7"/>
      <c r="I248" s="6"/>
      <c r="J248" s="6"/>
      <c r="K248" s="6"/>
      <c r="L248" s="6"/>
      <c r="M248" s="8">
        <f t="shared" si="12"/>
        <v>248</v>
      </c>
      <c r="N248" s="8">
        <f t="shared" si="14"/>
        <v>12</v>
      </c>
      <c r="O248" s="8" t="str">
        <f t="shared" si="13"/>
        <v>$L$248</v>
      </c>
      <c r="Q248" s="26"/>
      <c r="R248" s="27"/>
      <c r="S248" s="28"/>
      <c r="T248" s="29"/>
      <c r="U248" s="27"/>
      <c r="V248" s="28"/>
      <c r="W248" s="29"/>
      <c r="X248" s="31"/>
      <c r="Y248" s="28"/>
      <c r="Z248" s="30"/>
      <c r="AB248" s="10"/>
      <c r="AC248" s="10"/>
      <c r="AD248" s="11"/>
      <c r="AE248" s="11"/>
    </row>
    <row r="249" spans="1:31" ht="20.100000000000001" customHeight="1" x14ac:dyDescent="0.25">
      <c r="A249" s="5">
        <f t="shared" si="15"/>
        <v>23529</v>
      </c>
      <c r="B249" s="34">
        <v>4.3400000000000001E-2</v>
      </c>
      <c r="C249" s="6"/>
      <c r="D249" s="6"/>
      <c r="E249" s="7"/>
      <c r="F249" s="7"/>
      <c r="G249" s="7"/>
      <c r="H249" s="7"/>
      <c r="I249" s="6"/>
      <c r="J249" s="6"/>
      <c r="K249" s="6"/>
      <c r="L249" s="6"/>
      <c r="M249" s="8">
        <f t="shared" si="12"/>
        <v>249</v>
      </c>
      <c r="N249" s="8">
        <f t="shared" si="14"/>
        <v>12</v>
      </c>
      <c r="O249" s="8" t="str">
        <f t="shared" si="13"/>
        <v>$L$249</v>
      </c>
      <c r="Q249" s="26"/>
      <c r="R249" s="27"/>
      <c r="S249" s="28"/>
      <c r="T249" s="29"/>
      <c r="U249" s="27"/>
      <c r="V249" s="28"/>
      <c r="W249" s="29"/>
      <c r="X249" s="31"/>
      <c r="Y249" s="28"/>
      <c r="Z249" s="30"/>
      <c r="AB249" s="10"/>
      <c r="AC249" s="10"/>
      <c r="AD249" s="11"/>
      <c r="AE249" s="11"/>
    </row>
    <row r="250" spans="1:31" ht="20.100000000000001" customHeight="1" x14ac:dyDescent="0.25">
      <c r="A250" s="5">
        <f t="shared" si="15"/>
        <v>23559</v>
      </c>
      <c r="B250" s="34">
        <v>6.4699999999999994E-2</v>
      </c>
      <c r="C250" s="6"/>
      <c r="D250" s="6"/>
      <c r="E250" s="7"/>
      <c r="F250" s="7"/>
      <c r="G250" s="7"/>
      <c r="H250" s="7"/>
      <c r="I250" s="6"/>
      <c r="J250" s="6"/>
      <c r="K250" s="6"/>
      <c r="L250" s="6"/>
      <c r="M250" s="8">
        <f t="shared" si="12"/>
        <v>250</v>
      </c>
      <c r="N250" s="8">
        <f t="shared" si="14"/>
        <v>12</v>
      </c>
      <c r="O250" s="8" t="str">
        <f t="shared" si="13"/>
        <v>$L$250</v>
      </c>
      <c r="Q250" s="26"/>
      <c r="R250" s="27"/>
      <c r="S250" s="28"/>
      <c r="T250" s="29"/>
      <c r="U250" s="27"/>
      <c r="V250" s="28"/>
      <c r="W250" s="29"/>
      <c r="X250" s="31"/>
      <c r="Y250" s="28"/>
      <c r="Z250" s="30"/>
      <c r="AB250" s="10"/>
      <c r="AC250" s="10"/>
      <c r="AD250" s="11"/>
      <c r="AE250" s="11"/>
    </row>
    <row r="251" spans="1:31" ht="20.100000000000001" customHeight="1" x14ac:dyDescent="0.25">
      <c r="A251" s="5">
        <f t="shared" si="15"/>
        <v>23590</v>
      </c>
      <c r="B251" s="34">
        <v>2.8999999999999998E-2</v>
      </c>
      <c r="C251" s="6"/>
      <c r="D251" s="6"/>
      <c r="E251" s="7"/>
      <c r="F251" s="7"/>
      <c r="G251" s="7"/>
      <c r="H251" s="7"/>
      <c r="I251" s="6"/>
      <c r="J251" s="6"/>
      <c r="K251" s="6"/>
      <c r="L251" s="6"/>
      <c r="M251" s="8">
        <f t="shared" si="12"/>
        <v>251</v>
      </c>
      <c r="N251" s="8">
        <f t="shared" si="14"/>
        <v>12</v>
      </c>
      <c r="O251" s="8" t="str">
        <f t="shared" si="13"/>
        <v>$L$251</v>
      </c>
      <c r="Q251" s="26"/>
      <c r="R251" s="27"/>
      <c r="S251" s="28"/>
      <c r="T251" s="29"/>
      <c r="U251" s="27"/>
      <c r="V251" s="28"/>
      <c r="W251" s="29"/>
      <c r="X251" s="31"/>
      <c r="Y251" s="28"/>
      <c r="Z251" s="30"/>
      <c r="AB251" s="10"/>
      <c r="AC251" s="10"/>
      <c r="AD251" s="11"/>
      <c r="AE251" s="11"/>
    </row>
    <row r="252" spans="1:31" ht="20.100000000000001" customHeight="1" x14ac:dyDescent="0.25">
      <c r="A252" s="5">
        <f t="shared" si="15"/>
        <v>23621</v>
      </c>
      <c r="B252" s="34">
        <v>3.7599999999999995E-2</v>
      </c>
      <c r="C252" s="6"/>
      <c r="D252" s="6"/>
      <c r="E252" s="7"/>
      <c r="F252" s="7"/>
      <c r="G252" s="7"/>
      <c r="H252" s="7"/>
      <c r="I252" s="6"/>
      <c r="J252" s="6"/>
      <c r="K252" s="6"/>
      <c r="L252" s="6"/>
      <c r="M252" s="8">
        <f t="shared" si="12"/>
        <v>252</v>
      </c>
      <c r="N252" s="8">
        <f t="shared" si="14"/>
        <v>12</v>
      </c>
      <c r="O252" s="8" t="str">
        <f t="shared" si="13"/>
        <v>$L$252</v>
      </c>
      <c r="Q252" s="26"/>
      <c r="R252" s="27"/>
      <c r="S252" s="28"/>
      <c r="T252" s="29"/>
      <c r="U252" s="27"/>
      <c r="V252" s="28"/>
      <c r="W252" s="29"/>
      <c r="X252" s="31"/>
      <c r="Y252" s="28"/>
      <c r="Z252" s="30"/>
      <c r="AB252" s="10"/>
      <c r="AC252" s="10"/>
      <c r="AD252" s="11"/>
      <c r="AE252" s="11"/>
    </row>
    <row r="253" spans="1:31" ht="20.100000000000001" customHeight="1" x14ac:dyDescent="0.25">
      <c r="A253" s="5">
        <f t="shared" si="15"/>
        <v>23651</v>
      </c>
      <c r="B253" s="34">
        <v>4.4500000000000005E-2</v>
      </c>
      <c r="C253" s="6"/>
      <c r="D253" s="6"/>
      <c r="E253" s="7"/>
      <c r="F253" s="7"/>
      <c r="G253" s="7"/>
      <c r="H253" s="7"/>
      <c r="I253" s="6"/>
      <c r="J253" s="6"/>
      <c r="K253" s="6"/>
      <c r="L253" s="6"/>
      <c r="M253" s="8">
        <f t="shared" si="12"/>
        <v>253</v>
      </c>
      <c r="N253" s="8">
        <f t="shared" si="14"/>
        <v>12</v>
      </c>
      <c r="O253" s="8" t="str">
        <f t="shared" si="13"/>
        <v>$L$253</v>
      </c>
      <c r="Q253" s="26"/>
      <c r="R253" s="27"/>
      <c r="S253" s="28"/>
      <c r="T253" s="29"/>
      <c r="U253" s="27"/>
      <c r="V253" s="28"/>
      <c r="W253" s="29"/>
      <c r="X253" s="31"/>
      <c r="Y253" s="28"/>
      <c r="Z253" s="30"/>
      <c r="AB253" s="10"/>
      <c r="AC253" s="10"/>
      <c r="AD253" s="11"/>
      <c r="AE253" s="11"/>
    </row>
    <row r="254" spans="1:31" ht="20.100000000000001" customHeight="1" x14ac:dyDescent="0.25">
      <c r="A254" s="5">
        <f t="shared" si="15"/>
        <v>23682</v>
      </c>
      <c r="B254" s="34">
        <v>6.9699999999999998E-2</v>
      </c>
      <c r="C254" s="6"/>
      <c r="D254" s="6"/>
      <c r="E254" s="7"/>
      <c r="F254" s="7"/>
      <c r="G254" s="7"/>
      <c r="H254" s="7"/>
      <c r="I254" s="6"/>
      <c r="J254" s="6"/>
      <c r="K254" s="6"/>
      <c r="L254" s="6"/>
      <c r="M254" s="8">
        <f t="shared" si="12"/>
        <v>254</v>
      </c>
      <c r="N254" s="8">
        <f t="shared" si="14"/>
        <v>12</v>
      </c>
      <c r="O254" s="8" t="str">
        <f t="shared" si="13"/>
        <v>$L$254</v>
      </c>
      <c r="Q254" s="26"/>
      <c r="R254" s="27"/>
      <c r="S254" s="28"/>
      <c r="T254" s="29"/>
      <c r="U254" s="27"/>
      <c r="V254" s="28"/>
      <c r="W254" s="29"/>
      <c r="X254" s="31"/>
      <c r="Y254" s="28"/>
      <c r="Z254" s="30"/>
      <c r="AB254" s="10"/>
      <c r="AC254" s="10"/>
      <c r="AD254" s="11"/>
      <c r="AE254" s="11"/>
    </row>
    <row r="255" spans="1:31" ht="20.100000000000001" customHeight="1" x14ac:dyDescent="0.25">
      <c r="A255" s="5">
        <f t="shared" si="15"/>
        <v>23712</v>
      </c>
      <c r="B255" s="34">
        <v>5.9800000000000006E-2</v>
      </c>
      <c r="C255" s="6"/>
      <c r="D255" s="6"/>
      <c r="E255" s="7"/>
      <c r="F255" s="7"/>
      <c r="G255" s="7"/>
      <c r="H255" s="7"/>
      <c r="I255" s="6"/>
      <c r="J255" s="6"/>
      <c r="K255" s="6"/>
      <c r="L255" s="6"/>
      <c r="M255" s="8">
        <f t="shared" si="12"/>
        <v>255</v>
      </c>
      <c r="N255" s="8">
        <f t="shared" si="14"/>
        <v>12</v>
      </c>
      <c r="O255" s="8" t="str">
        <f t="shared" si="13"/>
        <v>$L$255</v>
      </c>
      <c r="Q255" s="26"/>
      <c r="R255" s="27"/>
      <c r="S255" s="28"/>
      <c r="T255" s="29"/>
      <c r="U255" s="27"/>
      <c r="V255" s="28"/>
      <c r="W255" s="29"/>
      <c r="X255" s="31"/>
      <c r="Y255" s="28"/>
      <c r="Z255" s="30"/>
      <c r="AB255" s="10"/>
      <c r="AC255" s="10"/>
      <c r="AD255" s="11"/>
      <c r="AE255" s="11"/>
    </row>
    <row r="256" spans="1:31" ht="20.100000000000001" customHeight="1" x14ac:dyDescent="0.25">
      <c r="A256" s="5">
        <f t="shared" si="15"/>
        <v>23743</v>
      </c>
      <c r="B256" s="34">
        <v>4.87E-2</v>
      </c>
      <c r="C256" s="6"/>
      <c r="D256" s="6"/>
      <c r="E256" s="7"/>
      <c r="F256" s="7"/>
      <c r="G256" s="7"/>
      <c r="H256" s="7"/>
      <c r="I256" s="6"/>
      <c r="J256" s="6"/>
      <c r="K256" s="6"/>
      <c r="L256" s="6"/>
      <c r="M256" s="8">
        <f t="shared" si="12"/>
        <v>256</v>
      </c>
      <c r="N256" s="8">
        <f t="shared" si="14"/>
        <v>12</v>
      </c>
      <c r="O256" s="8" t="str">
        <f t="shared" si="13"/>
        <v>$L$256</v>
      </c>
      <c r="Q256" s="26"/>
      <c r="R256" s="27"/>
      <c r="S256" s="28"/>
      <c r="T256" s="29"/>
      <c r="U256" s="27"/>
      <c r="V256" s="28"/>
      <c r="W256" s="29"/>
      <c r="X256" s="31"/>
      <c r="Y256" s="28"/>
      <c r="Z256" s="30"/>
      <c r="AB256" s="10"/>
      <c r="AC256" s="10"/>
      <c r="AD256" s="11"/>
      <c r="AE256" s="11"/>
    </row>
    <row r="257" spans="1:31" ht="20.100000000000001" customHeight="1" x14ac:dyDescent="0.25">
      <c r="A257" s="5">
        <f t="shared" si="15"/>
        <v>23774</v>
      </c>
      <c r="B257" s="34">
        <v>3.1200000000000002E-2</v>
      </c>
      <c r="C257" s="6"/>
      <c r="D257" s="6"/>
      <c r="E257" s="7"/>
      <c r="F257" s="7"/>
      <c r="G257" s="7"/>
      <c r="H257" s="7"/>
      <c r="I257" s="6"/>
      <c r="J257" s="6"/>
      <c r="K257" s="6"/>
      <c r="L257" s="6"/>
      <c r="M257" s="8">
        <f t="shared" si="12"/>
        <v>257</v>
      </c>
      <c r="N257" s="8">
        <f t="shared" si="14"/>
        <v>12</v>
      </c>
      <c r="O257" s="8" t="str">
        <f t="shared" si="13"/>
        <v>$L$257</v>
      </c>
      <c r="Q257" s="26"/>
      <c r="R257" s="27"/>
      <c r="S257" s="28"/>
      <c r="T257" s="29"/>
      <c r="U257" s="27"/>
      <c r="V257" s="28"/>
      <c r="W257" s="29"/>
      <c r="X257" s="31"/>
      <c r="Y257" s="28"/>
      <c r="Z257" s="30"/>
      <c r="AB257" s="10"/>
      <c r="AC257" s="10"/>
      <c r="AD257" s="11"/>
      <c r="AE257" s="11"/>
    </row>
    <row r="258" spans="1:31" ht="20.100000000000001" customHeight="1" x14ac:dyDescent="0.25">
      <c r="A258" s="5">
        <f t="shared" si="15"/>
        <v>23802</v>
      </c>
      <c r="B258" s="34">
        <v>6.0100000000000001E-2</v>
      </c>
      <c r="C258" s="6"/>
      <c r="D258" s="6"/>
      <c r="E258" s="7"/>
      <c r="F258" s="7"/>
      <c r="G258" s="7"/>
      <c r="H258" s="7"/>
      <c r="I258" s="6"/>
      <c r="J258" s="6"/>
      <c r="K258" s="6"/>
      <c r="L258" s="6"/>
      <c r="M258" s="8">
        <f t="shared" si="12"/>
        <v>258</v>
      </c>
      <c r="N258" s="8">
        <f t="shared" si="14"/>
        <v>12</v>
      </c>
      <c r="O258" s="8" t="str">
        <f t="shared" si="13"/>
        <v>$L$258</v>
      </c>
      <c r="Q258" s="26"/>
      <c r="R258" s="27"/>
      <c r="S258" s="28"/>
      <c r="T258" s="29"/>
      <c r="U258" s="27"/>
      <c r="V258" s="28"/>
      <c r="W258" s="29"/>
      <c r="X258" s="31"/>
      <c r="Y258" s="28"/>
      <c r="Z258" s="30"/>
      <c r="AB258" s="10"/>
      <c r="AC258" s="10"/>
      <c r="AD258" s="11"/>
      <c r="AE258" s="11"/>
    </row>
    <row r="259" spans="1:31" ht="20.100000000000001" customHeight="1" x14ac:dyDescent="0.25">
      <c r="A259" s="5">
        <f t="shared" si="15"/>
        <v>23833</v>
      </c>
      <c r="B259" s="34">
        <v>2.35E-2</v>
      </c>
      <c r="C259" s="6"/>
      <c r="D259" s="6"/>
      <c r="E259" s="7"/>
      <c r="F259" s="7"/>
      <c r="G259" s="7"/>
      <c r="H259" s="7"/>
      <c r="I259" s="6"/>
      <c r="J259" s="6"/>
      <c r="K259" s="6"/>
      <c r="L259" s="6"/>
      <c r="M259" s="8">
        <f t="shared" si="12"/>
        <v>259</v>
      </c>
      <c r="N259" s="8">
        <f t="shared" si="14"/>
        <v>12</v>
      </c>
      <c r="O259" s="8" t="str">
        <f t="shared" si="13"/>
        <v>$L$259</v>
      </c>
      <c r="Q259" s="26"/>
      <c r="R259" s="27"/>
      <c r="S259" s="28"/>
      <c r="T259" s="29"/>
      <c r="U259" s="27"/>
      <c r="V259" s="28"/>
      <c r="W259" s="29"/>
      <c r="X259" s="31"/>
      <c r="Y259" s="28"/>
      <c r="Z259" s="30"/>
      <c r="AB259" s="10"/>
      <c r="AC259" s="10"/>
      <c r="AD259" s="11"/>
      <c r="AE259" s="11"/>
    </row>
    <row r="260" spans="1:31" ht="20.100000000000001" customHeight="1" x14ac:dyDescent="0.25">
      <c r="A260" s="5">
        <f t="shared" si="15"/>
        <v>23863</v>
      </c>
      <c r="B260" s="34">
        <v>1.72E-2</v>
      </c>
      <c r="C260" s="6"/>
      <c r="D260" s="6"/>
      <c r="E260" s="7"/>
      <c r="F260" s="7"/>
      <c r="G260" s="7"/>
      <c r="H260" s="7"/>
      <c r="I260" s="6"/>
      <c r="J260" s="6"/>
      <c r="K260" s="6"/>
      <c r="L260" s="6"/>
      <c r="M260" s="8">
        <f t="shared" ref="M260:M323" si="16">ROW(B260)</f>
        <v>260</v>
      </c>
      <c r="N260" s="8">
        <f t="shared" si="14"/>
        <v>12</v>
      </c>
      <c r="O260" s="8" t="str">
        <f t="shared" ref="O260:O323" si="17">ADDRESS(M260,N260)</f>
        <v>$L$260</v>
      </c>
      <c r="Q260" s="26"/>
      <c r="R260" s="27"/>
      <c r="S260" s="28"/>
      <c r="T260" s="29"/>
      <c r="U260" s="27"/>
      <c r="V260" s="28"/>
      <c r="W260" s="29"/>
      <c r="X260" s="31"/>
      <c r="Y260" s="28"/>
      <c r="Z260" s="30"/>
      <c r="AB260" s="10"/>
      <c r="AC260" s="10"/>
      <c r="AD260" s="11"/>
      <c r="AE260" s="11"/>
    </row>
    <row r="261" spans="1:31" ht="20.100000000000001" customHeight="1" x14ac:dyDescent="0.25">
      <c r="A261" s="5">
        <f t="shared" si="15"/>
        <v>23894</v>
      </c>
      <c r="B261" s="34">
        <v>1.15E-2</v>
      </c>
      <c r="C261" s="6"/>
      <c r="D261" s="6"/>
      <c r="E261" s="7"/>
      <c r="F261" s="7"/>
      <c r="G261" s="7"/>
      <c r="H261" s="7"/>
      <c r="I261" s="6"/>
      <c r="J261" s="6"/>
      <c r="K261" s="6"/>
      <c r="L261" s="6"/>
      <c r="M261" s="8">
        <f t="shared" si="16"/>
        <v>261</v>
      </c>
      <c r="N261" s="8">
        <f t="shared" ref="N261:N324" si="18">IF($Q$4=$B$3,COLUMN(B261),IF($Q$4=$C$3,COLUMN(C261),IF($Q$4=$D$3,COLUMN(D261),IF($Q$4=$E$3,COLUMN(E261),IF($Q$4=$F$3,COLUMN(F261),IF($Q$4=$G$3,COLUMN(G261),IF($Q$4=$H$3,COLUMN(H261),IF($Q$4=$I$3,COLUMN(I261),IF($Q$4=$J$3,COLUMN(J261),IF($Q$4=$K$3,COLUMN(K261),IF($Q$4=$L$3,COLUMN(L261),0)))))))))))</f>
        <v>12</v>
      </c>
      <c r="O261" s="8" t="str">
        <f t="shared" si="17"/>
        <v>$L$261</v>
      </c>
      <c r="Q261" s="26"/>
      <c r="R261" s="27"/>
      <c r="S261" s="28"/>
      <c r="T261" s="29"/>
      <c r="U261" s="27"/>
      <c r="V261" s="28"/>
      <c r="W261" s="29"/>
      <c r="X261" s="31"/>
      <c r="Y261" s="28"/>
      <c r="Z261" s="30"/>
      <c r="AB261" s="10"/>
      <c r="AC261" s="10"/>
      <c r="AD261" s="11"/>
      <c r="AE261" s="11"/>
    </row>
    <row r="262" spans="1:31" ht="20.100000000000001" customHeight="1" x14ac:dyDescent="0.25">
      <c r="A262" s="5">
        <f t="shared" ref="A262:A325" si="19">EDATE(A261,1)</f>
        <v>23924</v>
      </c>
      <c r="B262" s="34">
        <v>2.7300000000000001E-2</v>
      </c>
      <c r="C262" s="6"/>
      <c r="D262" s="6"/>
      <c r="E262" s="7"/>
      <c r="F262" s="7"/>
      <c r="G262" s="7"/>
      <c r="H262" s="7"/>
      <c r="I262" s="6"/>
      <c r="J262" s="6"/>
      <c r="K262" s="6"/>
      <c r="L262" s="6"/>
      <c r="M262" s="8">
        <f t="shared" si="16"/>
        <v>262</v>
      </c>
      <c r="N262" s="8">
        <f t="shared" si="18"/>
        <v>12</v>
      </c>
      <c r="O262" s="8" t="str">
        <f t="shared" si="17"/>
        <v>$L$262</v>
      </c>
      <c r="Q262" s="26"/>
      <c r="R262" s="27"/>
      <c r="S262" s="28"/>
      <c r="T262" s="29"/>
      <c r="U262" s="27"/>
      <c r="V262" s="28"/>
      <c r="W262" s="29"/>
      <c r="X262" s="31"/>
      <c r="Y262" s="28"/>
      <c r="Z262" s="30"/>
      <c r="AB262" s="10"/>
      <c r="AC262" s="10"/>
      <c r="AD262" s="11"/>
      <c r="AE262" s="11"/>
    </row>
    <row r="263" spans="1:31" ht="20.100000000000001" customHeight="1" x14ac:dyDescent="0.25">
      <c r="A263" s="5">
        <f t="shared" si="19"/>
        <v>23955</v>
      </c>
      <c r="B263" s="34">
        <v>1.2E-2</v>
      </c>
      <c r="C263" s="6"/>
      <c r="D263" s="6"/>
      <c r="E263" s="7"/>
      <c r="F263" s="7"/>
      <c r="G263" s="7"/>
      <c r="H263" s="7"/>
      <c r="I263" s="6"/>
      <c r="J263" s="6"/>
      <c r="K263" s="6"/>
      <c r="L263" s="6"/>
      <c r="M263" s="8">
        <f t="shared" si="16"/>
        <v>263</v>
      </c>
      <c r="N263" s="8">
        <f t="shared" si="18"/>
        <v>12</v>
      </c>
      <c r="O263" s="8" t="str">
        <f t="shared" si="17"/>
        <v>$L$263</v>
      </c>
      <c r="Q263" s="26"/>
      <c r="R263" s="27"/>
      <c r="S263" s="28"/>
      <c r="T263" s="29"/>
      <c r="U263" s="27"/>
      <c r="V263" s="28"/>
      <c r="W263" s="29"/>
      <c r="X263" s="31"/>
      <c r="Y263" s="28"/>
      <c r="Z263" s="30"/>
      <c r="AB263" s="10"/>
      <c r="AC263" s="10"/>
      <c r="AD263" s="11"/>
      <c r="AE263" s="11"/>
    </row>
    <row r="264" spans="1:31" ht="20.100000000000001" customHeight="1" x14ac:dyDescent="0.25">
      <c r="A264" s="5">
        <f t="shared" si="19"/>
        <v>23986</v>
      </c>
      <c r="B264" s="34">
        <v>1.9799999999999998E-2</v>
      </c>
      <c r="C264" s="6"/>
      <c r="D264" s="6"/>
      <c r="E264" s="7"/>
      <c r="F264" s="7"/>
      <c r="G264" s="7"/>
      <c r="H264" s="7"/>
      <c r="I264" s="6"/>
      <c r="J264" s="6"/>
      <c r="K264" s="6"/>
      <c r="L264" s="6"/>
      <c r="M264" s="8">
        <f t="shared" si="16"/>
        <v>264</v>
      </c>
      <c r="N264" s="8">
        <f t="shared" si="18"/>
        <v>12</v>
      </c>
      <c r="O264" s="8" t="str">
        <f t="shared" si="17"/>
        <v>$L$264</v>
      </c>
      <c r="Q264" s="26"/>
      <c r="R264" s="27"/>
      <c r="S264" s="28"/>
      <c r="T264" s="29"/>
      <c r="U264" s="27"/>
      <c r="V264" s="28"/>
      <c r="W264" s="29"/>
      <c r="X264" s="31"/>
      <c r="Y264" s="28"/>
      <c r="Z264" s="30"/>
      <c r="AB264" s="10"/>
      <c r="AC264" s="10"/>
      <c r="AD264" s="11"/>
      <c r="AE264" s="11"/>
    </row>
    <row r="265" spans="1:31" ht="20.100000000000001" customHeight="1" x14ac:dyDescent="0.25">
      <c r="A265" s="5">
        <f t="shared" si="19"/>
        <v>24016</v>
      </c>
      <c r="B265" s="34">
        <v>2.0099999999999996E-2</v>
      </c>
      <c r="C265" s="6"/>
      <c r="D265" s="6"/>
      <c r="E265" s="7"/>
      <c r="F265" s="7"/>
      <c r="G265" s="7"/>
      <c r="H265" s="7"/>
      <c r="I265" s="6"/>
      <c r="J265" s="6"/>
      <c r="K265" s="6"/>
      <c r="L265" s="6"/>
      <c r="M265" s="8">
        <f t="shared" si="16"/>
        <v>265</v>
      </c>
      <c r="N265" s="8">
        <f t="shared" si="18"/>
        <v>12</v>
      </c>
      <c r="O265" s="8" t="str">
        <f t="shared" si="17"/>
        <v>$L$265</v>
      </c>
      <c r="Q265" s="26"/>
      <c r="R265" s="27"/>
      <c r="S265" s="28"/>
      <c r="T265" s="29"/>
      <c r="U265" s="27"/>
      <c r="V265" s="28"/>
      <c r="W265" s="29"/>
      <c r="X265" s="31"/>
      <c r="Y265" s="28"/>
      <c r="Z265" s="30"/>
      <c r="AB265" s="10"/>
      <c r="AC265" s="10"/>
      <c r="AD265" s="11"/>
      <c r="AE265" s="11"/>
    </row>
    <row r="266" spans="1:31" ht="20.100000000000001" customHeight="1" x14ac:dyDescent="0.25">
      <c r="A266" s="5">
        <f t="shared" si="19"/>
        <v>24047</v>
      </c>
      <c r="B266" s="34">
        <v>9.1000000000000004E-3</v>
      </c>
      <c r="C266" s="6"/>
      <c r="D266" s="6"/>
      <c r="E266" s="7"/>
      <c r="F266" s="7"/>
      <c r="G266" s="7"/>
      <c r="H266" s="7"/>
      <c r="I266" s="6"/>
      <c r="J266" s="6"/>
      <c r="K266" s="6"/>
      <c r="L266" s="6"/>
      <c r="M266" s="8">
        <f t="shared" si="16"/>
        <v>266</v>
      </c>
      <c r="N266" s="8">
        <f t="shared" si="18"/>
        <v>12</v>
      </c>
      <c r="O266" s="8" t="str">
        <f t="shared" si="17"/>
        <v>$L$266</v>
      </c>
      <c r="Q266" s="26"/>
      <c r="R266" s="27"/>
      <c r="S266" s="28"/>
      <c r="T266" s="29"/>
      <c r="U266" s="27"/>
      <c r="V266" s="28"/>
      <c r="W266" s="29"/>
      <c r="X266" s="31"/>
      <c r="Y266" s="28"/>
      <c r="Z266" s="30"/>
      <c r="AB266" s="10"/>
      <c r="AC266" s="10"/>
      <c r="AD266" s="11"/>
      <c r="AE266" s="11"/>
    </row>
    <row r="267" spans="1:31" ht="20.100000000000001" customHeight="1" x14ac:dyDescent="0.25">
      <c r="A267" s="5">
        <f t="shared" si="19"/>
        <v>24077</v>
      </c>
      <c r="B267" s="34">
        <v>1.9400000000000001E-2</v>
      </c>
      <c r="C267" s="6"/>
      <c r="D267" s="6"/>
      <c r="E267" s="7"/>
      <c r="F267" s="7"/>
      <c r="G267" s="7"/>
      <c r="H267" s="7"/>
      <c r="I267" s="6"/>
      <c r="J267" s="6"/>
      <c r="K267" s="6"/>
      <c r="L267" s="6"/>
      <c r="M267" s="8">
        <f t="shared" si="16"/>
        <v>267</v>
      </c>
      <c r="N267" s="8">
        <f t="shared" si="18"/>
        <v>12</v>
      </c>
      <c r="O267" s="8" t="str">
        <f t="shared" si="17"/>
        <v>$L$267</v>
      </c>
      <c r="Q267" s="26"/>
      <c r="R267" s="27"/>
      <c r="S267" s="28"/>
      <c r="T267" s="29"/>
      <c r="U267" s="27"/>
      <c r="V267" s="28"/>
      <c r="W267" s="29"/>
      <c r="X267" s="31"/>
      <c r="Y267" s="28"/>
      <c r="Z267" s="30"/>
      <c r="AB267" s="10"/>
      <c r="AC267" s="10"/>
      <c r="AD267" s="11"/>
      <c r="AE267" s="11"/>
    </row>
    <row r="268" spans="1:31" ht="20.100000000000001" customHeight="1" x14ac:dyDescent="0.25">
      <c r="A268" s="5">
        <f t="shared" si="19"/>
        <v>24108</v>
      </c>
      <c r="B268" s="34">
        <v>7.6600000000000001E-2</v>
      </c>
      <c r="C268" s="6"/>
      <c r="D268" s="6"/>
      <c r="E268" s="7"/>
      <c r="F268" s="7"/>
      <c r="G268" s="7"/>
      <c r="H268" s="7"/>
      <c r="I268" s="6"/>
      <c r="J268" s="6"/>
      <c r="K268" s="6"/>
      <c r="L268" s="6"/>
      <c r="M268" s="8">
        <f t="shared" si="16"/>
        <v>268</v>
      </c>
      <c r="N268" s="8">
        <f t="shared" si="18"/>
        <v>12</v>
      </c>
      <c r="O268" s="8" t="str">
        <f t="shared" si="17"/>
        <v>$L$268</v>
      </c>
      <c r="Q268" s="26"/>
      <c r="R268" s="27"/>
      <c r="S268" s="28"/>
      <c r="T268" s="29"/>
      <c r="U268" s="27"/>
      <c r="V268" s="28"/>
      <c r="W268" s="29"/>
      <c r="X268" s="31"/>
      <c r="Y268" s="28"/>
      <c r="Z268" s="30"/>
      <c r="AB268" s="10"/>
      <c r="AC268" s="10"/>
      <c r="AD268" s="11"/>
      <c r="AE268" s="11"/>
    </row>
    <row r="269" spans="1:31" ht="20.100000000000001" customHeight="1" x14ac:dyDescent="0.25">
      <c r="A269" s="5">
        <f t="shared" si="19"/>
        <v>24139</v>
      </c>
      <c r="B269" s="34">
        <v>2.8900000000000002E-2</v>
      </c>
      <c r="C269" s="6"/>
      <c r="D269" s="6"/>
      <c r="E269" s="7"/>
      <c r="F269" s="7"/>
      <c r="G269" s="7"/>
      <c r="H269" s="7"/>
      <c r="I269" s="6"/>
      <c r="J269" s="6"/>
      <c r="K269" s="6"/>
      <c r="L269" s="6"/>
      <c r="M269" s="8">
        <f t="shared" si="16"/>
        <v>269</v>
      </c>
      <c r="N269" s="8">
        <f t="shared" si="18"/>
        <v>12</v>
      </c>
      <c r="O269" s="8" t="str">
        <f t="shared" si="17"/>
        <v>$L$269</v>
      </c>
      <c r="Q269" s="26"/>
      <c r="R269" s="27"/>
      <c r="S269" s="28"/>
      <c r="T269" s="29"/>
      <c r="U269" s="27"/>
      <c r="V269" s="28"/>
      <c r="W269" s="29"/>
      <c r="X269" s="31"/>
      <c r="Y269" s="28"/>
      <c r="Z269" s="30"/>
      <c r="AB269" s="10"/>
      <c r="AC269" s="10"/>
      <c r="AD269" s="11"/>
      <c r="AE269" s="11"/>
    </row>
    <row r="270" spans="1:31" ht="20.100000000000001" customHeight="1" x14ac:dyDescent="0.25">
      <c r="A270" s="5">
        <f t="shared" si="19"/>
        <v>24167</v>
      </c>
      <c r="B270" s="34">
        <v>2.6200000000000001E-2</v>
      </c>
      <c r="C270" s="6"/>
      <c r="D270" s="6"/>
      <c r="E270" s="7"/>
      <c r="F270" s="7"/>
      <c r="G270" s="7"/>
      <c r="H270" s="7"/>
      <c r="I270" s="6"/>
      <c r="J270" s="6"/>
      <c r="K270" s="6"/>
      <c r="L270" s="6"/>
      <c r="M270" s="8">
        <f t="shared" si="16"/>
        <v>270</v>
      </c>
      <c r="N270" s="8">
        <f t="shared" si="18"/>
        <v>12</v>
      </c>
      <c r="O270" s="8" t="str">
        <f t="shared" si="17"/>
        <v>$L$270</v>
      </c>
      <c r="Q270" s="26"/>
      <c r="R270" s="27"/>
      <c r="S270" s="28"/>
      <c r="T270" s="29"/>
      <c r="U270" s="27"/>
      <c r="V270" s="28"/>
      <c r="W270" s="29"/>
      <c r="X270" s="31"/>
      <c r="Y270" s="28"/>
      <c r="Z270" s="30"/>
      <c r="AB270" s="10"/>
      <c r="AC270" s="10"/>
      <c r="AD270" s="11"/>
      <c r="AE270" s="11"/>
    </row>
    <row r="271" spans="1:31" ht="20.100000000000001" customHeight="1" x14ac:dyDescent="0.25">
      <c r="A271" s="5">
        <f t="shared" si="19"/>
        <v>24198</v>
      </c>
      <c r="B271" s="34">
        <v>4.7E-2</v>
      </c>
      <c r="C271" s="6"/>
      <c r="D271" s="6"/>
      <c r="E271" s="7"/>
      <c r="F271" s="7"/>
      <c r="G271" s="7"/>
      <c r="H271" s="7"/>
      <c r="I271" s="6"/>
      <c r="J271" s="6"/>
      <c r="K271" s="6"/>
      <c r="L271" s="6"/>
      <c r="M271" s="8">
        <f t="shared" si="16"/>
        <v>271</v>
      </c>
      <c r="N271" s="8">
        <f t="shared" si="18"/>
        <v>12</v>
      </c>
      <c r="O271" s="8" t="str">
        <f t="shared" si="17"/>
        <v>$L$271</v>
      </c>
      <c r="Q271" s="26"/>
      <c r="R271" s="27"/>
      <c r="S271" s="28"/>
      <c r="T271" s="29"/>
      <c r="U271" s="27"/>
      <c r="V271" s="28"/>
      <c r="W271" s="29"/>
      <c r="X271" s="31"/>
      <c r="Y271" s="28"/>
      <c r="Z271" s="30"/>
      <c r="AB271" s="10"/>
      <c r="AC271" s="10"/>
      <c r="AD271" s="11"/>
      <c r="AE271" s="11"/>
    </row>
    <row r="272" spans="1:31" ht="20.100000000000001" customHeight="1" x14ac:dyDescent="0.25">
      <c r="A272" s="5">
        <f t="shared" si="19"/>
        <v>24228</v>
      </c>
      <c r="B272" s="34">
        <v>2.3199999999999998E-2</v>
      </c>
      <c r="C272" s="6"/>
      <c r="D272" s="6"/>
      <c r="E272" s="7"/>
      <c r="F272" s="7"/>
      <c r="G272" s="7"/>
      <c r="H272" s="7"/>
      <c r="I272" s="6"/>
      <c r="J272" s="6"/>
      <c r="K272" s="6"/>
      <c r="L272" s="6"/>
      <c r="M272" s="8">
        <f t="shared" si="16"/>
        <v>272</v>
      </c>
      <c r="N272" s="8">
        <f t="shared" si="18"/>
        <v>12</v>
      </c>
      <c r="O272" s="8" t="str">
        <f t="shared" si="17"/>
        <v>$L$272</v>
      </c>
      <c r="Q272" s="26"/>
      <c r="R272" s="27"/>
      <c r="S272" s="28"/>
      <c r="T272" s="29"/>
      <c r="U272" s="27"/>
      <c r="V272" s="28"/>
      <c r="W272" s="29"/>
      <c r="X272" s="31"/>
      <c r="Y272" s="28"/>
      <c r="Z272" s="30"/>
      <c r="AB272" s="10"/>
      <c r="AC272" s="10"/>
      <c r="AD272" s="11"/>
      <c r="AE272" s="11"/>
    </row>
    <row r="273" spans="1:31" ht="20.100000000000001" customHeight="1" x14ac:dyDescent="0.25">
      <c r="A273" s="5">
        <f t="shared" si="19"/>
        <v>24259</v>
      </c>
      <c r="B273" s="34">
        <v>1.8600000000000002E-2</v>
      </c>
      <c r="C273" s="6"/>
      <c r="D273" s="6"/>
      <c r="E273" s="7"/>
      <c r="F273" s="7"/>
      <c r="G273" s="7"/>
      <c r="H273" s="7"/>
      <c r="I273" s="6"/>
      <c r="J273" s="6"/>
      <c r="K273" s="6"/>
      <c r="L273" s="6"/>
      <c r="M273" s="8">
        <f t="shared" si="16"/>
        <v>273</v>
      </c>
      <c r="N273" s="8">
        <f t="shared" si="18"/>
        <v>12</v>
      </c>
      <c r="O273" s="8" t="str">
        <f t="shared" si="17"/>
        <v>$L$273</v>
      </c>
      <c r="Q273" s="26"/>
      <c r="R273" s="27"/>
      <c r="S273" s="28"/>
      <c r="T273" s="29"/>
      <c r="U273" s="27"/>
      <c r="V273" s="28"/>
      <c r="W273" s="29"/>
      <c r="X273" s="31"/>
      <c r="Y273" s="28"/>
      <c r="Z273" s="30"/>
      <c r="AB273" s="10"/>
      <c r="AC273" s="10"/>
      <c r="AD273" s="11"/>
      <c r="AE273" s="11"/>
    </row>
    <row r="274" spans="1:31" ht="20.100000000000001" customHeight="1" x14ac:dyDescent="0.25">
      <c r="A274" s="5">
        <f t="shared" si="19"/>
        <v>24289</v>
      </c>
      <c r="B274" s="34">
        <v>3.32E-2</v>
      </c>
      <c r="C274" s="6"/>
      <c r="D274" s="6"/>
      <c r="E274" s="7"/>
      <c r="F274" s="7"/>
      <c r="G274" s="7"/>
      <c r="H274" s="7"/>
      <c r="I274" s="6"/>
      <c r="J274" s="6"/>
      <c r="K274" s="6"/>
      <c r="L274" s="6"/>
      <c r="M274" s="8">
        <f t="shared" si="16"/>
        <v>274</v>
      </c>
      <c r="N274" s="8">
        <f t="shared" si="18"/>
        <v>12</v>
      </c>
      <c r="O274" s="8" t="str">
        <f t="shared" si="17"/>
        <v>$L$274</v>
      </c>
      <c r="Q274" s="26"/>
      <c r="R274" s="27"/>
      <c r="S274" s="28"/>
      <c r="T274" s="29"/>
      <c r="U274" s="27"/>
      <c r="V274" s="28"/>
      <c r="W274" s="29"/>
      <c r="X274" s="31"/>
      <c r="Y274" s="28"/>
      <c r="Z274" s="30"/>
      <c r="AB274" s="10"/>
      <c r="AC274" s="10"/>
      <c r="AD274" s="11"/>
      <c r="AE274" s="11"/>
    </row>
    <row r="275" spans="1:31" ht="20.100000000000001" customHeight="1" x14ac:dyDescent="0.25">
      <c r="A275" s="5">
        <f t="shared" si="19"/>
        <v>24320</v>
      </c>
      <c r="B275" s="34">
        <v>2.2000000000000002E-2</v>
      </c>
      <c r="C275" s="6"/>
      <c r="D275" s="6"/>
      <c r="E275" s="7"/>
      <c r="F275" s="7"/>
      <c r="G275" s="7"/>
      <c r="H275" s="7"/>
      <c r="I275" s="6"/>
      <c r="J275" s="6"/>
      <c r="K275" s="6"/>
      <c r="L275" s="6"/>
      <c r="M275" s="8">
        <f t="shared" si="16"/>
        <v>275</v>
      </c>
      <c r="N275" s="8">
        <f t="shared" si="18"/>
        <v>12</v>
      </c>
      <c r="O275" s="8" t="str">
        <f t="shared" si="17"/>
        <v>$L$275</v>
      </c>
      <c r="Q275" s="26"/>
      <c r="R275" s="27"/>
      <c r="S275" s="28"/>
      <c r="T275" s="29"/>
      <c r="U275" s="27"/>
      <c r="V275" s="28"/>
      <c r="W275" s="29"/>
      <c r="X275" s="31"/>
      <c r="Y275" s="28"/>
      <c r="Z275" s="30"/>
      <c r="AB275" s="10"/>
      <c r="AC275" s="10"/>
      <c r="AD275" s="11"/>
      <c r="AE275" s="11"/>
    </row>
    <row r="276" spans="1:31" ht="20.100000000000001" customHeight="1" x14ac:dyDescent="0.25">
      <c r="A276" s="5">
        <f t="shared" si="19"/>
        <v>24351</v>
      </c>
      <c r="B276" s="34">
        <v>2.3799999999999998E-2</v>
      </c>
      <c r="C276" s="6"/>
      <c r="D276" s="6"/>
      <c r="E276" s="7"/>
      <c r="F276" s="7"/>
      <c r="G276" s="7"/>
      <c r="H276" s="7"/>
      <c r="I276" s="6"/>
      <c r="J276" s="6"/>
      <c r="K276" s="6"/>
      <c r="L276" s="6"/>
      <c r="M276" s="8">
        <f t="shared" si="16"/>
        <v>276</v>
      </c>
      <c r="N276" s="8">
        <f t="shared" si="18"/>
        <v>12</v>
      </c>
      <c r="O276" s="8" t="str">
        <f t="shared" si="17"/>
        <v>$L$276</v>
      </c>
      <c r="Q276" s="26"/>
      <c r="R276" s="27"/>
      <c r="S276" s="28"/>
      <c r="T276" s="29"/>
      <c r="U276" s="27"/>
      <c r="V276" s="28"/>
      <c r="W276" s="29"/>
      <c r="X276" s="31"/>
      <c r="Y276" s="28"/>
      <c r="Z276" s="30"/>
      <c r="AB276" s="10"/>
      <c r="AC276" s="10"/>
      <c r="AD276" s="11"/>
      <c r="AE276" s="11"/>
    </row>
    <row r="277" spans="1:31" ht="20.100000000000001" customHeight="1" x14ac:dyDescent="0.25">
      <c r="A277" s="5">
        <f t="shared" si="19"/>
        <v>24381</v>
      </c>
      <c r="B277" s="34">
        <v>2.0499999999999997E-2</v>
      </c>
      <c r="C277" s="6"/>
      <c r="D277" s="6"/>
      <c r="E277" s="7"/>
      <c r="F277" s="7"/>
      <c r="G277" s="7"/>
      <c r="H277" s="7"/>
      <c r="I277" s="6"/>
      <c r="J277" s="6"/>
      <c r="K277" s="6"/>
      <c r="L277" s="6"/>
      <c r="M277" s="8">
        <f t="shared" si="16"/>
        <v>277</v>
      </c>
      <c r="N277" s="8">
        <f t="shared" si="18"/>
        <v>12</v>
      </c>
      <c r="O277" s="8" t="str">
        <f t="shared" si="17"/>
        <v>$L$277</v>
      </c>
      <c r="Q277" s="26"/>
      <c r="R277" s="27"/>
      <c r="S277" s="28"/>
      <c r="T277" s="29"/>
      <c r="U277" s="27"/>
      <c r="V277" s="28"/>
      <c r="W277" s="29"/>
      <c r="X277" s="31"/>
      <c r="Y277" s="28"/>
      <c r="Z277" s="30"/>
      <c r="AB277" s="10"/>
      <c r="AC277" s="10"/>
      <c r="AD277" s="11"/>
      <c r="AE277" s="11"/>
    </row>
    <row r="278" spans="1:31" ht="20.100000000000001" customHeight="1" x14ac:dyDescent="0.25">
      <c r="A278" s="5">
        <f t="shared" si="19"/>
        <v>24412</v>
      </c>
      <c r="B278" s="34">
        <v>9.7000000000000003E-3</v>
      </c>
      <c r="C278" s="6"/>
      <c r="D278" s="6"/>
      <c r="E278" s="7"/>
      <c r="F278" s="7"/>
      <c r="G278" s="7"/>
      <c r="H278" s="7"/>
      <c r="I278" s="6"/>
      <c r="J278" s="6"/>
      <c r="K278" s="6"/>
      <c r="L278" s="6"/>
      <c r="M278" s="8">
        <f t="shared" si="16"/>
        <v>278</v>
      </c>
      <c r="N278" s="8">
        <f t="shared" si="18"/>
        <v>12</v>
      </c>
      <c r="O278" s="8" t="str">
        <f t="shared" si="17"/>
        <v>$L$278</v>
      </c>
      <c r="Q278" s="26"/>
      <c r="R278" s="27"/>
      <c r="S278" s="28"/>
      <c r="T278" s="29"/>
      <c r="U278" s="27"/>
      <c r="V278" s="28"/>
      <c r="W278" s="29"/>
      <c r="X278" s="31"/>
      <c r="Y278" s="28"/>
      <c r="Z278" s="30"/>
      <c r="AB278" s="10"/>
      <c r="AC278" s="10"/>
      <c r="AD278" s="11"/>
      <c r="AE278" s="11"/>
    </row>
    <row r="279" spans="1:31" ht="20.100000000000001" customHeight="1" x14ac:dyDescent="0.25">
      <c r="A279" s="5">
        <f t="shared" si="19"/>
        <v>24442</v>
      </c>
      <c r="B279" s="34">
        <v>6.8999999999999999E-3</v>
      </c>
      <c r="C279" s="6"/>
      <c r="D279" s="6"/>
      <c r="E279" s="7"/>
      <c r="F279" s="7"/>
      <c r="G279" s="7"/>
      <c r="H279" s="7"/>
      <c r="I279" s="6"/>
      <c r="J279" s="6"/>
      <c r="K279" s="6"/>
      <c r="L279" s="6"/>
      <c r="M279" s="8">
        <f t="shared" si="16"/>
        <v>279</v>
      </c>
      <c r="N279" s="8">
        <f t="shared" si="18"/>
        <v>12</v>
      </c>
      <c r="O279" s="8" t="str">
        <f t="shared" si="17"/>
        <v>$L$279</v>
      </c>
      <c r="Q279" s="26"/>
      <c r="R279" s="27"/>
      <c r="S279" s="28"/>
      <c r="T279" s="29"/>
      <c r="U279" s="27"/>
      <c r="V279" s="28"/>
      <c r="W279" s="29"/>
      <c r="X279" s="31"/>
      <c r="Y279" s="28"/>
      <c r="Z279" s="30"/>
      <c r="AB279" s="10"/>
      <c r="AC279" s="10"/>
      <c r="AD279" s="11"/>
      <c r="AE279" s="11"/>
    </row>
    <row r="280" spans="1:31" ht="20.100000000000001" customHeight="1" x14ac:dyDescent="0.25">
      <c r="A280" s="5">
        <f t="shared" si="19"/>
        <v>24473</v>
      </c>
      <c r="B280" s="34">
        <v>4.4500000000000005E-2</v>
      </c>
      <c r="C280" s="6"/>
      <c r="D280" s="6"/>
      <c r="E280" s="7"/>
      <c r="F280" s="7"/>
      <c r="G280" s="7"/>
      <c r="H280" s="7"/>
      <c r="I280" s="6"/>
      <c r="J280" s="6"/>
      <c r="K280" s="6"/>
      <c r="L280" s="6"/>
      <c r="M280" s="8">
        <f t="shared" si="16"/>
        <v>280</v>
      </c>
      <c r="N280" s="8">
        <f t="shared" si="18"/>
        <v>12</v>
      </c>
      <c r="O280" s="8" t="str">
        <f t="shared" si="17"/>
        <v>$L$280</v>
      </c>
      <c r="Q280" s="26"/>
      <c r="R280" s="27"/>
      <c r="S280" s="28"/>
      <c r="T280" s="29"/>
      <c r="U280" s="27"/>
      <c r="V280" s="28"/>
      <c r="W280" s="29"/>
      <c r="X280" s="31"/>
      <c r="Y280" s="28"/>
      <c r="Z280" s="30"/>
      <c r="AB280" s="10"/>
      <c r="AC280" s="10"/>
      <c r="AD280" s="11"/>
      <c r="AE280" s="11"/>
    </row>
    <row r="281" spans="1:31" ht="20.100000000000001" customHeight="1" x14ac:dyDescent="0.25">
      <c r="A281" s="5">
        <f t="shared" si="19"/>
        <v>24504</v>
      </c>
      <c r="B281" s="34">
        <v>2.4300000000000002E-2</v>
      </c>
      <c r="C281" s="6"/>
      <c r="D281" s="6"/>
      <c r="E281" s="7"/>
      <c r="F281" s="7"/>
      <c r="G281" s="7"/>
      <c r="H281" s="7"/>
      <c r="I281" s="6"/>
      <c r="J281" s="6"/>
      <c r="K281" s="6"/>
      <c r="L281" s="6"/>
      <c r="M281" s="8">
        <f t="shared" si="16"/>
        <v>281</v>
      </c>
      <c r="N281" s="8">
        <f t="shared" si="18"/>
        <v>12</v>
      </c>
      <c r="O281" s="8" t="str">
        <f t="shared" si="17"/>
        <v>$L$281</v>
      </c>
      <c r="Q281" s="26"/>
      <c r="R281" s="27"/>
      <c r="S281" s="28"/>
      <c r="T281" s="29"/>
      <c r="U281" s="27"/>
      <c r="V281" s="28"/>
      <c r="W281" s="29"/>
      <c r="X281" s="31"/>
      <c r="Y281" s="28"/>
      <c r="Z281" s="30"/>
      <c r="AB281" s="10"/>
      <c r="AC281" s="10"/>
      <c r="AD281" s="11"/>
      <c r="AE281" s="11"/>
    </row>
    <row r="282" spans="1:31" ht="20.100000000000001" customHeight="1" x14ac:dyDescent="0.25">
      <c r="A282" s="5">
        <f t="shared" si="19"/>
        <v>24532</v>
      </c>
      <c r="B282" s="34">
        <v>2.3E-2</v>
      </c>
      <c r="C282" s="6"/>
      <c r="D282" s="6"/>
      <c r="E282" s="7"/>
      <c r="F282" s="7"/>
      <c r="G282" s="7"/>
      <c r="H282" s="7"/>
      <c r="I282" s="6"/>
      <c r="J282" s="6"/>
      <c r="K282" s="6"/>
      <c r="L282" s="6"/>
      <c r="M282" s="8">
        <f t="shared" si="16"/>
        <v>282</v>
      </c>
      <c r="N282" s="8">
        <f t="shared" si="18"/>
        <v>12</v>
      </c>
      <c r="O282" s="8" t="str">
        <f t="shared" si="17"/>
        <v>$L$282</v>
      </c>
      <c r="Q282" s="26"/>
      <c r="R282" s="27"/>
      <c r="S282" s="28"/>
      <c r="T282" s="29"/>
      <c r="U282" s="27"/>
      <c r="V282" s="28"/>
      <c r="W282" s="29"/>
      <c r="X282" s="31"/>
      <c r="Y282" s="28"/>
      <c r="Z282" s="30"/>
      <c r="AB282" s="10"/>
      <c r="AC282" s="10"/>
      <c r="AD282" s="11"/>
      <c r="AE282" s="11"/>
    </row>
    <row r="283" spans="1:31" ht="20.100000000000001" customHeight="1" x14ac:dyDescent="0.25">
      <c r="A283" s="5">
        <f t="shared" si="19"/>
        <v>24563</v>
      </c>
      <c r="B283" s="34">
        <v>2.52E-2</v>
      </c>
      <c r="C283" s="6"/>
      <c r="D283" s="6"/>
      <c r="E283" s="7"/>
      <c r="F283" s="7"/>
      <c r="G283" s="7"/>
      <c r="H283" s="7"/>
      <c r="I283" s="6"/>
      <c r="J283" s="6"/>
      <c r="K283" s="6"/>
      <c r="L283" s="6"/>
      <c r="M283" s="8">
        <f t="shared" si="16"/>
        <v>283</v>
      </c>
      <c r="N283" s="8">
        <f t="shared" si="18"/>
        <v>12</v>
      </c>
      <c r="O283" s="8" t="str">
        <f t="shared" si="17"/>
        <v>$L$283</v>
      </c>
      <c r="Q283" s="26"/>
      <c r="R283" s="27"/>
      <c r="S283" s="28"/>
      <c r="T283" s="29"/>
      <c r="U283" s="27"/>
      <c r="V283" s="28"/>
      <c r="W283" s="29"/>
      <c r="X283" s="31"/>
      <c r="Y283" s="28"/>
      <c r="Z283" s="30"/>
      <c r="AB283" s="10"/>
      <c r="AC283" s="10"/>
      <c r="AD283" s="11"/>
      <c r="AE283" s="11"/>
    </row>
    <row r="284" spans="1:31" ht="20.100000000000001" customHeight="1" x14ac:dyDescent="0.25">
      <c r="A284" s="5">
        <f t="shared" si="19"/>
        <v>24593</v>
      </c>
      <c r="B284" s="34">
        <v>1.3300000000000001E-2</v>
      </c>
      <c r="C284" s="6"/>
      <c r="D284" s="6"/>
      <c r="E284" s="7"/>
      <c r="F284" s="7"/>
      <c r="G284" s="7"/>
      <c r="H284" s="7"/>
      <c r="I284" s="6"/>
      <c r="J284" s="6"/>
      <c r="K284" s="6"/>
      <c r="L284" s="6"/>
      <c r="M284" s="8">
        <f t="shared" si="16"/>
        <v>284</v>
      </c>
      <c r="N284" s="8">
        <f t="shared" si="18"/>
        <v>12</v>
      </c>
      <c r="O284" s="8" t="str">
        <f t="shared" si="17"/>
        <v>$L$284</v>
      </c>
      <c r="Q284" s="26"/>
      <c r="R284" s="27"/>
      <c r="S284" s="28"/>
      <c r="T284" s="29"/>
      <c r="U284" s="27"/>
      <c r="V284" s="28"/>
      <c r="W284" s="29"/>
      <c r="X284" s="31"/>
      <c r="Y284" s="28"/>
      <c r="Z284" s="30"/>
      <c r="AB284" s="10"/>
      <c r="AC284" s="10"/>
      <c r="AD284" s="11"/>
      <c r="AE284" s="11"/>
    </row>
    <row r="285" spans="1:31" ht="20.100000000000001" customHeight="1" x14ac:dyDescent="0.25">
      <c r="A285" s="5">
        <f t="shared" si="19"/>
        <v>24624</v>
      </c>
      <c r="B285" s="34">
        <v>8.0000000000000002E-3</v>
      </c>
      <c r="C285" s="6"/>
      <c r="D285" s="6"/>
      <c r="E285" s="7"/>
      <c r="F285" s="7"/>
      <c r="G285" s="7"/>
      <c r="H285" s="7"/>
      <c r="I285" s="6"/>
      <c r="J285" s="6"/>
      <c r="K285" s="6"/>
      <c r="L285" s="6"/>
      <c r="M285" s="8">
        <f t="shared" si="16"/>
        <v>285</v>
      </c>
      <c r="N285" s="8">
        <f t="shared" si="18"/>
        <v>12</v>
      </c>
      <c r="O285" s="8" t="str">
        <f t="shared" si="17"/>
        <v>$L$285</v>
      </c>
      <c r="Q285" s="26"/>
      <c r="R285" s="27"/>
      <c r="S285" s="28"/>
      <c r="T285" s="29"/>
      <c r="U285" s="27"/>
      <c r="V285" s="28"/>
      <c r="W285" s="29"/>
      <c r="X285" s="31"/>
      <c r="Y285" s="28"/>
      <c r="Z285" s="30"/>
      <c r="AB285" s="10"/>
      <c r="AC285" s="10"/>
      <c r="AD285" s="11"/>
      <c r="AE285" s="11"/>
    </row>
    <row r="286" spans="1:31" ht="20.100000000000001" customHeight="1" x14ac:dyDescent="0.25">
      <c r="A286" s="5">
        <f t="shared" si="19"/>
        <v>24654</v>
      </c>
      <c r="B286" s="34">
        <v>2.8199999999999999E-2</v>
      </c>
      <c r="C286" s="6"/>
      <c r="D286" s="6"/>
      <c r="E286" s="7"/>
      <c r="F286" s="7"/>
      <c r="G286" s="7"/>
      <c r="H286" s="7"/>
      <c r="I286" s="6"/>
      <c r="J286" s="6"/>
      <c r="K286" s="6"/>
      <c r="L286" s="6"/>
      <c r="M286" s="8">
        <f t="shared" si="16"/>
        <v>286</v>
      </c>
      <c r="N286" s="8">
        <f t="shared" si="18"/>
        <v>12</v>
      </c>
      <c r="O286" s="8" t="str">
        <f t="shared" si="17"/>
        <v>$L$286</v>
      </c>
      <c r="Q286" s="26"/>
      <c r="R286" s="27"/>
      <c r="S286" s="28"/>
      <c r="T286" s="29"/>
      <c r="U286" s="27"/>
      <c r="V286" s="28"/>
      <c r="W286" s="29"/>
      <c r="X286" s="31"/>
      <c r="Y286" s="28"/>
      <c r="Z286" s="30"/>
      <c r="AB286" s="10"/>
      <c r="AC286" s="10"/>
      <c r="AD286" s="11"/>
      <c r="AE286" s="11"/>
    </row>
    <row r="287" spans="1:31" ht="20.100000000000001" customHeight="1" x14ac:dyDescent="0.25">
      <c r="A287" s="5">
        <f t="shared" si="19"/>
        <v>24685</v>
      </c>
      <c r="B287" s="34">
        <v>8.3000000000000001E-3</v>
      </c>
      <c r="C287" s="6"/>
      <c r="D287" s="6"/>
      <c r="E287" s="7"/>
      <c r="F287" s="7"/>
      <c r="G287" s="7"/>
      <c r="H287" s="7"/>
      <c r="I287" s="6"/>
      <c r="J287" s="6"/>
      <c r="K287" s="6"/>
      <c r="L287" s="6"/>
      <c r="M287" s="8">
        <f t="shared" si="16"/>
        <v>287</v>
      </c>
      <c r="N287" s="8">
        <f t="shared" si="18"/>
        <v>12</v>
      </c>
      <c r="O287" s="8" t="str">
        <f t="shared" si="17"/>
        <v>$L$287</v>
      </c>
      <c r="Q287" s="26"/>
      <c r="R287" s="27"/>
      <c r="S287" s="28"/>
      <c r="T287" s="29"/>
      <c r="U287" s="27"/>
      <c r="V287" s="28"/>
      <c r="W287" s="29"/>
      <c r="X287" s="31"/>
      <c r="Y287" s="28"/>
      <c r="Z287" s="30"/>
      <c r="AB287" s="10"/>
      <c r="AC287" s="10"/>
      <c r="AD287" s="11"/>
      <c r="AE287" s="11"/>
    </row>
    <row r="288" spans="1:31" ht="20.100000000000001" customHeight="1" x14ac:dyDescent="0.25">
      <c r="A288" s="5">
        <f t="shared" si="19"/>
        <v>24716</v>
      </c>
      <c r="B288" s="34">
        <v>1.52E-2</v>
      </c>
      <c r="C288" s="6"/>
      <c r="D288" s="6"/>
      <c r="E288" s="7"/>
      <c r="F288" s="7"/>
      <c r="G288" s="7"/>
      <c r="H288" s="7"/>
      <c r="I288" s="6"/>
      <c r="J288" s="6"/>
      <c r="K288" s="6"/>
      <c r="L288" s="6"/>
      <c r="M288" s="8">
        <f t="shared" si="16"/>
        <v>288</v>
      </c>
      <c r="N288" s="8">
        <f t="shared" si="18"/>
        <v>12</v>
      </c>
      <c r="O288" s="8" t="str">
        <f t="shared" si="17"/>
        <v>$L$288</v>
      </c>
      <c r="Q288" s="26"/>
      <c r="R288" s="27"/>
      <c r="S288" s="28"/>
      <c r="T288" s="29"/>
      <c r="U288" s="27"/>
      <c r="V288" s="28"/>
      <c r="W288" s="29"/>
      <c r="X288" s="31"/>
      <c r="Y288" s="28"/>
      <c r="Z288" s="30"/>
      <c r="AB288" s="10"/>
      <c r="AC288" s="10"/>
      <c r="AD288" s="11"/>
      <c r="AE288" s="11"/>
    </row>
    <row r="289" spans="1:31" ht="20.100000000000001" customHeight="1" x14ac:dyDescent="0.25">
      <c r="A289" s="5">
        <f t="shared" si="19"/>
        <v>24746</v>
      </c>
      <c r="B289" s="34">
        <v>1.4999999999999999E-2</v>
      </c>
      <c r="C289" s="6"/>
      <c r="D289" s="6"/>
      <c r="E289" s="7"/>
      <c r="F289" s="7"/>
      <c r="G289" s="7"/>
      <c r="H289" s="7"/>
      <c r="I289" s="6"/>
      <c r="J289" s="6"/>
      <c r="K289" s="6"/>
      <c r="L289" s="6"/>
      <c r="M289" s="8">
        <f t="shared" si="16"/>
        <v>289</v>
      </c>
      <c r="N289" s="8">
        <f t="shared" si="18"/>
        <v>12</v>
      </c>
      <c r="O289" s="8" t="str">
        <f t="shared" si="17"/>
        <v>$L$289</v>
      </c>
      <c r="Q289" s="26"/>
      <c r="R289" s="27"/>
      <c r="S289" s="28"/>
      <c r="T289" s="29"/>
      <c r="U289" s="27"/>
      <c r="V289" s="28"/>
      <c r="W289" s="29"/>
      <c r="X289" s="31"/>
      <c r="Y289" s="28"/>
      <c r="Z289" s="30"/>
      <c r="AB289" s="10"/>
      <c r="AC289" s="10"/>
      <c r="AD289" s="11"/>
      <c r="AE289" s="11"/>
    </row>
    <row r="290" spans="1:31" ht="20.100000000000001" customHeight="1" x14ac:dyDescent="0.25">
      <c r="A290" s="5">
        <f t="shared" si="19"/>
        <v>24777</v>
      </c>
      <c r="B290" s="34">
        <v>1.5900000000000001E-2</v>
      </c>
      <c r="C290" s="6"/>
      <c r="D290" s="6"/>
      <c r="E290" s="7"/>
      <c r="F290" s="7"/>
      <c r="G290" s="7"/>
      <c r="H290" s="7"/>
      <c r="I290" s="6"/>
      <c r="J290" s="6"/>
      <c r="K290" s="6"/>
      <c r="L290" s="6"/>
      <c r="M290" s="8">
        <f t="shared" si="16"/>
        <v>290</v>
      </c>
      <c r="N290" s="8">
        <f t="shared" si="18"/>
        <v>12</v>
      </c>
      <c r="O290" s="8" t="str">
        <f t="shared" si="17"/>
        <v>$L$290</v>
      </c>
      <c r="Q290" s="26"/>
      <c r="R290" s="27"/>
      <c r="S290" s="28"/>
      <c r="T290" s="29"/>
      <c r="U290" s="27"/>
      <c r="V290" s="28"/>
      <c r="W290" s="29"/>
      <c r="X290" s="31"/>
      <c r="Y290" s="28"/>
      <c r="Z290" s="30"/>
      <c r="AB290" s="10"/>
      <c r="AC290" s="10"/>
      <c r="AD290" s="11"/>
      <c r="AE290" s="11"/>
    </row>
    <row r="291" spans="1:31" ht="20.100000000000001" customHeight="1" x14ac:dyDescent="0.25">
      <c r="A291" s="5">
        <f t="shared" si="19"/>
        <v>24807</v>
      </c>
      <c r="B291" s="34">
        <v>5.0000000000000001E-3</v>
      </c>
      <c r="C291" s="6"/>
      <c r="D291" s="6"/>
      <c r="E291" s="7"/>
      <c r="F291" s="7"/>
      <c r="G291" s="7"/>
      <c r="H291" s="7"/>
      <c r="I291" s="6"/>
      <c r="J291" s="6"/>
      <c r="K291" s="6"/>
      <c r="L291" s="6"/>
      <c r="M291" s="8">
        <f t="shared" si="16"/>
        <v>291</v>
      </c>
      <c r="N291" s="8">
        <f t="shared" si="18"/>
        <v>12</v>
      </c>
      <c r="O291" s="8" t="str">
        <f t="shared" si="17"/>
        <v>$L$291</v>
      </c>
      <c r="Q291" s="26"/>
      <c r="R291" s="27"/>
      <c r="S291" s="28"/>
      <c r="T291" s="29"/>
      <c r="U291" s="27"/>
      <c r="V291" s="28"/>
      <c r="W291" s="29"/>
      <c r="X291" s="31"/>
      <c r="Y291" s="28"/>
      <c r="Z291" s="30"/>
      <c r="AB291" s="10"/>
      <c r="AC291" s="10"/>
      <c r="AD291" s="11"/>
      <c r="AE291" s="11"/>
    </row>
    <row r="292" spans="1:31" ht="20.100000000000001" customHeight="1" x14ac:dyDescent="0.25">
      <c r="A292" s="5">
        <f t="shared" si="19"/>
        <v>24838</v>
      </c>
      <c r="B292" s="34">
        <v>3.2799999999999996E-2</v>
      </c>
      <c r="C292" s="6"/>
      <c r="D292" s="6"/>
      <c r="E292" s="7"/>
      <c r="F292" s="7"/>
      <c r="G292" s="7"/>
      <c r="H292" s="7"/>
      <c r="I292" s="6"/>
      <c r="J292" s="6"/>
      <c r="K292" s="6"/>
      <c r="L292" s="6"/>
      <c r="M292" s="8">
        <f t="shared" si="16"/>
        <v>292</v>
      </c>
      <c r="N292" s="8">
        <f t="shared" si="18"/>
        <v>12</v>
      </c>
      <c r="O292" s="8" t="str">
        <f t="shared" si="17"/>
        <v>$L$292</v>
      </c>
      <c r="Q292" s="26"/>
      <c r="R292" s="27"/>
      <c r="S292" s="28"/>
      <c r="T292" s="29"/>
      <c r="U292" s="27"/>
      <c r="V292" s="28"/>
      <c r="W292" s="29"/>
      <c r="X292" s="31"/>
      <c r="Y292" s="28"/>
      <c r="Z292" s="30"/>
      <c r="AB292" s="10"/>
      <c r="AC292" s="10"/>
      <c r="AD292" s="11"/>
      <c r="AE292" s="11"/>
    </row>
    <row r="293" spans="1:31" ht="20.100000000000001" customHeight="1" x14ac:dyDescent="0.25">
      <c r="A293" s="5">
        <f t="shared" si="19"/>
        <v>24869</v>
      </c>
      <c r="B293" s="34">
        <v>2.3099999999999999E-2</v>
      </c>
      <c r="C293" s="6"/>
      <c r="D293" s="6"/>
      <c r="E293" s="7"/>
      <c r="F293" s="7"/>
      <c r="G293" s="7"/>
      <c r="H293" s="7"/>
      <c r="I293" s="6"/>
      <c r="J293" s="6"/>
      <c r="K293" s="6"/>
      <c r="L293" s="6"/>
      <c r="M293" s="8">
        <f t="shared" si="16"/>
        <v>293</v>
      </c>
      <c r="N293" s="8">
        <f t="shared" si="18"/>
        <v>12</v>
      </c>
      <c r="O293" s="8" t="str">
        <f t="shared" si="17"/>
        <v>$L$293</v>
      </c>
      <c r="Q293" s="26"/>
      <c r="R293" s="27"/>
      <c r="S293" s="28"/>
      <c r="T293" s="29"/>
      <c r="U293" s="27"/>
      <c r="V293" s="28"/>
      <c r="W293" s="29"/>
      <c r="X293" s="31"/>
      <c r="Y293" s="28"/>
      <c r="Z293" s="30"/>
      <c r="AB293" s="10"/>
      <c r="AC293" s="10"/>
      <c r="AD293" s="11"/>
      <c r="AE293" s="11"/>
    </row>
    <row r="294" spans="1:31" ht="20.100000000000001" customHeight="1" x14ac:dyDescent="0.25">
      <c r="A294" s="5">
        <f t="shared" si="19"/>
        <v>24898</v>
      </c>
      <c r="B294" s="34">
        <v>2.1600000000000001E-2</v>
      </c>
      <c r="C294" s="6"/>
      <c r="D294" s="6"/>
      <c r="E294" s="7"/>
      <c r="F294" s="7"/>
      <c r="G294" s="7"/>
      <c r="H294" s="7"/>
      <c r="I294" s="6"/>
      <c r="J294" s="6"/>
      <c r="K294" s="6"/>
      <c r="L294" s="6"/>
      <c r="M294" s="8">
        <f t="shared" si="16"/>
        <v>294</v>
      </c>
      <c r="N294" s="8">
        <f t="shared" si="18"/>
        <v>12</v>
      </c>
      <c r="O294" s="8" t="str">
        <f t="shared" si="17"/>
        <v>$L$294</v>
      </c>
      <c r="Q294" s="26"/>
      <c r="R294" s="27"/>
      <c r="S294" s="28"/>
      <c r="T294" s="29"/>
      <c r="U294" s="27"/>
      <c r="V294" s="28"/>
      <c r="W294" s="29"/>
      <c r="X294" s="31"/>
      <c r="Y294" s="28"/>
      <c r="Z294" s="30"/>
      <c r="AB294" s="10"/>
      <c r="AC294" s="10"/>
      <c r="AD294" s="11"/>
      <c r="AE294" s="11"/>
    </row>
    <row r="295" spans="1:31" ht="20.100000000000001" customHeight="1" x14ac:dyDescent="0.25">
      <c r="A295" s="5">
        <f t="shared" si="19"/>
        <v>24929</v>
      </c>
      <c r="B295" s="34">
        <v>2.2099999999999998E-2</v>
      </c>
      <c r="C295" s="6"/>
      <c r="D295" s="6"/>
      <c r="E295" s="7"/>
      <c r="F295" s="7"/>
      <c r="G295" s="7"/>
      <c r="H295" s="7"/>
      <c r="I295" s="6"/>
      <c r="J295" s="6"/>
      <c r="K295" s="6"/>
      <c r="L295" s="6"/>
      <c r="M295" s="8">
        <f t="shared" si="16"/>
        <v>295</v>
      </c>
      <c r="N295" s="8">
        <f t="shared" si="18"/>
        <v>12</v>
      </c>
      <c r="O295" s="8" t="str">
        <f t="shared" si="17"/>
        <v>$L$295</v>
      </c>
      <c r="Q295" s="26"/>
      <c r="R295" s="27"/>
      <c r="S295" s="28"/>
      <c r="T295" s="29"/>
      <c r="U295" s="27"/>
      <c r="V295" s="28"/>
      <c r="W295" s="29"/>
      <c r="X295" s="31"/>
      <c r="Y295" s="28"/>
      <c r="Z295" s="30"/>
      <c r="AB295" s="10"/>
      <c r="AC295" s="10"/>
      <c r="AD295" s="11"/>
      <c r="AE295" s="11"/>
    </row>
    <row r="296" spans="1:31" ht="20.100000000000001" customHeight="1" x14ac:dyDescent="0.25">
      <c r="A296" s="5">
        <f t="shared" si="19"/>
        <v>24959</v>
      </c>
      <c r="B296" s="34">
        <v>1.44E-2</v>
      </c>
      <c r="C296" s="6"/>
      <c r="D296" s="6"/>
      <c r="E296" s="7"/>
      <c r="F296" s="7"/>
      <c r="G296" s="7"/>
      <c r="H296" s="7"/>
      <c r="I296" s="6"/>
      <c r="J296" s="6"/>
      <c r="K296" s="6"/>
      <c r="L296" s="6"/>
      <c r="M296" s="8">
        <f t="shared" si="16"/>
        <v>296</v>
      </c>
      <c r="N296" s="8">
        <f t="shared" si="18"/>
        <v>12</v>
      </c>
      <c r="O296" s="8" t="str">
        <f t="shared" si="17"/>
        <v>$L$296</v>
      </c>
      <c r="Q296" s="26"/>
      <c r="R296" s="27"/>
      <c r="S296" s="28"/>
      <c r="T296" s="29"/>
      <c r="U296" s="27"/>
      <c r="V296" s="28"/>
      <c r="W296" s="29"/>
      <c r="X296" s="31"/>
      <c r="Y296" s="28"/>
      <c r="Z296" s="30"/>
      <c r="AB296" s="10"/>
      <c r="AC296" s="10"/>
      <c r="AD296" s="11"/>
      <c r="AE296" s="11"/>
    </row>
    <row r="297" spans="1:31" ht="20.100000000000001" customHeight="1" x14ac:dyDescent="0.25">
      <c r="A297" s="5">
        <f t="shared" si="19"/>
        <v>24990</v>
      </c>
      <c r="B297" s="34">
        <v>2.75E-2</v>
      </c>
      <c r="C297" s="6"/>
      <c r="D297" s="6"/>
      <c r="E297" s="7"/>
      <c r="F297" s="7"/>
      <c r="G297" s="7"/>
      <c r="H297" s="7"/>
      <c r="I297" s="6"/>
      <c r="J297" s="6"/>
      <c r="K297" s="6"/>
      <c r="L297" s="6"/>
      <c r="M297" s="8">
        <f t="shared" si="16"/>
        <v>297</v>
      </c>
      <c r="N297" s="8">
        <f t="shared" si="18"/>
        <v>12</v>
      </c>
      <c r="O297" s="8" t="str">
        <f t="shared" si="17"/>
        <v>$L$297</v>
      </c>
      <c r="Q297" s="26"/>
      <c r="R297" s="27"/>
      <c r="S297" s="28"/>
      <c r="T297" s="29"/>
      <c r="U297" s="27"/>
      <c r="V297" s="28"/>
      <c r="W297" s="29"/>
      <c r="X297" s="31"/>
      <c r="Y297" s="28"/>
      <c r="Z297" s="30"/>
      <c r="AB297" s="10"/>
      <c r="AC297" s="10"/>
      <c r="AD297" s="11"/>
      <c r="AE297" s="11"/>
    </row>
    <row r="298" spans="1:31" ht="20.100000000000001" customHeight="1" x14ac:dyDescent="0.25">
      <c r="A298" s="5">
        <f t="shared" si="19"/>
        <v>25020</v>
      </c>
      <c r="B298" s="34">
        <v>1.38E-2</v>
      </c>
      <c r="C298" s="6"/>
      <c r="D298" s="6"/>
      <c r="E298" s="7"/>
      <c r="F298" s="7"/>
      <c r="G298" s="7"/>
      <c r="H298" s="7"/>
      <c r="I298" s="6"/>
      <c r="J298" s="6"/>
      <c r="K298" s="6"/>
      <c r="L298" s="6"/>
      <c r="M298" s="8">
        <f t="shared" si="16"/>
        <v>298</v>
      </c>
      <c r="N298" s="8">
        <f t="shared" si="18"/>
        <v>12</v>
      </c>
      <c r="O298" s="8" t="str">
        <f t="shared" si="17"/>
        <v>$L$298</v>
      </c>
      <c r="Q298" s="26"/>
      <c r="R298" s="27"/>
      <c r="S298" s="28"/>
      <c r="T298" s="29"/>
      <c r="U298" s="27"/>
      <c r="V298" s="28"/>
      <c r="W298" s="29"/>
      <c r="X298" s="31"/>
      <c r="Y298" s="28"/>
      <c r="Z298" s="30"/>
      <c r="AB298" s="10"/>
      <c r="AC298" s="10"/>
      <c r="AD298" s="11"/>
      <c r="AE298" s="11"/>
    </row>
    <row r="299" spans="1:31" ht="20.100000000000001" customHeight="1" x14ac:dyDescent="0.25">
      <c r="A299" s="5">
        <f t="shared" si="19"/>
        <v>25051</v>
      </c>
      <c r="B299" s="34">
        <v>1.1899999999999999E-2</v>
      </c>
      <c r="C299" s="6"/>
      <c r="D299" s="6"/>
      <c r="E299" s="7"/>
      <c r="F299" s="7"/>
      <c r="G299" s="7"/>
      <c r="H299" s="7"/>
      <c r="I299" s="6"/>
      <c r="J299" s="6"/>
      <c r="K299" s="6"/>
      <c r="L299" s="6"/>
      <c r="M299" s="8">
        <f t="shared" si="16"/>
        <v>299</v>
      </c>
      <c r="N299" s="8">
        <f t="shared" si="18"/>
        <v>12</v>
      </c>
      <c r="O299" s="8" t="str">
        <f t="shared" si="17"/>
        <v>$L$299</v>
      </c>
      <c r="Q299" s="26"/>
      <c r="R299" s="27"/>
      <c r="S299" s="28"/>
      <c r="T299" s="29"/>
      <c r="U299" s="27"/>
      <c r="V299" s="28"/>
      <c r="W299" s="29"/>
      <c r="X299" s="31"/>
      <c r="Y299" s="28"/>
      <c r="Z299" s="30"/>
      <c r="AB299" s="10"/>
      <c r="AC299" s="10"/>
      <c r="AD299" s="11"/>
      <c r="AE299" s="11"/>
    </row>
    <row r="300" spans="1:31" ht="20.100000000000001" customHeight="1" x14ac:dyDescent="0.25">
      <c r="A300" s="5">
        <f t="shared" si="19"/>
        <v>25082</v>
      </c>
      <c r="B300" s="34">
        <v>1.8500000000000003E-2</v>
      </c>
      <c r="C300" s="6"/>
      <c r="D300" s="6"/>
      <c r="E300" s="7"/>
      <c r="F300" s="7"/>
      <c r="G300" s="7"/>
      <c r="H300" s="7"/>
      <c r="I300" s="6"/>
      <c r="J300" s="6"/>
      <c r="K300" s="6"/>
      <c r="L300" s="6"/>
      <c r="M300" s="8">
        <f t="shared" si="16"/>
        <v>300</v>
      </c>
      <c r="N300" s="8">
        <f t="shared" si="18"/>
        <v>12</v>
      </c>
      <c r="O300" s="8" t="str">
        <f t="shared" si="17"/>
        <v>$L$300</v>
      </c>
      <c r="Q300" s="26"/>
      <c r="R300" s="27"/>
      <c r="S300" s="28"/>
      <c r="T300" s="29"/>
      <c r="U300" s="27"/>
      <c r="V300" s="28"/>
      <c r="W300" s="29"/>
      <c r="X300" s="31"/>
      <c r="Y300" s="28"/>
      <c r="Z300" s="30"/>
      <c r="AB300" s="10"/>
      <c r="AC300" s="10"/>
      <c r="AD300" s="11"/>
      <c r="AE300" s="11"/>
    </row>
    <row r="301" spans="1:31" ht="20.100000000000001" customHeight="1" x14ac:dyDescent="0.25">
      <c r="A301" s="5">
        <f t="shared" si="19"/>
        <v>25112</v>
      </c>
      <c r="B301" s="34">
        <v>2.23E-2</v>
      </c>
      <c r="C301" s="6"/>
      <c r="D301" s="6"/>
      <c r="E301" s="7"/>
      <c r="F301" s="7"/>
      <c r="G301" s="7"/>
      <c r="H301" s="7"/>
      <c r="I301" s="6"/>
      <c r="J301" s="6"/>
      <c r="K301" s="6"/>
      <c r="L301" s="6"/>
      <c r="M301" s="8">
        <f t="shared" si="16"/>
        <v>301</v>
      </c>
      <c r="N301" s="8">
        <f t="shared" si="18"/>
        <v>12</v>
      </c>
      <c r="O301" s="8" t="str">
        <f t="shared" si="17"/>
        <v>$L$301</v>
      </c>
      <c r="Q301" s="26"/>
      <c r="R301" s="27"/>
      <c r="S301" s="28"/>
      <c r="T301" s="29"/>
      <c r="U301" s="27"/>
      <c r="V301" s="28"/>
      <c r="W301" s="29"/>
      <c r="X301" s="31"/>
      <c r="Y301" s="28"/>
      <c r="Z301" s="30"/>
      <c r="AB301" s="10"/>
      <c r="AC301" s="10"/>
      <c r="AD301" s="11"/>
      <c r="AE301" s="11"/>
    </row>
    <row r="302" spans="1:31" ht="20.100000000000001" customHeight="1" x14ac:dyDescent="0.25">
      <c r="A302" s="5">
        <f t="shared" si="19"/>
        <v>25143</v>
      </c>
      <c r="B302" s="34">
        <v>1.46E-2</v>
      </c>
      <c r="C302" s="6"/>
      <c r="D302" s="6"/>
      <c r="E302" s="7"/>
      <c r="F302" s="7"/>
      <c r="G302" s="7"/>
      <c r="H302" s="7"/>
      <c r="I302" s="6"/>
      <c r="J302" s="6"/>
      <c r="K302" s="6"/>
      <c r="L302" s="6"/>
      <c r="M302" s="8">
        <f t="shared" si="16"/>
        <v>302</v>
      </c>
      <c r="N302" s="8">
        <f t="shared" si="18"/>
        <v>12</v>
      </c>
      <c r="O302" s="8" t="str">
        <f t="shared" si="17"/>
        <v>$L$302</v>
      </c>
      <c r="Q302" s="26"/>
      <c r="R302" s="27"/>
      <c r="S302" s="28"/>
      <c r="T302" s="29"/>
      <c r="U302" s="27"/>
      <c r="V302" s="28"/>
      <c r="W302" s="29"/>
      <c r="X302" s="31"/>
      <c r="Y302" s="28"/>
      <c r="Z302" s="30"/>
      <c r="AB302" s="10"/>
      <c r="AC302" s="10"/>
      <c r="AD302" s="11"/>
      <c r="AE302" s="11"/>
    </row>
    <row r="303" spans="1:31" ht="20.100000000000001" customHeight="1" x14ac:dyDescent="0.25">
      <c r="A303" s="5">
        <f t="shared" si="19"/>
        <v>25173</v>
      </c>
      <c r="B303" s="34">
        <v>6.4000000000000003E-3</v>
      </c>
      <c r="C303" s="6"/>
      <c r="D303" s="6"/>
      <c r="E303" s="7"/>
      <c r="F303" s="7"/>
      <c r="G303" s="7"/>
      <c r="H303" s="7"/>
      <c r="I303" s="6"/>
      <c r="J303" s="6"/>
      <c r="K303" s="6"/>
      <c r="L303" s="6"/>
      <c r="M303" s="8">
        <f t="shared" si="16"/>
        <v>303</v>
      </c>
      <c r="N303" s="8">
        <f t="shared" si="18"/>
        <v>12</v>
      </c>
      <c r="O303" s="8" t="str">
        <f t="shared" si="17"/>
        <v>$L$303</v>
      </c>
      <c r="Q303" s="26"/>
      <c r="R303" s="27"/>
      <c r="S303" s="28"/>
      <c r="T303" s="29"/>
      <c r="U303" s="27"/>
      <c r="V303" s="28"/>
      <c r="W303" s="29"/>
      <c r="X303" s="31"/>
      <c r="Y303" s="28"/>
      <c r="Z303" s="30"/>
      <c r="AB303" s="10"/>
      <c r="AC303" s="10"/>
      <c r="AD303" s="11"/>
      <c r="AE303" s="11"/>
    </row>
    <row r="304" spans="1:31" ht="20.100000000000001" customHeight="1" x14ac:dyDescent="0.25">
      <c r="A304" s="5">
        <f t="shared" si="19"/>
        <v>25204</v>
      </c>
      <c r="B304" s="34">
        <v>1.7399999999999999E-2</v>
      </c>
      <c r="C304" s="6"/>
      <c r="D304" s="6"/>
      <c r="E304" s="7"/>
      <c r="F304" s="7"/>
      <c r="G304" s="7"/>
      <c r="H304" s="7"/>
      <c r="I304" s="6"/>
      <c r="J304" s="6"/>
      <c r="K304" s="6"/>
      <c r="L304" s="6"/>
      <c r="M304" s="8">
        <f t="shared" si="16"/>
        <v>304</v>
      </c>
      <c r="N304" s="8">
        <f t="shared" si="18"/>
        <v>12</v>
      </c>
      <c r="O304" s="8" t="str">
        <f t="shared" si="17"/>
        <v>$L$304</v>
      </c>
      <c r="Q304" s="26"/>
      <c r="R304" s="27"/>
      <c r="S304" s="28"/>
      <c r="T304" s="29"/>
      <c r="U304" s="27"/>
      <c r="V304" s="28"/>
      <c r="W304" s="29"/>
      <c r="X304" s="31"/>
      <c r="Y304" s="28"/>
      <c r="Z304" s="30"/>
      <c r="AB304" s="10"/>
      <c r="AC304" s="10"/>
      <c r="AD304" s="11"/>
      <c r="AE304" s="11"/>
    </row>
    <row r="305" spans="1:31" ht="20.100000000000001" customHeight="1" x14ac:dyDescent="0.25">
      <c r="A305" s="5">
        <f t="shared" si="19"/>
        <v>25235</v>
      </c>
      <c r="B305" s="34">
        <v>1.3999999999999999E-2</v>
      </c>
      <c r="C305" s="6"/>
      <c r="D305" s="6"/>
      <c r="E305" s="7"/>
      <c r="F305" s="7"/>
      <c r="G305" s="7"/>
      <c r="H305" s="7"/>
      <c r="I305" s="6"/>
      <c r="J305" s="6"/>
      <c r="K305" s="6"/>
      <c r="L305" s="6"/>
      <c r="M305" s="8">
        <f t="shared" si="16"/>
        <v>305</v>
      </c>
      <c r="N305" s="8">
        <f t="shared" si="18"/>
        <v>12</v>
      </c>
      <c r="O305" s="8" t="str">
        <f t="shared" si="17"/>
        <v>$L$305</v>
      </c>
      <c r="Q305" s="26"/>
      <c r="R305" s="27"/>
      <c r="S305" s="28"/>
      <c r="T305" s="29"/>
      <c r="U305" s="27"/>
      <c r="V305" s="28"/>
      <c r="W305" s="29"/>
      <c r="X305" s="31"/>
      <c r="Y305" s="28"/>
      <c r="Z305" s="30"/>
      <c r="AB305" s="10"/>
      <c r="AC305" s="10"/>
      <c r="AD305" s="11"/>
      <c r="AE305" s="11"/>
    </row>
    <row r="306" spans="1:31" ht="20.100000000000001" customHeight="1" x14ac:dyDescent="0.25">
      <c r="A306" s="5">
        <f t="shared" si="19"/>
        <v>25263</v>
      </c>
      <c r="B306" s="34">
        <v>5.4000000000000003E-3</v>
      </c>
      <c r="C306" s="6"/>
      <c r="D306" s="6"/>
      <c r="E306" s="7"/>
      <c r="F306" s="7"/>
      <c r="G306" s="7"/>
      <c r="H306" s="7"/>
      <c r="I306" s="6"/>
      <c r="J306" s="6"/>
      <c r="K306" s="6"/>
      <c r="L306" s="6"/>
      <c r="M306" s="8">
        <f t="shared" si="16"/>
        <v>306</v>
      </c>
      <c r="N306" s="8">
        <f t="shared" si="18"/>
        <v>12</v>
      </c>
      <c r="O306" s="8" t="str">
        <f t="shared" si="17"/>
        <v>$L$306</v>
      </c>
      <c r="Q306" s="26"/>
      <c r="R306" s="27"/>
      <c r="S306" s="28"/>
      <c r="T306" s="29"/>
      <c r="U306" s="27"/>
      <c r="V306" s="28"/>
      <c r="W306" s="29"/>
      <c r="X306" s="31"/>
      <c r="Y306" s="28"/>
      <c r="Z306" s="30"/>
      <c r="AB306" s="10"/>
      <c r="AC306" s="10"/>
      <c r="AD306" s="11"/>
      <c r="AE306" s="11"/>
    </row>
    <row r="307" spans="1:31" ht="20.100000000000001" customHeight="1" x14ac:dyDescent="0.25">
      <c r="A307" s="5">
        <f t="shared" si="19"/>
        <v>25294</v>
      </c>
      <c r="B307" s="34">
        <v>1.2199999999999999E-2</v>
      </c>
      <c r="C307" s="6"/>
      <c r="D307" s="6"/>
      <c r="E307" s="7"/>
      <c r="F307" s="7"/>
      <c r="G307" s="7"/>
      <c r="H307" s="7"/>
      <c r="I307" s="6"/>
      <c r="J307" s="6"/>
      <c r="K307" s="6"/>
      <c r="L307" s="6"/>
      <c r="M307" s="8">
        <f t="shared" si="16"/>
        <v>307</v>
      </c>
      <c r="N307" s="8">
        <f t="shared" si="18"/>
        <v>12</v>
      </c>
      <c r="O307" s="8" t="str">
        <f t="shared" si="17"/>
        <v>$L$307</v>
      </c>
      <c r="Q307" s="26"/>
      <c r="R307" s="27"/>
      <c r="S307" s="28"/>
      <c r="T307" s="29"/>
      <c r="U307" s="27"/>
      <c r="V307" s="28"/>
      <c r="W307" s="29"/>
      <c r="X307" s="31"/>
      <c r="Y307" s="28"/>
      <c r="Z307" s="30"/>
      <c r="AB307" s="10"/>
      <c r="AC307" s="10"/>
      <c r="AD307" s="11"/>
      <c r="AE307" s="11"/>
    </row>
    <row r="308" spans="1:31" ht="20.100000000000001" customHeight="1" x14ac:dyDescent="0.25">
      <c r="A308" s="5">
        <f t="shared" si="19"/>
        <v>25324</v>
      </c>
      <c r="B308" s="34">
        <v>1.21E-2</v>
      </c>
      <c r="C308" s="6"/>
      <c r="D308" s="6"/>
      <c r="E308" s="7"/>
      <c r="F308" s="7"/>
      <c r="G308" s="7"/>
      <c r="H308" s="7"/>
      <c r="I308" s="6"/>
      <c r="J308" s="6"/>
      <c r="K308" s="6"/>
      <c r="L308" s="6"/>
      <c r="M308" s="8">
        <f t="shared" si="16"/>
        <v>308</v>
      </c>
      <c r="N308" s="8">
        <f t="shared" si="18"/>
        <v>12</v>
      </c>
      <c r="O308" s="8" t="str">
        <f t="shared" si="17"/>
        <v>$L$308</v>
      </c>
      <c r="Q308" s="26"/>
      <c r="R308" s="27"/>
      <c r="S308" s="28"/>
      <c r="T308" s="29"/>
      <c r="U308" s="27"/>
      <c r="V308" s="28"/>
      <c r="W308" s="29"/>
      <c r="X308" s="31"/>
      <c r="Y308" s="28"/>
      <c r="Z308" s="30"/>
      <c r="AB308" s="10"/>
      <c r="AC308" s="10"/>
      <c r="AD308" s="11"/>
      <c r="AE308" s="11"/>
    </row>
    <row r="309" spans="1:31" ht="20.100000000000001" customHeight="1" x14ac:dyDescent="0.25">
      <c r="A309" s="5">
        <f t="shared" si="19"/>
        <v>25355</v>
      </c>
      <c r="B309" s="34">
        <v>2.1600000000000001E-2</v>
      </c>
      <c r="C309" s="6"/>
      <c r="D309" s="6"/>
      <c r="E309" s="7"/>
      <c r="F309" s="7"/>
      <c r="G309" s="7"/>
      <c r="H309" s="7"/>
      <c r="I309" s="6"/>
      <c r="J309" s="6"/>
      <c r="K309" s="6"/>
      <c r="L309" s="6"/>
      <c r="M309" s="8">
        <f t="shared" si="16"/>
        <v>309</v>
      </c>
      <c r="N309" s="8">
        <f t="shared" si="18"/>
        <v>12</v>
      </c>
      <c r="O309" s="8" t="str">
        <f t="shared" si="17"/>
        <v>$L$309</v>
      </c>
      <c r="Q309" s="26"/>
      <c r="R309" s="27"/>
      <c r="S309" s="28"/>
      <c r="T309" s="29"/>
      <c r="U309" s="27"/>
      <c r="V309" s="28"/>
      <c r="W309" s="29"/>
      <c r="X309" s="31"/>
      <c r="Y309" s="28"/>
      <c r="Z309" s="30"/>
      <c r="AB309" s="10"/>
      <c r="AC309" s="10"/>
      <c r="AD309" s="11"/>
      <c r="AE309" s="11"/>
    </row>
    <row r="310" spans="1:31" ht="20.100000000000001" customHeight="1" x14ac:dyDescent="0.25">
      <c r="A310" s="5">
        <f t="shared" si="19"/>
        <v>25385</v>
      </c>
      <c r="B310" s="34">
        <v>2.2599999999999999E-2</v>
      </c>
      <c r="C310" s="6"/>
      <c r="D310" s="6"/>
      <c r="E310" s="7"/>
      <c r="F310" s="7"/>
      <c r="G310" s="7"/>
      <c r="H310" s="7"/>
      <c r="I310" s="6"/>
      <c r="J310" s="6"/>
      <c r="K310" s="6"/>
      <c r="L310" s="6"/>
      <c r="M310" s="8">
        <f t="shared" si="16"/>
        <v>310</v>
      </c>
      <c r="N310" s="8">
        <f t="shared" si="18"/>
        <v>12</v>
      </c>
      <c r="O310" s="8" t="str">
        <f t="shared" si="17"/>
        <v>$L$310</v>
      </c>
      <c r="Q310" s="26"/>
      <c r="R310" s="27"/>
      <c r="S310" s="28"/>
      <c r="T310" s="29"/>
      <c r="U310" s="27"/>
      <c r="V310" s="28"/>
      <c r="W310" s="29"/>
      <c r="X310" s="31"/>
      <c r="Y310" s="28"/>
      <c r="Z310" s="30"/>
      <c r="AB310" s="10"/>
      <c r="AC310" s="10"/>
      <c r="AD310" s="11"/>
      <c r="AE310" s="11"/>
    </row>
    <row r="311" spans="1:31" ht="20.100000000000001" customHeight="1" x14ac:dyDescent="0.25">
      <c r="A311" s="5">
        <f t="shared" si="19"/>
        <v>25416</v>
      </c>
      <c r="B311" s="34">
        <v>1.7100000000000001E-2</v>
      </c>
      <c r="C311" s="6"/>
      <c r="D311" s="6"/>
      <c r="E311" s="7"/>
      <c r="F311" s="7"/>
      <c r="G311" s="7"/>
      <c r="H311" s="7"/>
      <c r="I311" s="6"/>
      <c r="J311" s="6"/>
      <c r="K311" s="6"/>
      <c r="L311" s="6"/>
      <c r="M311" s="8">
        <f t="shared" si="16"/>
        <v>311</v>
      </c>
      <c r="N311" s="8">
        <f t="shared" si="18"/>
        <v>12</v>
      </c>
      <c r="O311" s="8" t="str">
        <f t="shared" si="17"/>
        <v>$L$311</v>
      </c>
      <c r="Q311" s="26"/>
      <c r="R311" s="27"/>
      <c r="S311" s="28"/>
      <c r="T311" s="29"/>
      <c r="U311" s="27"/>
      <c r="V311" s="28"/>
      <c r="W311" s="29"/>
      <c r="X311" s="31"/>
      <c r="Y311" s="28"/>
      <c r="Z311" s="30"/>
      <c r="AB311" s="10"/>
      <c r="AC311" s="10"/>
      <c r="AD311" s="11"/>
      <c r="AE311" s="11"/>
    </row>
    <row r="312" spans="1:31" ht="20.100000000000001" customHeight="1" x14ac:dyDescent="0.25">
      <c r="A312" s="5">
        <f t="shared" si="19"/>
        <v>25447</v>
      </c>
      <c r="B312" s="34">
        <v>2.18E-2</v>
      </c>
      <c r="C312" s="6"/>
      <c r="D312" s="6"/>
      <c r="E312" s="7"/>
      <c r="F312" s="7"/>
      <c r="G312" s="7"/>
      <c r="H312" s="7"/>
      <c r="I312" s="6"/>
      <c r="J312" s="6"/>
      <c r="K312" s="6"/>
      <c r="L312" s="6"/>
      <c r="M312" s="8">
        <f t="shared" si="16"/>
        <v>312</v>
      </c>
      <c r="N312" s="8">
        <f t="shared" si="18"/>
        <v>12</v>
      </c>
      <c r="O312" s="8" t="str">
        <f t="shared" si="17"/>
        <v>$L$312</v>
      </c>
      <c r="Q312" s="26"/>
      <c r="R312" s="27"/>
      <c r="S312" s="28"/>
      <c r="T312" s="29"/>
      <c r="U312" s="27"/>
      <c r="V312" s="28"/>
      <c r="W312" s="29"/>
      <c r="X312" s="31"/>
      <c r="Y312" s="28"/>
      <c r="Z312" s="30"/>
      <c r="AB312" s="10"/>
      <c r="AC312" s="10"/>
      <c r="AD312" s="11"/>
      <c r="AE312" s="11"/>
    </row>
    <row r="313" spans="1:31" ht="20.100000000000001" customHeight="1" x14ac:dyDescent="0.25">
      <c r="A313" s="5">
        <f t="shared" si="19"/>
        <v>25477</v>
      </c>
      <c r="B313" s="34">
        <v>1.6500000000000001E-2</v>
      </c>
      <c r="C313" s="6"/>
      <c r="D313" s="6"/>
      <c r="E313" s="7"/>
      <c r="F313" s="7"/>
      <c r="G313" s="7"/>
      <c r="H313" s="7"/>
      <c r="I313" s="6"/>
      <c r="J313" s="6"/>
      <c r="K313" s="6"/>
      <c r="L313" s="6"/>
      <c r="M313" s="8">
        <f t="shared" si="16"/>
        <v>313</v>
      </c>
      <c r="N313" s="8">
        <f t="shared" si="18"/>
        <v>12</v>
      </c>
      <c r="O313" s="8" t="str">
        <f t="shared" si="17"/>
        <v>$L$313</v>
      </c>
      <c r="Q313" s="26"/>
      <c r="R313" s="27"/>
      <c r="S313" s="28"/>
      <c r="T313" s="29"/>
      <c r="U313" s="27"/>
      <c r="V313" s="28"/>
      <c r="W313" s="29"/>
      <c r="X313" s="31"/>
      <c r="Y313" s="28"/>
      <c r="Z313" s="30"/>
      <c r="AB313" s="10"/>
      <c r="AC313" s="10"/>
      <c r="AD313" s="11"/>
      <c r="AE313" s="11"/>
    </row>
    <row r="314" spans="1:31" ht="20.100000000000001" customHeight="1" x14ac:dyDescent="0.25">
      <c r="A314" s="5">
        <f t="shared" si="19"/>
        <v>25508</v>
      </c>
      <c r="B314" s="34">
        <v>1.49E-2</v>
      </c>
      <c r="C314" s="6"/>
      <c r="D314" s="6"/>
      <c r="E314" s="7"/>
      <c r="F314" s="7"/>
      <c r="G314" s="7"/>
      <c r="H314" s="7"/>
      <c r="I314" s="6"/>
      <c r="J314" s="6"/>
      <c r="K314" s="6"/>
      <c r="L314" s="6"/>
      <c r="M314" s="8">
        <f t="shared" si="16"/>
        <v>314</v>
      </c>
      <c r="N314" s="8">
        <f t="shared" si="18"/>
        <v>12</v>
      </c>
      <c r="O314" s="8" t="str">
        <f t="shared" si="17"/>
        <v>$L$314</v>
      </c>
      <c r="Q314" s="26"/>
      <c r="R314" s="27"/>
      <c r="S314" s="28"/>
      <c r="T314" s="29"/>
      <c r="U314" s="27"/>
      <c r="V314" s="28"/>
      <c r="W314" s="29"/>
      <c r="X314" s="31"/>
      <c r="Y314" s="28"/>
      <c r="Z314" s="30"/>
      <c r="AB314" s="10"/>
      <c r="AC314" s="10"/>
      <c r="AD314" s="11"/>
      <c r="AE314" s="11"/>
    </row>
    <row r="315" spans="1:31" ht="20.100000000000001" customHeight="1" x14ac:dyDescent="0.25">
      <c r="A315" s="5">
        <f t="shared" si="19"/>
        <v>25538</v>
      </c>
      <c r="B315" s="34">
        <v>2.7000000000000001E-3</v>
      </c>
      <c r="C315" s="6"/>
      <c r="D315" s="6"/>
      <c r="E315" s="7"/>
      <c r="F315" s="7"/>
      <c r="G315" s="7"/>
      <c r="H315" s="7"/>
      <c r="I315" s="6"/>
      <c r="J315" s="6"/>
      <c r="K315" s="6"/>
      <c r="L315" s="6"/>
      <c r="M315" s="8">
        <f t="shared" si="16"/>
        <v>315</v>
      </c>
      <c r="N315" s="8">
        <f t="shared" si="18"/>
        <v>12</v>
      </c>
      <c r="O315" s="8" t="str">
        <f t="shared" si="17"/>
        <v>$L$315</v>
      </c>
      <c r="Q315" s="26"/>
      <c r="R315" s="27"/>
      <c r="S315" s="28"/>
      <c r="T315" s="29"/>
      <c r="U315" s="27"/>
      <c r="V315" s="28"/>
      <c r="W315" s="29"/>
      <c r="X315" s="31"/>
      <c r="Y315" s="28"/>
      <c r="Z315" s="30"/>
      <c r="AB315" s="10"/>
      <c r="AC315" s="10"/>
      <c r="AD315" s="11"/>
      <c r="AE315" s="11"/>
    </row>
    <row r="316" spans="1:31" ht="20.100000000000001" customHeight="1" x14ac:dyDescent="0.25">
      <c r="A316" s="5">
        <f t="shared" si="19"/>
        <v>25569</v>
      </c>
      <c r="B316" s="34">
        <v>1.26E-2</v>
      </c>
      <c r="C316" s="6"/>
      <c r="D316" s="6"/>
      <c r="E316" s="7"/>
      <c r="F316" s="7"/>
      <c r="G316" s="7"/>
      <c r="H316" s="7"/>
      <c r="I316" s="6"/>
      <c r="J316" s="6"/>
      <c r="K316" s="6"/>
      <c r="L316" s="6"/>
      <c r="M316" s="8">
        <f t="shared" si="16"/>
        <v>316</v>
      </c>
      <c r="N316" s="8">
        <f t="shared" si="18"/>
        <v>12</v>
      </c>
      <c r="O316" s="8" t="str">
        <f t="shared" si="17"/>
        <v>$L$316</v>
      </c>
      <c r="Q316" s="26"/>
      <c r="R316" s="27"/>
      <c r="S316" s="28"/>
      <c r="T316" s="29"/>
      <c r="U316" s="27"/>
      <c r="V316" s="28"/>
      <c r="W316" s="29"/>
      <c r="X316" s="31"/>
      <c r="Y316" s="28"/>
      <c r="Z316" s="30"/>
      <c r="AB316" s="10"/>
      <c r="AC316" s="10"/>
      <c r="AD316" s="11"/>
      <c r="AE316" s="11"/>
    </row>
    <row r="317" spans="1:31" ht="20.100000000000001" customHeight="1" x14ac:dyDescent="0.25">
      <c r="A317" s="5">
        <f t="shared" si="19"/>
        <v>25600</v>
      </c>
      <c r="B317" s="34">
        <v>1.44E-2</v>
      </c>
      <c r="C317" s="6"/>
      <c r="D317" s="6"/>
      <c r="E317" s="7"/>
      <c r="F317" s="7"/>
      <c r="G317" s="7"/>
      <c r="H317" s="7"/>
      <c r="I317" s="6"/>
      <c r="J317" s="6"/>
      <c r="K317" s="6"/>
      <c r="L317" s="6"/>
      <c r="M317" s="8">
        <f t="shared" si="16"/>
        <v>317</v>
      </c>
      <c r="N317" s="8">
        <f t="shared" si="18"/>
        <v>12</v>
      </c>
      <c r="O317" s="8" t="str">
        <f t="shared" si="17"/>
        <v>$L$317</v>
      </c>
      <c r="Q317" s="26"/>
      <c r="R317" s="27"/>
      <c r="S317" s="28"/>
      <c r="T317" s="29"/>
      <c r="U317" s="27"/>
      <c r="V317" s="28"/>
      <c r="W317" s="29"/>
      <c r="X317" s="31"/>
      <c r="Y317" s="28"/>
      <c r="Z317" s="30"/>
      <c r="AB317" s="10"/>
      <c r="AC317" s="10"/>
      <c r="AD317" s="11"/>
      <c r="AE317" s="11"/>
    </row>
    <row r="318" spans="1:31" ht="20.100000000000001" customHeight="1" x14ac:dyDescent="0.25">
      <c r="A318" s="5">
        <f t="shared" si="19"/>
        <v>25628</v>
      </c>
      <c r="B318" s="34">
        <v>1.8700000000000001E-2</v>
      </c>
      <c r="C318" s="6"/>
      <c r="D318" s="6"/>
      <c r="E318" s="7"/>
      <c r="F318" s="7"/>
      <c r="G318" s="7"/>
      <c r="H318" s="7"/>
      <c r="I318" s="6"/>
      <c r="J318" s="6"/>
      <c r="K318" s="6"/>
      <c r="L318" s="6"/>
      <c r="M318" s="8">
        <f t="shared" si="16"/>
        <v>318</v>
      </c>
      <c r="N318" s="8">
        <f t="shared" si="18"/>
        <v>12</v>
      </c>
      <c r="O318" s="8" t="str">
        <f t="shared" si="17"/>
        <v>$L$318</v>
      </c>
      <c r="Q318" s="26"/>
      <c r="R318" s="27"/>
      <c r="S318" s="28"/>
      <c r="T318" s="29"/>
      <c r="U318" s="27"/>
      <c r="V318" s="28"/>
      <c r="W318" s="29"/>
      <c r="X318" s="31"/>
      <c r="Y318" s="28"/>
      <c r="Z318" s="30"/>
      <c r="AB318" s="10"/>
      <c r="AC318" s="10"/>
      <c r="AD318" s="11"/>
      <c r="AE318" s="11"/>
    </row>
    <row r="319" spans="1:31" ht="20.100000000000001" customHeight="1" x14ac:dyDescent="0.25">
      <c r="A319" s="5">
        <f t="shared" si="19"/>
        <v>25659</v>
      </c>
      <c r="B319" s="34">
        <v>3.2000000000000002E-3</v>
      </c>
      <c r="C319" s="6"/>
      <c r="D319" s="6"/>
      <c r="E319" s="7"/>
      <c r="F319" s="7"/>
      <c r="G319" s="7"/>
      <c r="H319" s="7"/>
      <c r="I319" s="6"/>
      <c r="J319" s="6"/>
      <c r="K319" s="6"/>
      <c r="L319" s="6"/>
      <c r="M319" s="8">
        <f t="shared" si="16"/>
        <v>319</v>
      </c>
      <c r="N319" s="8">
        <f t="shared" si="18"/>
        <v>12</v>
      </c>
      <c r="O319" s="8" t="str">
        <f t="shared" si="17"/>
        <v>$L$319</v>
      </c>
      <c r="Q319" s="26"/>
      <c r="R319" s="27"/>
      <c r="S319" s="28"/>
      <c r="T319" s="29"/>
      <c r="U319" s="27"/>
      <c r="V319" s="28"/>
      <c r="W319" s="29"/>
      <c r="X319" s="31"/>
      <c r="Y319" s="28"/>
      <c r="Z319" s="30"/>
      <c r="AB319" s="10"/>
      <c r="AC319" s="10"/>
      <c r="AD319" s="11"/>
      <c r="AE319" s="11"/>
    </row>
    <row r="320" spans="1:31" ht="20.100000000000001" customHeight="1" x14ac:dyDescent="0.25">
      <c r="A320" s="5">
        <f t="shared" si="19"/>
        <v>25689</v>
      </c>
      <c r="B320" s="34">
        <v>1.6399999999999998E-2</v>
      </c>
      <c r="C320" s="6"/>
      <c r="D320" s="6"/>
      <c r="E320" s="7"/>
      <c r="F320" s="7"/>
      <c r="G320" s="7"/>
      <c r="H320" s="7"/>
      <c r="I320" s="6"/>
      <c r="J320" s="6"/>
      <c r="K320" s="6"/>
      <c r="L320" s="6"/>
      <c r="M320" s="8">
        <f t="shared" si="16"/>
        <v>320</v>
      </c>
      <c r="N320" s="8">
        <f t="shared" si="18"/>
        <v>12</v>
      </c>
      <c r="O320" s="8" t="str">
        <f t="shared" si="17"/>
        <v>$L$320</v>
      </c>
      <c r="Q320" s="26"/>
      <c r="R320" s="27"/>
      <c r="S320" s="28"/>
      <c r="T320" s="29"/>
      <c r="U320" s="27"/>
      <c r="V320" s="28"/>
      <c r="W320" s="29"/>
      <c r="X320" s="31"/>
      <c r="Y320" s="28"/>
      <c r="Z320" s="30"/>
      <c r="AB320" s="10"/>
      <c r="AC320" s="10"/>
      <c r="AD320" s="11"/>
      <c r="AE320" s="11"/>
    </row>
    <row r="321" spans="1:31" ht="20.100000000000001" customHeight="1" x14ac:dyDescent="0.25">
      <c r="A321" s="5">
        <f t="shared" si="19"/>
        <v>25720</v>
      </c>
      <c r="B321" s="34">
        <v>2.18E-2</v>
      </c>
      <c r="C321" s="6"/>
      <c r="D321" s="6"/>
      <c r="E321" s="7"/>
      <c r="F321" s="7"/>
      <c r="G321" s="7"/>
      <c r="H321" s="7"/>
      <c r="I321" s="6"/>
      <c r="J321" s="6"/>
      <c r="K321" s="6"/>
      <c r="L321" s="6"/>
      <c r="M321" s="8">
        <f t="shared" si="16"/>
        <v>321</v>
      </c>
      <c r="N321" s="8">
        <f t="shared" si="18"/>
        <v>12</v>
      </c>
      <c r="O321" s="8" t="str">
        <f t="shared" si="17"/>
        <v>$L$321</v>
      </c>
      <c r="Q321" s="26"/>
      <c r="R321" s="27"/>
      <c r="S321" s="28"/>
      <c r="T321" s="29"/>
      <c r="U321" s="27"/>
      <c r="V321" s="28"/>
      <c r="W321" s="29"/>
      <c r="X321" s="31"/>
      <c r="Y321" s="28"/>
      <c r="Z321" s="30"/>
      <c r="AB321" s="10"/>
      <c r="AC321" s="10"/>
      <c r="AD321" s="11"/>
      <c r="AE321" s="11"/>
    </row>
    <row r="322" spans="1:31" ht="20.100000000000001" customHeight="1" x14ac:dyDescent="0.25">
      <c r="A322" s="5">
        <f t="shared" si="19"/>
        <v>25750</v>
      </c>
      <c r="B322" s="34">
        <v>1.7100000000000001E-2</v>
      </c>
      <c r="C322" s="6"/>
      <c r="D322" s="6"/>
      <c r="E322" s="7"/>
      <c r="F322" s="7"/>
      <c r="G322" s="7"/>
      <c r="H322" s="7"/>
      <c r="I322" s="6"/>
      <c r="J322" s="6"/>
      <c r="K322" s="6"/>
      <c r="L322" s="6"/>
      <c r="M322" s="8">
        <f t="shared" si="16"/>
        <v>322</v>
      </c>
      <c r="N322" s="8">
        <f t="shared" si="18"/>
        <v>12</v>
      </c>
      <c r="O322" s="8" t="str">
        <f t="shared" si="17"/>
        <v>$L$322</v>
      </c>
      <c r="Q322" s="26"/>
      <c r="R322" s="27"/>
      <c r="S322" s="28"/>
      <c r="T322" s="29"/>
      <c r="U322" s="27"/>
      <c r="V322" s="28"/>
      <c r="W322" s="29"/>
      <c r="X322" s="31"/>
      <c r="Y322" s="28"/>
      <c r="Z322" s="30"/>
      <c r="AB322" s="10"/>
      <c r="AC322" s="10"/>
      <c r="AD322" s="11"/>
      <c r="AE322" s="11"/>
    </row>
    <row r="323" spans="1:31" ht="20.100000000000001" customHeight="1" x14ac:dyDescent="0.25">
      <c r="A323" s="5">
        <f t="shared" si="19"/>
        <v>25781</v>
      </c>
      <c r="B323" s="34">
        <v>2.3399999999999997E-2</v>
      </c>
      <c r="C323" s="6"/>
      <c r="D323" s="6"/>
      <c r="E323" s="7"/>
      <c r="F323" s="7"/>
      <c r="G323" s="7"/>
      <c r="H323" s="7"/>
      <c r="I323" s="6"/>
      <c r="J323" s="6"/>
      <c r="K323" s="6"/>
      <c r="L323" s="6"/>
      <c r="M323" s="8">
        <f t="shared" si="16"/>
        <v>323</v>
      </c>
      <c r="N323" s="8">
        <f t="shared" si="18"/>
        <v>12</v>
      </c>
      <c r="O323" s="8" t="str">
        <f t="shared" si="17"/>
        <v>$L$323</v>
      </c>
      <c r="Q323" s="26"/>
      <c r="R323" s="27"/>
      <c r="S323" s="28"/>
      <c r="T323" s="29"/>
      <c r="U323" s="27"/>
      <c r="V323" s="28"/>
      <c r="W323" s="29"/>
      <c r="X323" s="31"/>
      <c r="Y323" s="28"/>
      <c r="Z323" s="30"/>
      <c r="AB323" s="10"/>
      <c r="AC323" s="10"/>
      <c r="AD323" s="11"/>
      <c r="AE323" s="11"/>
    </row>
    <row r="324" spans="1:31" ht="20.100000000000001" customHeight="1" x14ac:dyDescent="0.25">
      <c r="A324" s="5">
        <f t="shared" si="19"/>
        <v>25812</v>
      </c>
      <c r="B324" s="34">
        <v>1.9900000000000001E-2</v>
      </c>
      <c r="C324" s="6"/>
      <c r="D324" s="6"/>
      <c r="E324" s="7"/>
      <c r="F324" s="7"/>
      <c r="G324" s="7"/>
      <c r="H324" s="7"/>
      <c r="I324" s="6"/>
      <c r="J324" s="6"/>
      <c r="K324" s="6"/>
      <c r="L324" s="6"/>
      <c r="M324" s="8">
        <f t="shared" ref="M324:M387" si="20">ROW(B324)</f>
        <v>324</v>
      </c>
      <c r="N324" s="8">
        <f t="shared" si="18"/>
        <v>12</v>
      </c>
      <c r="O324" s="8" t="str">
        <f t="shared" ref="O324:O387" si="21">ADDRESS(M324,N324)</f>
        <v>$L$324</v>
      </c>
      <c r="Q324" s="26"/>
      <c r="R324" s="27"/>
      <c r="S324" s="28"/>
      <c r="T324" s="29"/>
      <c r="U324" s="27"/>
      <c r="V324" s="28"/>
      <c r="W324" s="29"/>
      <c r="X324" s="31"/>
      <c r="Y324" s="28"/>
      <c r="Z324" s="30"/>
      <c r="AB324" s="10"/>
      <c r="AC324" s="10"/>
      <c r="AD324" s="11"/>
      <c r="AE324" s="11"/>
    </row>
    <row r="325" spans="1:31" ht="20.100000000000001" customHeight="1" x14ac:dyDescent="0.25">
      <c r="A325" s="5">
        <f t="shared" si="19"/>
        <v>25842</v>
      </c>
      <c r="B325" s="34">
        <v>1.49E-2</v>
      </c>
      <c r="C325" s="6"/>
      <c r="D325" s="6"/>
      <c r="E325" s="7"/>
      <c r="F325" s="7"/>
      <c r="G325" s="7"/>
      <c r="H325" s="7"/>
      <c r="I325" s="6"/>
      <c r="J325" s="6"/>
      <c r="K325" s="6"/>
      <c r="L325" s="6"/>
      <c r="M325" s="8">
        <f t="shared" si="20"/>
        <v>325</v>
      </c>
      <c r="N325" s="8">
        <f t="shared" ref="N325:N388" si="22">IF($Q$4=$B$3,COLUMN(B325),IF($Q$4=$C$3,COLUMN(C325),IF($Q$4=$D$3,COLUMN(D325),IF($Q$4=$E$3,COLUMN(E325),IF($Q$4=$F$3,COLUMN(F325),IF($Q$4=$G$3,COLUMN(G325),IF($Q$4=$H$3,COLUMN(H325),IF($Q$4=$I$3,COLUMN(I325),IF($Q$4=$J$3,COLUMN(J325),IF($Q$4=$K$3,COLUMN(K325),IF($Q$4=$L$3,COLUMN(L325),0)))))))))))</f>
        <v>12</v>
      </c>
      <c r="O325" s="8" t="str">
        <f t="shared" si="21"/>
        <v>$L$325</v>
      </c>
      <c r="Q325" s="26"/>
      <c r="R325" s="27"/>
      <c r="S325" s="28"/>
      <c r="T325" s="29"/>
      <c r="U325" s="27"/>
      <c r="V325" s="28"/>
      <c r="W325" s="29"/>
      <c r="X325" s="31"/>
      <c r="Y325" s="28"/>
      <c r="Z325" s="30"/>
      <c r="AB325" s="10"/>
      <c r="AC325" s="10"/>
      <c r="AD325" s="11"/>
      <c r="AE325" s="11"/>
    </row>
    <row r="326" spans="1:31" ht="20.100000000000001" customHeight="1" x14ac:dyDescent="0.25">
      <c r="A326" s="5">
        <f t="shared" ref="A326:A389" si="23">EDATE(A325,1)</f>
        <v>25873</v>
      </c>
      <c r="B326" s="34">
        <v>7.9000000000000008E-3</v>
      </c>
      <c r="C326" s="6"/>
      <c r="D326" s="6"/>
      <c r="E326" s="7"/>
      <c r="F326" s="7"/>
      <c r="G326" s="7"/>
      <c r="H326" s="7"/>
      <c r="I326" s="6"/>
      <c r="J326" s="6"/>
      <c r="K326" s="6"/>
      <c r="L326" s="6"/>
      <c r="M326" s="8">
        <f t="shared" si="20"/>
        <v>326</v>
      </c>
      <c r="N326" s="8">
        <f t="shared" si="22"/>
        <v>12</v>
      </c>
      <c r="O326" s="8" t="str">
        <f t="shared" si="21"/>
        <v>$L$326</v>
      </c>
      <c r="Q326" s="26"/>
      <c r="R326" s="27"/>
      <c r="S326" s="28"/>
      <c r="T326" s="29"/>
      <c r="U326" s="27"/>
      <c r="V326" s="28"/>
      <c r="W326" s="29"/>
      <c r="X326" s="31"/>
      <c r="Y326" s="28"/>
      <c r="Z326" s="30"/>
      <c r="AB326" s="10"/>
      <c r="AC326" s="10"/>
      <c r="AD326" s="11"/>
      <c r="AE326" s="11"/>
    </row>
    <row r="327" spans="1:31" ht="20.100000000000001" customHeight="1" x14ac:dyDescent="0.25">
      <c r="A327" s="5">
        <f t="shared" si="23"/>
        <v>25903</v>
      </c>
      <c r="B327" s="34">
        <v>7.3000000000000001E-3</v>
      </c>
      <c r="C327" s="6"/>
      <c r="D327" s="6"/>
      <c r="E327" s="7"/>
      <c r="F327" s="7"/>
      <c r="G327" s="7"/>
      <c r="H327" s="7"/>
      <c r="I327" s="6"/>
      <c r="J327" s="6"/>
      <c r="K327" s="6"/>
      <c r="L327" s="6"/>
      <c r="M327" s="8">
        <f t="shared" si="20"/>
        <v>327</v>
      </c>
      <c r="N327" s="8">
        <f t="shared" si="22"/>
        <v>12</v>
      </c>
      <c r="O327" s="8" t="str">
        <f t="shared" si="21"/>
        <v>$L$327</v>
      </c>
      <c r="Q327" s="26"/>
      <c r="R327" s="27"/>
      <c r="S327" s="28"/>
      <c r="T327" s="29"/>
      <c r="U327" s="27"/>
      <c r="V327" s="28"/>
      <c r="W327" s="29"/>
      <c r="X327" s="31"/>
      <c r="Y327" s="28"/>
      <c r="Z327" s="30"/>
      <c r="AB327" s="10"/>
      <c r="AC327" s="10"/>
      <c r="AD327" s="11"/>
      <c r="AE327" s="11"/>
    </row>
    <row r="328" spans="1:31" ht="20.100000000000001" customHeight="1" x14ac:dyDescent="0.25">
      <c r="A328" s="5">
        <f t="shared" si="23"/>
        <v>25934</v>
      </c>
      <c r="B328" s="34">
        <v>1.61E-2</v>
      </c>
      <c r="C328" s="6"/>
      <c r="D328" s="6"/>
      <c r="E328" s="7"/>
      <c r="F328" s="7"/>
      <c r="G328" s="7"/>
      <c r="H328" s="7"/>
      <c r="I328" s="6"/>
      <c r="J328" s="6"/>
      <c r="K328" s="6"/>
      <c r="L328" s="6"/>
      <c r="M328" s="8">
        <f t="shared" si="20"/>
        <v>328</v>
      </c>
      <c r="N328" s="8">
        <f t="shared" si="22"/>
        <v>12</v>
      </c>
      <c r="O328" s="8" t="str">
        <f t="shared" si="21"/>
        <v>$L$328</v>
      </c>
      <c r="Q328" s="26"/>
      <c r="R328" s="27"/>
      <c r="S328" s="28"/>
      <c r="T328" s="29"/>
      <c r="U328" s="27"/>
      <c r="V328" s="28"/>
      <c r="W328" s="29"/>
      <c r="X328" s="31"/>
      <c r="Y328" s="28"/>
      <c r="Z328" s="30"/>
      <c r="AB328" s="10"/>
      <c r="AC328" s="10"/>
      <c r="AD328" s="11"/>
      <c r="AE328" s="11"/>
    </row>
    <row r="329" spans="1:31" ht="20.100000000000001" customHeight="1" x14ac:dyDescent="0.25">
      <c r="A329" s="5">
        <f t="shared" si="23"/>
        <v>25965</v>
      </c>
      <c r="B329" s="34">
        <v>1.5900000000000001E-2</v>
      </c>
      <c r="C329" s="6"/>
      <c r="D329" s="6"/>
      <c r="E329" s="7"/>
      <c r="F329" s="7"/>
      <c r="G329" s="7"/>
      <c r="H329" s="7"/>
      <c r="I329" s="6"/>
      <c r="J329" s="6"/>
      <c r="K329" s="6"/>
      <c r="L329" s="6"/>
      <c r="M329" s="8">
        <f t="shared" si="20"/>
        <v>329</v>
      </c>
      <c r="N329" s="8">
        <f t="shared" si="22"/>
        <v>12</v>
      </c>
      <c r="O329" s="8" t="str">
        <f t="shared" si="21"/>
        <v>$L$329</v>
      </c>
      <c r="Q329" s="26"/>
      <c r="R329" s="27"/>
      <c r="S329" s="28"/>
      <c r="T329" s="29"/>
      <c r="U329" s="27"/>
      <c r="V329" s="28"/>
      <c r="W329" s="29"/>
      <c r="X329" s="31"/>
      <c r="Y329" s="28"/>
      <c r="Z329" s="30"/>
      <c r="AB329" s="10"/>
      <c r="AC329" s="10"/>
      <c r="AD329" s="11"/>
      <c r="AE329" s="11"/>
    </row>
    <row r="330" spans="1:31" ht="20.100000000000001" customHeight="1" x14ac:dyDescent="0.25">
      <c r="A330" s="5">
        <f t="shared" si="23"/>
        <v>25993</v>
      </c>
      <c r="B330" s="34">
        <v>1.9400000000000001E-2</v>
      </c>
      <c r="C330" s="6"/>
      <c r="D330" s="6"/>
      <c r="E330" s="7"/>
      <c r="F330" s="7"/>
      <c r="G330" s="7"/>
      <c r="H330" s="7"/>
      <c r="I330" s="6"/>
      <c r="J330" s="6"/>
      <c r="K330" s="6"/>
      <c r="L330" s="6"/>
      <c r="M330" s="8">
        <f t="shared" si="20"/>
        <v>330</v>
      </c>
      <c r="N330" s="8">
        <f t="shared" si="22"/>
        <v>12</v>
      </c>
      <c r="O330" s="8" t="str">
        <f t="shared" si="21"/>
        <v>$L$330</v>
      </c>
      <c r="Q330" s="26"/>
      <c r="R330" s="27"/>
      <c r="S330" s="28"/>
      <c r="T330" s="29"/>
      <c r="U330" s="27"/>
      <c r="V330" s="28"/>
      <c r="W330" s="29"/>
      <c r="X330" s="31"/>
      <c r="Y330" s="28"/>
      <c r="Z330" s="30"/>
      <c r="AB330" s="10"/>
      <c r="AC330" s="10"/>
      <c r="AD330" s="11"/>
      <c r="AE330" s="11"/>
    </row>
    <row r="331" spans="1:31" ht="20.100000000000001" customHeight="1" x14ac:dyDescent="0.25">
      <c r="A331" s="5">
        <f t="shared" si="23"/>
        <v>26024</v>
      </c>
      <c r="B331" s="34">
        <v>1.7500000000000002E-2</v>
      </c>
      <c r="C331" s="6"/>
      <c r="D331" s="6"/>
      <c r="E331" s="7"/>
      <c r="F331" s="7"/>
      <c r="G331" s="7"/>
      <c r="H331" s="7"/>
      <c r="I331" s="6"/>
      <c r="J331" s="6"/>
      <c r="K331" s="6"/>
      <c r="L331" s="6"/>
      <c r="M331" s="8">
        <f t="shared" si="20"/>
        <v>331</v>
      </c>
      <c r="N331" s="8">
        <f t="shared" si="22"/>
        <v>12</v>
      </c>
      <c r="O331" s="8" t="str">
        <f t="shared" si="21"/>
        <v>$L$331</v>
      </c>
      <c r="Q331" s="26"/>
      <c r="R331" s="27"/>
      <c r="S331" s="28"/>
      <c r="T331" s="29"/>
      <c r="U331" s="27"/>
      <c r="V331" s="28"/>
      <c r="W331" s="29"/>
      <c r="X331" s="31"/>
      <c r="Y331" s="28"/>
      <c r="Z331" s="30"/>
      <c r="AB331" s="10"/>
      <c r="AC331" s="10"/>
      <c r="AD331" s="11"/>
      <c r="AE331" s="11"/>
    </row>
    <row r="332" spans="1:31" ht="20.100000000000001" customHeight="1" x14ac:dyDescent="0.25">
      <c r="A332" s="5">
        <f t="shared" si="23"/>
        <v>26054</v>
      </c>
      <c r="B332" s="34">
        <v>1.8200000000000001E-2</v>
      </c>
      <c r="C332" s="6"/>
      <c r="D332" s="6"/>
      <c r="E332" s="7"/>
      <c r="F332" s="7"/>
      <c r="G332" s="7"/>
      <c r="H332" s="7"/>
      <c r="I332" s="6"/>
      <c r="J332" s="6"/>
      <c r="K332" s="6"/>
      <c r="L332" s="6"/>
      <c r="M332" s="8">
        <f t="shared" si="20"/>
        <v>332</v>
      </c>
      <c r="N332" s="8">
        <f t="shared" si="22"/>
        <v>12</v>
      </c>
      <c r="O332" s="8" t="str">
        <f t="shared" si="21"/>
        <v>$L$332</v>
      </c>
      <c r="Q332" s="26"/>
      <c r="R332" s="27"/>
      <c r="S332" s="28"/>
      <c r="T332" s="29"/>
      <c r="U332" s="27"/>
      <c r="V332" s="28"/>
      <c r="W332" s="29"/>
      <c r="X332" s="31"/>
      <c r="Y332" s="28"/>
      <c r="Z332" s="30"/>
      <c r="AB332" s="10"/>
      <c r="AC332" s="10"/>
      <c r="AD332" s="11"/>
      <c r="AE332" s="11"/>
    </row>
    <row r="333" spans="1:31" ht="20.100000000000001" customHeight="1" x14ac:dyDescent="0.25">
      <c r="A333" s="5">
        <f t="shared" si="23"/>
        <v>26085</v>
      </c>
      <c r="B333" s="34">
        <v>2.3E-2</v>
      </c>
      <c r="C333" s="6"/>
      <c r="D333" s="6"/>
      <c r="E333" s="7"/>
      <c r="F333" s="7"/>
      <c r="G333" s="7"/>
      <c r="H333" s="7"/>
      <c r="I333" s="6"/>
      <c r="J333" s="6"/>
      <c r="K333" s="6"/>
      <c r="L333" s="6"/>
      <c r="M333" s="8">
        <f t="shared" si="20"/>
        <v>333</v>
      </c>
      <c r="N333" s="8">
        <f t="shared" si="22"/>
        <v>12</v>
      </c>
      <c r="O333" s="8" t="str">
        <f t="shared" si="21"/>
        <v>$L$333</v>
      </c>
      <c r="Q333" s="26"/>
      <c r="R333" s="27"/>
      <c r="S333" s="28"/>
      <c r="T333" s="29"/>
      <c r="U333" s="27"/>
      <c r="V333" s="28"/>
      <c r="W333" s="29"/>
      <c r="X333" s="31"/>
      <c r="Y333" s="28"/>
      <c r="Z333" s="30"/>
      <c r="AB333" s="10"/>
      <c r="AC333" s="10"/>
      <c r="AD333" s="11"/>
      <c r="AE333" s="11"/>
    </row>
    <row r="334" spans="1:31" ht="20.100000000000001" customHeight="1" x14ac:dyDescent="0.25">
      <c r="A334" s="5">
        <f t="shared" si="23"/>
        <v>26115</v>
      </c>
      <c r="B334" s="34">
        <v>1.4999999999999999E-2</v>
      </c>
      <c r="C334" s="6"/>
      <c r="D334" s="6"/>
      <c r="E334" s="7"/>
      <c r="F334" s="7"/>
      <c r="G334" s="7"/>
      <c r="H334" s="7"/>
      <c r="I334" s="6"/>
      <c r="J334" s="6"/>
      <c r="K334" s="6"/>
      <c r="L334" s="6"/>
      <c r="M334" s="8">
        <f t="shared" si="20"/>
        <v>334</v>
      </c>
      <c r="N334" s="8">
        <f t="shared" si="22"/>
        <v>12</v>
      </c>
      <c r="O334" s="8" t="str">
        <f t="shared" si="21"/>
        <v>$L$334</v>
      </c>
      <c r="Q334" s="26"/>
      <c r="R334" s="27"/>
      <c r="S334" s="28"/>
      <c r="T334" s="29"/>
      <c r="U334" s="27"/>
      <c r="V334" s="28"/>
      <c r="W334" s="29"/>
      <c r="X334" s="31"/>
      <c r="Y334" s="28"/>
      <c r="Z334" s="30"/>
      <c r="AB334" s="10"/>
      <c r="AC334" s="10"/>
      <c r="AD334" s="11"/>
      <c r="AE334" s="11"/>
    </row>
    <row r="335" spans="1:31" ht="20.100000000000001" customHeight="1" x14ac:dyDescent="0.25">
      <c r="A335" s="5">
        <f t="shared" si="23"/>
        <v>26146</v>
      </c>
      <c r="B335" s="34">
        <v>9.300000000000001E-3</v>
      </c>
      <c r="C335" s="6"/>
      <c r="D335" s="6"/>
      <c r="E335" s="7"/>
      <c r="F335" s="7"/>
      <c r="G335" s="7"/>
      <c r="H335" s="7"/>
      <c r="I335" s="6"/>
      <c r="J335" s="6"/>
      <c r="K335" s="6"/>
      <c r="L335" s="6"/>
      <c r="M335" s="8">
        <f t="shared" si="20"/>
        <v>335</v>
      </c>
      <c r="N335" s="8">
        <f t="shared" si="22"/>
        <v>12</v>
      </c>
      <c r="O335" s="8" t="str">
        <f t="shared" si="21"/>
        <v>$L$335</v>
      </c>
      <c r="Q335" s="26"/>
      <c r="R335" s="27"/>
      <c r="S335" s="28"/>
      <c r="T335" s="29"/>
      <c r="U335" s="27"/>
      <c r="V335" s="28"/>
      <c r="W335" s="29"/>
      <c r="X335" s="31"/>
      <c r="Y335" s="28"/>
      <c r="Z335" s="30"/>
      <c r="AB335" s="10"/>
      <c r="AC335" s="10"/>
      <c r="AD335" s="11"/>
      <c r="AE335" s="11"/>
    </row>
    <row r="336" spans="1:31" ht="20.100000000000001" customHeight="1" x14ac:dyDescent="0.25">
      <c r="A336" s="5">
        <f t="shared" si="23"/>
        <v>26177</v>
      </c>
      <c r="B336" s="34">
        <v>1.41E-2</v>
      </c>
      <c r="C336" s="6"/>
      <c r="D336" s="6"/>
      <c r="E336" s="7"/>
      <c r="F336" s="7"/>
      <c r="G336" s="7"/>
      <c r="H336" s="7"/>
      <c r="I336" s="6"/>
      <c r="J336" s="6"/>
      <c r="K336" s="6"/>
      <c r="L336" s="6"/>
      <c r="M336" s="8">
        <f t="shared" si="20"/>
        <v>336</v>
      </c>
      <c r="N336" s="8">
        <f t="shared" si="22"/>
        <v>12</v>
      </c>
      <c r="O336" s="8" t="str">
        <f t="shared" si="21"/>
        <v>$L$336</v>
      </c>
      <c r="Q336" s="26"/>
      <c r="R336" s="27"/>
      <c r="S336" s="28"/>
      <c r="T336" s="29"/>
      <c r="U336" s="27"/>
      <c r="V336" s="28"/>
      <c r="W336" s="29"/>
      <c r="X336" s="31"/>
      <c r="Y336" s="28"/>
      <c r="Z336" s="30"/>
      <c r="AB336" s="10"/>
      <c r="AC336" s="10"/>
      <c r="AD336" s="11"/>
      <c r="AE336" s="11"/>
    </row>
    <row r="337" spans="1:31" ht="20.100000000000001" customHeight="1" x14ac:dyDescent="0.25">
      <c r="A337" s="5">
        <f t="shared" si="23"/>
        <v>26207</v>
      </c>
      <c r="B337" s="34">
        <v>1.2500000000000001E-2</v>
      </c>
      <c r="C337" s="6"/>
      <c r="D337" s="6"/>
      <c r="E337" s="7"/>
      <c r="F337" s="7"/>
      <c r="G337" s="7"/>
      <c r="H337" s="7"/>
      <c r="I337" s="6"/>
      <c r="J337" s="6"/>
      <c r="K337" s="6"/>
      <c r="L337" s="6"/>
      <c r="M337" s="8">
        <f t="shared" si="20"/>
        <v>337</v>
      </c>
      <c r="N337" s="8">
        <f t="shared" si="22"/>
        <v>12</v>
      </c>
      <c r="O337" s="8" t="str">
        <f t="shared" si="21"/>
        <v>$L$337</v>
      </c>
      <c r="Q337" s="26"/>
      <c r="R337" s="27"/>
      <c r="S337" s="28"/>
      <c r="T337" s="29"/>
      <c r="U337" s="27"/>
      <c r="V337" s="28"/>
      <c r="W337" s="29"/>
      <c r="X337" s="31"/>
      <c r="Y337" s="28"/>
      <c r="Z337" s="30"/>
      <c r="AB337" s="10"/>
      <c r="AC337" s="10"/>
      <c r="AD337" s="11"/>
      <c r="AE337" s="11"/>
    </row>
    <row r="338" spans="1:31" ht="20.100000000000001" customHeight="1" x14ac:dyDescent="0.25">
      <c r="A338" s="5">
        <f t="shared" si="23"/>
        <v>26238</v>
      </c>
      <c r="B338" s="34">
        <v>0.01</v>
      </c>
      <c r="C338" s="6"/>
      <c r="D338" s="6"/>
      <c r="E338" s="7"/>
      <c r="F338" s="7"/>
      <c r="G338" s="7"/>
      <c r="H338" s="7"/>
      <c r="I338" s="6"/>
      <c r="J338" s="6"/>
      <c r="K338" s="6"/>
      <c r="L338" s="6"/>
      <c r="M338" s="8">
        <f t="shared" si="20"/>
        <v>338</v>
      </c>
      <c r="N338" s="8">
        <f t="shared" si="22"/>
        <v>12</v>
      </c>
      <c r="O338" s="8" t="str">
        <f t="shared" si="21"/>
        <v>$L$338</v>
      </c>
      <c r="Q338" s="26"/>
      <c r="R338" s="27"/>
      <c r="S338" s="28"/>
      <c r="T338" s="29"/>
      <c r="U338" s="27"/>
      <c r="V338" s="28"/>
      <c r="W338" s="29"/>
      <c r="X338" s="31"/>
      <c r="Y338" s="28"/>
      <c r="Z338" s="30"/>
      <c r="AB338" s="10"/>
      <c r="AC338" s="10"/>
      <c r="AD338" s="11"/>
      <c r="AE338" s="11"/>
    </row>
    <row r="339" spans="1:31" ht="20.100000000000001" customHeight="1" x14ac:dyDescent="0.25">
      <c r="A339" s="5">
        <f t="shared" si="23"/>
        <v>26268</v>
      </c>
      <c r="B339" s="34">
        <v>8.5000000000000006E-3</v>
      </c>
      <c r="C339" s="6"/>
      <c r="D339" s="6"/>
      <c r="E339" s="7"/>
      <c r="F339" s="7"/>
      <c r="G339" s="7"/>
      <c r="H339" s="7"/>
      <c r="I339" s="6"/>
      <c r="J339" s="6"/>
      <c r="K339" s="6"/>
      <c r="L339" s="6"/>
      <c r="M339" s="8">
        <f t="shared" si="20"/>
        <v>339</v>
      </c>
      <c r="N339" s="8">
        <f t="shared" si="22"/>
        <v>12</v>
      </c>
      <c r="O339" s="8" t="str">
        <f t="shared" si="21"/>
        <v>$L$339</v>
      </c>
      <c r="Q339" s="26"/>
      <c r="R339" s="27"/>
      <c r="S339" s="28"/>
      <c r="T339" s="29"/>
      <c r="U339" s="27"/>
      <c r="V339" s="28"/>
      <c r="W339" s="29"/>
      <c r="X339" s="31"/>
      <c r="Y339" s="28"/>
      <c r="Z339" s="30"/>
      <c r="AB339" s="10"/>
      <c r="AC339" s="10"/>
      <c r="AD339" s="11"/>
      <c r="AE339" s="11"/>
    </row>
    <row r="340" spans="1:31" ht="20.100000000000001" customHeight="1" x14ac:dyDescent="0.25">
      <c r="A340" s="5">
        <f t="shared" si="23"/>
        <v>26299</v>
      </c>
      <c r="B340" s="34">
        <v>1.6799999999999999E-2</v>
      </c>
      <c r="C340" s="6"/>
      <c r="D340" s="6"/>
      <c r="E340" s="7"/>
      <c r="F340" s="7"/>
      <c r="G340" s="7"/>
      <c r="H340" s="7"/>
      <c r="I340" s="6"/>
      <c r="J340" s="6"/>
      <c r="K340" s="6"/>
      <c r="L340" s="6"/>
      <c r="M340" s="8">
        <f t="shared" si="20"/>
        <v>340</v>
      </c>
      <c r="N340" s="8">
        <f t="shared" si="22"/>
        <v>12</v>
      </c>
      <c r="O340" s="8" t="str">
        <f t="shared" si="21"/>
        <v>$L$340</v>
      </c>
      <c r="Q340" s="26"/>
      <c r="R340" s="27"/>
      <c r="S340" s="28"/>
      <c r="T340" s="29"/>
      <c r="U340" s="27"/>
      <c r="V340" s="28"/>
      <c r="W340" s="29"/>
      <c r="X340" s="31"/>
      <c r="Y340" s="28"/>
      <c r="Z340" s="30"/>
      <c r="AB340" s="10"/>
      <c r="AC340" s="10"/>
      <c r="AD340" s="11"/>
      <c r="AE340" s="11"/>
    </row>
    <row r="341" spans="1:31" ht="20.100000000000001" customHeight="1" x14ac:dyDescent="0.25">
      <c r="A341" s="5">
        <f t="shared" si="23"/>
        <v>26330</v>
      </c>
      <c r="B341" s="34">
        <v>1.9699999999999999E-2</v>
      </c>
      <c r="C341" s="6"/>
      <c r="D341" s="6"/>
      <c r="E341" s="7"/>
      <c r="F341" s="7"/>
      <c r="G341" s="7"/>
      <c r="H341" s="7"/>
      <c r="I341" s="6"/>
      <c r="J341" s="6"/>
      <c r="K341" s="6"/>
      <c r="L341" s="6"/>
      <c r="M341" s="8">
        <f t="shared" si="20"/>
        <v>341</v>
      </c>
      <c r="N341" s="8">
        <f t="shared" si="22"/>
        <v>12</v>
      </c>
      <c r="O341" s="8" t="str">
        <f t="shared" si="21"/>
        <v>$L$341</v>
      </c>
      <c r="Q341" s="26"/>
      <c r="R341" s="27"/>
      <c r="S341" s="28"/>
      <c r="T341" s="29"/>
      <c r="U341" s="27"/>
      <c r="V341" s="28"/>
      <c r="W341" s="29"/>
      <c r="X341" s="31"/>
      <c r="Y341" s="28"/>
      <c r="Z341" s="30"/>
      <c r="AB341" s="10"/>
      <c r="AC341" s="10"/>
      <c r="AD341" s="11"/>
      <c r="AE341" s="11"/>
    </row>
    <row r="342" spans="1:31" ht="20.100000000000001" customHeight="1" x14ac:dyDescent="0.25">
      <c r="A342" s="5">
        <f t="shared" si="23"/>
        <v>26359</v>
      </c>
      <c r="B342" s="34">
        <v>1.6200000000000003E-2</v>
      </c>
      <c r="C342" s="6"/>
      <c r="D342" s="6"/>
      <c r="E342" s="7"/>
      <c r="F342" s="7"/>
      <c r="G342" s="7"/>
      <c r="H342" s="7"/>
      <c r="I342" s="6"/>
      <c r="J342" s="6"/>
      <c r="K342" s="6"/>
      <c r="L342" s="6"/>
      <c r="M342" s="8">
        <f t="shared" si="20"/>
        <v>342</v>
      </c>
      <c r="N342" s="8">
        <f t="shared" si="22"/>
        <v>12</v>
      </c>
      <c r="O342" s="8" t="str">
        <f t="shared" si="21"/>
        <v>$L$342</v>
      </c>
      <c r="Q342" s="26"/>
      <c r="R342" s="27"/>
      <c r="S342" s="28"/>
      <c r="T342" s="29"/>
      <c r="U342" s="27"/>
      <c r="V342" s="28"/>
      <c r="W342" s="29"/>
      <c r="X342" s="31"/>
      <c r="Y342" s="28"/>
      <c r="Z342" s="30"/>
      <c r="AB342" s="10"/>
      <c r="AC342" s="10"/>
      <c r="AD342" s="11"/>
      <c r="AE342" s="11"/>
    </row>
    <row r="343" spans="1:31" ht="20.100000000000001" customHeight="1" x14ac:dyDescent="0.25">
      <c r="A343" s="5">
        <f t="shared" si="23"/>
        <v>26390</v>
      </c>
      <c r="B343" s="34">
        <v>1.06E-2</v>
      </c>
      <c r="C343" s="6"/>
      <c r="D343" s="6"/>
      <c r="E343" s="7"/>
      <c r="F343" s="7"/>
      <c r="G343" s="7"/>
      <c r="H343" s="7"/>
      <c r="I343" s="6"/>
      <c r="J343" s="6"/>
      <c r="K343" s="6"/>
      <c r="L343" s="6"/>
      <c r="M343" s="8">
        <f t="shared" si="20"/>
        <v>343</v>
      </c>
      <c r="N343" s="8">
        <f t="shared" si="22"/>
        <v>12</v>
      </c>
      <c r="O343" s="8" t="str">
        <f t="shared" si="21"/>
        <v>$L$343</v>
      </c>
      <c r="Q343" s="26"/>
      <c r="R343" s="27"/>
      <c r="S343" s="28"/>
      <c r="T343" s="29"/>
      <c r="U343" s="27"/>
      <c r="V343" s="28"/>
      <c r="W343" s="29"/>
      <c r="X343" s="31"/>
      <c r="Y343" s="28"/>
      <c r="Z343" s="30"/>
      <c r="AB343" s="10"/>
      <c r="AC343" s="10"/>
      <c r="AD343" s="11"/>
      <c r="AE343" s="11"/>
    </row>
    <row r="344" spans="1:31" ht="20.100000000000001" customHeight="1" x14ac:dyDescent="0.25">
      <c r="A344" s="5">
        <f t="shared" si="23"/>
        <v>26420</v>
      </c>
      <c r="B344" s="34">
        <v>8.8000000000000005E-3</v>
      </c>
      <c r="C344" s="6"/>
      <c r="D344" s="6"/>
      <c r="E344" s="7"/>
      <c r="F344" s="7"/>
      <c r="G344" s="7"/>
      <c r="H344" s="7"/>
      <c r="I344" s="6"/>
      <c r="J344" s="6"/>
      <c r="K344" s="6"/>
      <c r="L344" s="6"/>
      <c r="M344" s="8">
        <f t="shared" si="20"/>
        <v>344</v>
      </c>
      <c r="N344" s="8">
        <f t="shared" si="22"/>
        <v>12</v>
      </c>
      <c r="O344" s="8" t="str">
        <f t="shared" si="21"/>
        <v>$L$344</v>
      </c>
      <c r="Q344" s="26"/>
      <c r="R344" s="27"/>
      <c r="S344" s="28"/>
      <c r="T344" s="29"/>
      <c r="U344" s="27"/>
      <c r="V344" s="28"/>
      <c r="W344" s="29"/>
      <c r="X344" s="31"/>
      <c r="Y344" s="28"/>
      <c r="Z344" s="30"/>
      <c r="AB344" s="10"/>
      <c r="AC344" s="10"/>
      <c r="AD344" s="11"/>
      <c r="AE344" s="11"/>
    </row>
    <row r="345" spans="1:31" ht="20.100000000000001" customHeight="1" x14ac:dyDescent="0.25">
      <c r="A345" s="5">
        <f t="shared" si="23"/>
        <v>26451</v>
      </c>
      <c r="B345" s="34">
        <v>1.04E-2</v>
      </c>
      <c r="C345" s="6"/>
      <c r="D345" s="6"/>
      <c r="E345" s="7"/>
      <c r="F345" s="7"/>
      <c r="G345" s="7"/>
      <c r="H345" s="7"/>
      <c r="I345" s="6"/>
      <c r="J345" s="6"/>
      <c r="K345" s="6"/>
      <c r="L345" s="6"/>
      <c r="M345" s="8">
        <f t="shared" si="20"/>
        <v>345</v>
      </c>
      <c r="N345" s="8">
        <f t="shared" si="22"/>
        <v>12</v>
      </c>
      <c r="O345" s="8" t="str">
        <f t="shared" si="21"/>
        <v>$L$345</v>
      </c>
      <c r="Q345" s="26"/>
      <c r="R345" s="27"/>
      <c r="S345" s="28"/>
      <c r="T345" s="29"/>
      <c r="U345" s="27"/>
      <c r="V345" s="28"/>
      <c r="W345" s="29"/>
      <c r="X345" s="31"/>
      <c r="Y345" s="28"/>
      <c r="Z345" s="30"/>
      <c r="AB345" s="10"/>
      <c r="AC345" s="10"/>
      <c r="AD345" s="11"/>
      <c r="AE345" s="11"/>
    </row>
    <row r="346" spans="1:31" ht="20.100000000000001" customHeight="1" x14ac:dyDescent="0.25">
      <c r="A346" s="5">
        <f t="shared" si="23"/>
        <v>26481</v>
      </c>
      <c r="B346" s="34">
        <v>1.37E-2</v>
      </c>
      <c r="C346" s="6"/>
      <c r="D346" s="6"/>
      <c r="E346" s="7"/>
      <c r="F346" s="7"/>
      <c r="G346" s="7"/>
      <c r="H346" s="7"/>
      <c r="I346" s="6"/>
      <c r="J346" s="6"/>
      <c r="K346" s="6"/>
      <c r="L346" s="6"/>
      <c r="M346" s="8">
        <f t="shared" si="20"/>
        <v>346</v>
      </c>
      <c r="N346" s="8">
        <f t="shared" si="22"/>
        <v>12</v>
      </c>
      <c r="O346" s="8" t="str">
        <f t="shared" si="21"/>
        <v>$L$346</v>
      </c>
      <c r="Q346" s="26"/>
      <c r="R346" s="27"/>
      <c r="S346" s="28"/>
      <c r="T346" s="29"/>
      <c r="U346" s="27"/>
      <c r="V346" s="28"/>
      <c r="W346" s="29"/>
      <c r="X346" s="31"/>
      <c r="Y346" s="28"/>
      <c r="Z346" s="30"/>
      <c r="AB346" s="10"/>
      <c r="AC346" s="10"/>
      <c r="AD346" s="11"/>
      <c r="AE346" s="11"/>
    </row>
    <row r="347" spans="1:31" ht="20.100000000000001" customHeight="1" x14ac:dyDescent="0.25">
      <c r="A347" s="5">
        <f t="shared" si="23"/>
        <v>26512</v>
      </c>
      <c r="B347" s="34">
        <v>1.44E-2</v>
      </c>
      <c r="C347" s="6"/>
      <c r="D347" s="6"/>
      <c r="E347" s="7"/>
      <c r="F347" s="7"/>
      <c r="G347" s="7"/>
      <c r="H347" s="7"/>
      <c r="I347" s="6"/>
      <c r="J347" s="6"/>
      <c r="K347" s="6"/>
      <c r="L347" s="6"/>
      <c r="M347" s="8">
        <f t="shared" si="20"/>
        <v>347</v>
      </c>
      <c r="N347" s="8">
        <f t="shared" si="22"/>
        <v>12</v>
      </c>
      <c r="O347" s="8" t="str">
        <f t="shared" si="21"/>
        <v>$L$347</v>
      </c>
      <c r="Q347" s="26"/>
      <c r="R347" s="27"/>
      <c r="S347" s="28"/>
      <c r="T347" s="29"/>
      <c r="U347" s="27"/>
      <c r="V347" s="28"/>
      <c r="W347" s="29"/>
      <c r="X347" s="31"/>
      <c r="Y347" s="28"/>
      <c r="Z347" s="30"/>
      <c r="AB347" s="10"/>
      <c r="AC347" s="10"/>
      <c r="AD347" s="11"/>
      <c r="AE347" s="11"/>
    </row>
    <row r="348" spans="1:31" ht="20.100000000000001" customHeight="1" x14ac:dyDescent="0.25">
      <c r="A348" s="5">
        <f t="shared" si="23"/>
        <v>26543</v>
      </c>
      <c r="B348" s="34">
        <v>1.1299999999999999E-2</v>
      </c>
      <c r="C348" s="6"/>
      <c r="D348" s="6"/>
      <c r="E348" s="7"/>
      <c r="F348" s="7"/>
      <c r="G348" s="7"/>
      <c r="H348" s="7"/>
      <c r="I348" s="6"/>
      <c r="J348" s="6"/>
      <c r="K348" s="6"/>
      <c r="L348" s="6"/>
      <c r="M348" s="8">
        <f t="shared" si="20"/>
        <v>348</v>
      </c>
      <c r="N348" s="8">
        <f t="shared" si="22"/>
        <v>12</v>
      </c>
      <c r="O348" s="8" t="str">
        <f t="shared" si="21"/>
        <v>$L$348</v>
      </c>
      <c r="Q348" s="26"/>
      <c r="R348" s="27"/>
      <c r="S348" s="28"/>
      <c r="T348" s="29"/>
      <c r="U348" s="27"/>
      <c r="V348" s="28"/>
      <c r="W348" s="29"/>
      <c r="X348" s="31"/>
      <c r="Y348" s="28"/>
      <c r="Z348" s="30"/>
      <c r="AB348" s="10"/>
      <c r="AC348" s="10"/>
      <c r="AD348" s="11"/>
      <c r="AE348" s="11"/>
    </row>
    <row r="349" spans="1:31" ht="20.100000000000001" customHeight="1" x14ac:dyDescent="0.25">
      <c r="A349" s="5">
        <f t="shared" si="23"/>
        <v>26573</v>
      </c>
      <c r="B349" s="34">
        <v>9.4999999999999998E-3</v>
      </c>
      <c r="C349" s="6"/>
      <c r="D349" s="6"/>
      <c r="E349" s="7"/>
      <c r="F349" s="7"/>
      <c r="G349" s="7"/>
      <c r="H349" s="7"/>
      <c r="I349" s="6"/>
      <c r="J349" s="6"/>
      <c r="K349" s="6"/>
      <c r="L349" s="6"/>
      <c r="M349" s="8">
        <f t="shared" si="20"/>
        <v>349</v>
      </c>
      <c r="N349" s="8">
        <f t="shared" si="22"/>
        <v>12</v>
      </c>
      <c r="O349" s="8" t="str">
        <f t="shared" si="21"/>
        <v>$L$349</v>
      </c>
      <c r="Q349" s="26"/>
      <c r="R349" s="27"/>
      <c r="S349" s="28"/>
      <c r="T349" s="29"/>
      <c r="U349" s="27"/>
      <c r="V349" s="28"/>
      <c r="W349" s="29"/>
      <c r="X349" s="31"/>
      <c r="Y349" s="28"/>
      <c r="Z349" s="30"/>
      <c r="AB349" s="10"/>
      <c r="AC349" s="10"/>
      <c r="AD349" s="11"/>
      <c r="AE349" s="11"/>
    </row>
    <row r="350" spans="1:31" ht="20.100000000000001" customHeight="1" x14ac:dyDescent="0.25">
      <c r="A350" s="5">
        <f t="shared" si="23"/>
        <v>26604</v>
      </c>
      <c r="B350" s="34">
        <v>8.6E-3</v>
      </c>
      <c r="C350" s="6"/>
      <c r="D350" s="6"/>
      <c r="E350" s="7"/>
      <c r="F350" s="7"/>
      <c r="G350" s="7"/>
      <c r="H350" s="7"/>
      <c r="I350" s="6"/>
      <c r="J350" s="6"/>
      <c r="K350" s="6"/>
      <c r="L350" s="6"/>
      <c r="M350" s="8">
        <f t="shared" si="20"/>
        <v>350</v>
      </c>
      <c r="N350" s="8">
        <f t="shared" si="22"/>
        <v>12</v>
      </c>
      <c r="O350" s="8" t="str">
        <f t="shared" si="21"/>
        <v>$L$350</v>
      </c>
      <c r="Q350" s="26"/>
      <c r="R350" s="27"/>
      <c r="S350" s="28"/>
      <c r="T350" s="29"/>
      <c r="U350" s="27"/>
      <c r="V350" s="28"/>
      <c r="W350" s="29"/>
      <c r="X350" s="31"/>
      <c r="Y350" s="28"/>
      <c r="Z350" s="30"/>
      <c r="AB350" s="10"/>
      <c r="AC350" s="10"/>
      <c r="AD350" s="11"/>
      <c r="AE350" s="11"/>
    </row>
    <row r="351" spans="1:31" ht="20.100000000000001" customHeight="1" x14ac:dyDescent="0.25">
      <c r="A351" s="5">
        <f t="shared" si="23"/>
        <v>26634</v>
      </c>
      <c r="B351" s="34">
        <v>6.8999999999999999E-3</v>
      </c>
      <c r="C351" s="6"/>
      <c r="D351" s="6"/>
      <c r="E351" s="7"/>
      <c r="F351" s="7"/>
      <c r="G351" s="7"/>
      <c r="H351" s="7"/>
      <c r="I351" s="6"/>
      <c r="J351" s="6"/>
      <c r="K351" s="6"/>
      <c r="L351" s="6"/>
      <c r="M351" s="8">
        <f t="shared" si="20"/>
        <v>351</v>
      </c>
      <c r="N351" s="8">
        <f t="shared" si="22"/>
        <v>12</v>
      </c>
      <c r="O351" s="8" t="str">
        <f t="shared" si="21"/>
        <v>$L$351</v>
      </c>
      <c r="Q351" s="26"/>
      <c r="R351" s="27"/>
      <c r="S351" s="28"/>
      <c r="T351" s="29"/>
      <c r="U351" s="27"/>
      <c r="V351" s="28"/>
      <c r="W351" s="29"/>
      <c r="X351" s="31"/>
      <c r="Y351" s="28"/>
      <c r="Z351" s="30"/>
      <c r="AB351" s="10"/>
      <c r="AC351" s="10"/>
      <c r="AD351" s="11"/>
      <c r="AE351" s="11"/>
    </row>
    <row r="352" spans="1:31" ht="20.100000000000001" customHeight="1" x14ac:dyDescent="0.25">
      <c r="A352" s="5">
        <f t="shared" si="23"/>
        <v>26665</v>
      </c>
      <c r="B352" s="34">
        <v>1.6899999999999998E-2</v>
      </c>
      <c r="C352" s="6"/>
      <c r="D352" s="6"/>
      <c r="E352" s="7"/>
      <c r="F352" s="7"/>
      <c r="G352" s="7"/>
      <c r="H352" s="7"/>
      <c r="I352" s="6"/>
      <c r="J352" s="6"/>
      <c r="K352" s="6"/>
      <c r="L352" s="6"/>
      <c r="M352" s="8">
        <f t="shared" si="20"/>
        <v>352</v>
      </c>
      <c r="N352" s="8">
        <f t="shared" si="22"/>
        <v>12</v>
      </c>
      <c r="O352" s="8" t="str">
        <f t="shared" si="21"/>
        <v>$L$352</v>
      </c>
      <c r="Q352" s="26"/>
      <c r="R352" s="27"/>
      <c r="S352" s="28"/>
      <c r="T352" s="29"/>
      <c r="U352" s="27"/>
      <c r="V352" s="28"/>
      <c r="W352" s="29"/>
      <c r="X352" s="31"/>
      <c r="Y352" s="28"/>
      <c r="Z352" s="30"/>
      <c r="AB352" s="10"/>
      <c r="AC352" s="10"/>
      <c r="AD352" s="11"/>
      <c r="AE352" s="11"/>
    </row>
    <row r="353" spans="1:31" ht="20.100000000000001" customHeight="1" x14ac:dyDescent="0.25">
      <c r="A353" s="5">
        <f t="shared" si="23"/>
        <v>26696</v>
      </c>
      <c r="B353" s="34">
        <v>1.15E-2</v>
      </c>
      <c r="C353" s="6"/>
      <c r="D353" s="6"/>
      <c r="E353" s="7"/>
      <c r="F353" s="7"/>
      <c r="G353" s="7"/>
      <c r="H353" s="7"/>
      <c r="I353" s="6"/>
      <c r="J353" s="6"/>
      <c r="K353" s="6"/>
      <c r="L353" s="6"/>
      <c r="M353" s="8">
        <f t="shared" si="20"/>
        <v>353</v>
      </c>
      <c r="N353" s="8">
        <f t="shared" si="22"/>
        <v>12</v>
      </c>
      <c r="O353" s="8" t="str">
        <f t="shared" si="21"/>
        <v>$L$353</v>
      </c>
      <c r="Q353" s="26"/>
      <c r="R353" s="27"/>
      <c r="S353" s="28"/>
      <c r="T353" s="29"/>
      <c r="U353" s="27"/>
      <c r="V353" s="28"/>
      <c r="W353" s="29"/>
      <c r="X353" s="31"/>
      <c r="Y353" s="28"/>
      <c r="Z353" s="30"/>
      <c r="AB353" s="10"/>
      <c r="AC353" s="10"/>
      <c r="AD353" s="11"/>
      <c r="AE353" s="11"/>
    </row>
    <row r="354" spans="1:31" ht="20.100000000000001" customHeight="1" x14ac:dyDescent="0.25">
      <c r="A354" s="5">
        <f t="shared" si="23"/>
        <v>26724</v>
      </c>
      <c r="B354" s="34">
        <v>1.4499999999999999E-2</v>
      </c>
      <c r="C354" s="6"/>
      <c r="D354" s="6"/>
      <c r="E354" s="7"/>
      <c r="F354" s="7"/>
      <c r="G354" s="7"/>
      <c r="H354" s="7"/>
      <c r="I354" s="6"/>
      <c r="J354" s="6"/>
      <c r="K354" s="6"/>
      <c r="L354" s="6"/>
      <c r="M354" s="8">
        <f t="shared" si="20"/>
        <v>354</v>
      </c>
      <c r="N354" s="8">
        <f t="shared" si="22"/>
        <v>12</v>
      </c>
      <c r="O354" s="8" t="str">
        <f t="shared" si="21"/>
        <v>$L$354</v>
      </c>
      <c r="Q354" s="26"/>
      <c r="R354" s="27"/>
      <c r="S354" s="28"/>
      <c r="T354" s="29"/>
      <c r="U354" s="27"/>
      <c r="V354" s="28"/>
      <c r="W354" s="29"/>
      <c r="X354" s="31"/>
      <c r="Y354" s="28"/>
      <c r="Z354" s="30"/>
      <c r="AB354" s="10"/>
      <c r="AC354" s="10"/>
      <c r="AD354" s="11"/>
      <c r="AE354" s="11"/>
    </row>
    <row r="355" spans="1:31" ht="20.100000000000001" customHeight="1" x14ac:dyDescent="0.25">
      <c r="A355" s="5">
        <f t="shared" si="23"/>
        <v>26755</v>
      </c>
      <c r="B355" s="34">
        <v>1.43E-2</v>
      </c>
      <c r="C355" s="6"/>
      <c r="D355" s="6"/>
      <c r="E355" s="7"/>
      <c r="F355" s="7"/>
      <c r="G355" s="7"/>
      <c r="H355" s="7"/>
      <c r="I355" s="6"/>
      <c r="J355" s="6"/>
      <c r="K355" s="6"/>
      <c r="L355" s="6"/>
      <c r="M355" s="8">
        <f t="shared" si="20"/>
        <v>355</v>
      </c>
      <c r="N355" s="8">
        <f t="shared" si="22"/>
        <v>12</v>
      </c>
      <c r="O355" s="8" t="str">
        <f t="shared" si="21"/>
        <v>$L$355</v>
      </c>
      <c r="Q355" s="26"/>
      <c r="R355" s="27"/>
      <c r="S355" s="28"/>
      <c r="T355" s="29"/>
      <c r="U355" s="27"/>
      <c r="V355" s="28"/>
      <c r="W355" s="29"/>
      <c r="X355" s="31"/>
      <c r="Y355" s="28"/>
      <c r="Z355" s="30"/>
      <c r="AB355" s="10"/>
      <c r="AC355" s="10"/>
      <c r="AD355" s="11"/>
      <c r="AE355" s="11"/>
    </row>
    <row r="356" spans="1:31" ht="20.100000000000001" customHeight="1" x14ac:dyDescent="0.25">
      <c r="A356" s="5">
        <f t="shared" si="23"/>
        <v>26785</v>
      </c>
      <c r="B356" s="34">
        <v>1.0700000000000001E-2</v>
      </c>
      <c r="C356" s="6"/>
      <c r="D356" s="6"/>
      <c r="E356" s="7"/>
      <c r="F356" s="7"/>
      <c r="G356" s="7"/>
      <c r="H356" s="7"/>
      <c r="I356" s="6"/>
      <c r="J356" s="6"/>
      <c r="K356" s="6"/>
      <c r="L356" s="6"/>
      <c r="M356" s="8">
        <f t="shared" si="20"/>
        <v>356</v>
      </c>
      <c r="N356" s="8">
        <f t="shared" si="22"/>
        <v>12</v>
      </c>
      <c r="O356" s="8" t="str">
        <f t="shared" si="21"/>
        <v>$L$356</v>
      </c>
      <c r="Q356" s="26"/>
      <c r="R356" s="27"/>
      <c r="S356" s="28"/>
      <c r="T356" s="29"/>
      <c r="U356" s="27"/>
      <c r="V356" s="28"/>
      <c r="W356" s="29"/>
      <c r="X356" s="31"/>
      <c r="Y356" s="28"/>
      <c r="Z356" s="30"/>
      <c r="AB356" s="10"/>
      <c r="AC356" s="10"/>
      <c r="AD356" s="11"/>
      <c r="AE356" s="11"/>
    </row>
    <row r="357" spans="1:31" ht="20.100000000000001" customHeight="1" x14ac:dyDescent="0.25">
      <c r="A357" s="5">
        <f t="shared" si="23"/>
        <v>26816</v>
      </c>
      <c r="B357" s="34">
        <v>9.3999999999999986E-3</v>
      </c>
      <c r="C357" s="6"/>
      <c r="D357" s="6"/>
      <c r="E357" s="7"/>
      <c r="F357" s="7"/>
      <c r="G357" s="7"/>
      <c r="H357" s="7"/>
      <c r="I357" s="6"/>
      <c r="J357" s="6"/>
      <c r="K357" s="6"/>
      <c r="L357" s="6"/>
      <c r="M357" s="8">
        <f t="shared" si="20"/>
        <v>357</v>
      </c>
      <c r="N357" s="8">
        <f t="shared" si="22"/>
        <v>12</v>
      </c>
      <c r="O357" s="8" t="str">
        <f t="shared" si="21"/>
        <v>$L$357</v>
      </c>
      <c r="Q357" s="26"/>
      <c r="R357" s="27"/>
      <c r="S357" s="28"/>
      <c r="T357" s="29"/>
      <c r="U357" s="27"/>
      <c r="V357" s="28"/>
      <c r="W357" s="29"/>
      <c r="X357" s="31"/>
      <c r="Y357" s="28"/>
      <c r="Z357" s="30"/>
      <c r="AB357" s="10"/>
      <c r="AC357" s="10"/>
      <c r="AD357" s="11"/>
      <c r="AE357" s="11"/>
    </row>
    <row r="358" spans="1:31" ht="20.100000000000001" customHeight="1" x14ac:dyDescent="0.25">
      <c r="A358" s="5">
        <f t="shared" si="23"/>
        <v>26846</v>
      </c>
      <c r="B358" s="34">
        <v>1.04E-2</v>
      </c>
      <c r="C358" s="6"/>
      <c r="D358" s="6"/>
      <c r="E358" s="7"/>
      <c r="F358" s="7"/>
      <c r="G358" s="7"/>
      <c r="H358" s="7"/>
      <c r="I358" s="6"/>
      <c r="J358" s="6"/>
      <c r="K358" s="6"/>
      <c r="L358" s="6"/>
      <c r="M358" s="8">
        <f t="shared" si="20"/>
        <v>358</v>
      </c>
      <c r="N358" s="8">
        <f t="shared" si="22"/>
        <v>12</v>
      </c>
      <c r="O358" s="8" t="str">
        <f t="shared" si="21"/>
        <v>$L$358</v>
      </c>
      <c r="Q358" s="26"/>
      <c r="R358" s="27"/>
      <c r="S358" s="28"/>
      <c r="T358" s="29"/>
      <c r="U358" s="27"/>
      <c r="V358" s="28"/>
      <c r="W358" s="29"/>
      <c r="X358" s="31"/>
      <c r="Y358" s="28"/>
      <c r="Z358" s="30"/>
      <c r="AB358" s="10"/>
      <c r="AC358" s="10"/>
      <c r="AD358" s="11"/>
      <c r="AE358" s="11"/>
    </row>
    <row r="359" spans="1:31" ht="20.100000000000001" customHeight="1" x14ac:dyDescent="0.25">
      <c r="A359" s="5">
        <f t="shared" si="23"/>
        <v>26877</v>
      </c>
      <c r="B359" s="34">
        <v>0.01</v>
      </c>
      <c r="C359" s="6"/>
      <c r="D359" s="6"/>
      <c r="E359" s="7"/>
      <c r="F359" s="7"/>
      <c r="G359" s="7"/>
      <c r="H359" s="7"/>
      <c r="I359" s="6"/>
      <c r="J359" s="6"/>
      <c r="K359" s="6"/>
      <c r="L359" s="6"/>
      <c r="M359" s="8">
        <f t="shared" si="20"/>
        <v>359</v>
      </c>
      <c r="N359" s="8">
        <f t="shared" si="22"/>
        <v>12</v>
      </c>
      <c r="O359" s="8" t="str">
        <f t="shared" si="21"/>
        <v>$L$359</v>
      </c>
      <c r="Q359" s="26"/>
      <c r="R359" s="27"/>
      <c r="S359" s="28"/>
      <c r="T359" s="29"/>
      <c r="U359" s="27"/>
      <c r="V359" s="28"/>
      <c r="W359" s="29"/>
      <c r="X359" s="31"/>
      <c r="Y359" s="28"/>
      <c r="Z359" s="30"/>
      <c r="AB359" s="10"/>
      <c r="AC359" s="10"/>
      <c r="AD359" s="11"/>
      <c r="AE359" s="11"/>
    </row>
    <row r="360" spans="1:31" ht="20.100000000000001" customHeight="1" x14ac:dyDescent="0.25">
      <c r="A360" s="5">
        <f t="shared" si="23"/>
        <v>26908</v>
      </c>
      <c r="B360" s="34">
        <v>1.0200000000000001E-2</v>
      </c>
      <c r="C360" s="6"/>
      <c r="D360" s="6"/>
      <c r="E360" s="7"/>
      <c r="F360" s="7"/>
      <c r="G360" s="7"/>
      <c r="H360" s="7"/>
      <c r="I360" s="6"/>
      <c r="J360" s="6"/>
      <c r="K360" s="6"/>
      <c r="L360" s="6"/>
      <c r="M360" s="8">
        <f t="shared" si="20"/>
        <v>360</v>
      </c>
      <c r="N360" s="8">
        <f t="shared" si="22"/>
        <v>12</v>
      </c>
      <c r="O360" s="8" t="str">
        <f t="shared" si="21"/>
        <v>$L$360</v>
      </c>
      <c r="Q360" s="26"/>
      <c r="R360" s="27"/>
      <c r="S360" s="28"/>
      <c r="T360" s="29"/>
      <c r="U360" s="27"/>
      <c r="V360" s="28"/>
      <c r="W360" s="29"/>
      <c r="X360" s="31"/>
      <c r="Y360" s="28"/>
      <c r="Z360" s="30"/>
      <c r="AB360" s="10"/>
      <c r="AC360" s="10"/>
      <c r="AD360" s="11"/>
      <c r="AE360" s="11"/>
    </row>
    <row r="361" spans="1:31" ht="20.100000000000001" customHeight="1" x14ac:dyDescent="0.25">
      <c r="A361" s="5">
        <f t="shared" si="23"/>
        <v>26938</v>
      </c>
      <c r="B361" s="34">
        <v>1.4800000000000001E-2</v>
      </c>
      <c r="C361" s="6"/>
      <c r="D361" s="6"/>
      <c r="E361" s="7"/>
      <c r="F361" s="7"/>
      <c r="G361" s="7"/>
      <c r="H361" s="7"/>
      <c r="I361" s="6"/>
      <c r="J361" s="6"/>
      <c r="K361" s="6"/>
      <c r="L361" s="6"/>
      <c r="M361" s="8">
        <f t="shared" si="20"/>
        <v>361</v>
      </c>
      <c r="N361" s="8">
        <f t="shared" si="22"/>
        <v>12</v>
      </c>
      <c r="O361" s="8" t="str">
        <f t="shared" si="21"/>
        <v>$L$361</v>
      </c>
      <c r="Q361" s="26"/>
      <c r="R361" s="27"/>
      <c r="S361" s="28"/>
      <c r="T361" s="29"/>
      <c r="U361" s="27"/>
      <c r="V361" s="28"/>
      <c r="W361" s="29"/>
      <c r="X361" s="31"/>
      <c r="Y361" s="28"/>
      <c r="Z361" s="30"/>
      <c r="AB361" s="10"/>
      <c r="AC361" s="10"/>
      <c r="AD361" s="11"/>
      <c r="AE361" s="11"/>
    </row>
    <row r="362" spans="1:31" ht="20.100000000000001" customHeight="1" x14ac:dyDescent="0.25">
      <c r="A362" s="5">
        <f t="shared" si="23"/>
        <v>26969</v>
      </c>
      <c r="B362" s="34">
        <v>1.21E-2</v>
      </c>
      <c r="C362" s="6"/>
      <c r="D362" s="6"/>
      <c r="E362" s="7"/>
      <c r="F362" s="7"/>
      <c r="G362" s="7"/>
      <c r="H362" s="7"/>
      <c r="I362" s="6"/>
      <c r="J362" s="6"/>
      <c r="K362" s="6"/>
      <c r="L362" s="6"/>
      <c r="M362" s="8">
        <f t="shared" si="20"/>
        <v>362</v>
      </c>
      <c r="N362" s="8">
        <f t="shared" si="22"/>
        <v>12</v>
      </c>
      <c r="O362" s="8" t="str">
        <f t="shared" si="21"/>
        <v>$L$362</v>
      </c>
      <c r="Q362" s="26"/>
      <c r="R362" s="27"/>
      <c r="S362" s="28"/>
      <c r="T362" s="29"/>
      <c r="U362" s="27"/>
      <c r="V362" s="28"/>
      <c r="W362" s="29"/>
      <c r="X362" s="31"/>
      <c r="Y362" s="28"/>
      <c r="Z362" s="30"/>
      <c r="AB362" s="10"/>
      <c r="AC362" s="10"/>
      <c r="AD362" s="11"/>
      <c r="AE362" s="11"/>
    </row>
    <row r="363" spans="1:31" ht="20.100000000000001" customHeight="1" x14ac:dyDescent="0.25">
      <c r="A363" s="5">
        <f t="shared" si="23"/>
        <v>26999</v>
      </c>
      <c r="B363" s="34">
        <v>1.09E-2</v>
      </c>
      <c r="C363" s="6"/>
      <c r="D363" s="6"/>
      <c r="E363" s="7"/>
      <c r="F363" s="7"/>
      <c r="G363" s="7"/>
      <c r="H363" s="7"/>
      <c r="I363" s="6"/>
      <c r="J363" s="6"/>
      <c r="K363" s="6"/>
      <c r="L363" s="6"/>
      <c r="M363" s="8">
        <f t="shared" si="20"/>
        <v>363</v>
      </c>
      <c r="N363" s="8">
        <f t="shared" si="22"/>
        <v>12</v>
      </c>
      <c r="O363" s="8" t="str">
        <f t="shared" si="21"/>
        <v>$L$363</v>
      </c>
      <c r="Q363" s="26"/>
      <c r="R363" s="27"/>
      <c r="S363" s="28"/>
      <c r="T363" s="29"/>
      <c r="U363" s="27"/>
      <c r="V363" s="28"/>
      <c r="W363" s="29"/>
      <c r="X363" s="31"/>
      <c r="Y363" s="28"/>
      <c r="Z363" s="30"/>
      <c r="AB363" s="10"/>
      <c r="AC363" s="10"/>
      <c r="AD363" s="11"/>
      <c r="AE363" s="11"/>
    </row>
    <row r="364" spans="1:31" ht="20.100000000000001" customHeight="1" x14ac:dyDescent="0.25">
      <c r="A364" s="5">
        <f t="shared" si="23"/>
        <v>27030</v>
      </c>
      <c r="B364" s="34">
        <v>2.9300000000000003E-2</v>
      </c>
      <c r="C364" s="6"/>
      <c r="D364" s="6"/>
      <c r="E364" s="7"/>
      <c r="F364" s="7"/>
      <c r="G364" s="7"/>
      <c r="H364" s="7"/>
      <c r="I364" s="6"/>
      <c r="J364" s="6"/>
      <c r="K364" s="6"/>
      <c r="L364" s="6"/>
      <c r="M364" s="8">
        <f t="shared" si="20"/>
        <v>364</v>
      </c>
      <c r="N364" s="8">
        <f t="shared" si="22"/>
        <v>12</v>
      </c>
      <c r="O364" s="8" t="str">
        <f t="shared" si="21"/>
        <v>$L$364</v>
      </c>
      <c r="Q364" s="26"/>
      <c r="R364" s="27"/>
      <c r="S364" s="28"/>
      <c r="T364" s="29"/>
      <c r="U364" s="27"/>
      <c r="V364" s="28"/>
      <c r="W364" s="29"/>
      <c r="X364" s="31"/>
      <c r="Y364" s="28"/>
      <c r="Z364" s="30"/>
      <c r="AB364" s="10"/>
      <c r="AC364" s="10"/>
      <c r="AD364" s="11"/>
      <c r="AE364" s="11"/>
    </row>
    <row r="365" spans="1:31" ht="20.100000000000001" customHeight="1" x14ac:dyDescent="0.25">
      <c r="A365" s="5">
        <f t="shared" si="23"/>
        <v>27061</v>
      </c>
      <c r="B365" s="34">
        <v>2.64E-2</v>
      </c>
      <c r="C365" s="6"/>
      <c r="D365" s="6"/>
      <c r="E365" s="7"/>
      <c r="F365" s="7"/>
      <c r="G365" s="7"/>
      <c r="H365" s="7"/>
      <c r="I365" s="6"/>
      <c r="J365" s="6"/>
      <c r="K365" s="6"/>
      <c r="L365" s="6"/>
      <c r="M365" s="8">
        <f t="shared" si="20"/>
        <v>365</v>
      </c>
      <c r="N365" s="8">
        <f t="shared" si="22"/>
        <v>12</v>
      </c>
      <c r="O365" s="8" t="str">
        <f t="shared" si="21"/>
        <v>$L$365</v>
      </c>
      <c r="Q365" s="26"/>
      <c r="R365" s="27"/>
      <c r="S365" s="28"/>
      <c r="T365" s="29"/>
      <c r="U365" s="27"/>
      <c r="V365" s="28"/>
      <c r="W365" s="29"/>
      <c r="X365" s="31"/>
      <c r="Y365" s="28"/>
      <c r="Z365" s="30"/>
      <c r="AB365" s="10"/>
      <c r="AC365" s="10"/>
      <c r="AD365" s="11"/>
      <c r="AE365" s="11"/>
    </row>
    <row r="366" spans="1:31" ht="20.100000000000001" customHeight="1" x14ac:dyDescent="0.25">
      <c r="A366" s="5">
        <f t="shared" si="23"/>
        <v>27089</v>
      </c>
      <c r="B366" s="34">
        <v>4.5199999999999997E-2</v>
      </c>
      <c r="C366" s="6"/>
      <c r="D366" s="6"/>
      <c r="E366" s="7"/>
      <c r="F366" s="7"/>
      <c r="G366" s="7"/>
      <c r="H366" s="7"/>
      <c r="I366" s="6"/>
      <c r="J366" s="6"/>
      <c r="K366" s="6"/>
      <c r="L366" s="6"/>
      <c r="M366" s="8">
        <f t="shared" si="20"/>
        <v>366</v>
      </c>
      <c r="N366" s="8">
        <f t="shared" si="22"/>
        <v>12</v>
      </c>
      <c r="O366" s="8" t="str">
        <f t="shared" si="21"/>
        <v>$L$366</v>
      </c>
      <c r="Q366" s="26"/>
      <c r="R366" s="27"/>
      <c r="S366" s="28"/>
      <c r="T366" s="29"/>
      <c r="U366" s="27"/>
      <c r="V366" s="28"/>
      <c r="W366" s="29"/>
      <c r="X366" s="31"/>
      <c r="Y366" s="28"/>
      <c r="Z366" s="30"/>
      <c r="AB366" s="10"/>
      <c r="AC366" s="10"/>
      <c r="AD366" s="11"/>
      <c r="AE366" s="11"/>
    </row>
    <row r="367" spans="1:31" ht="20.100000000000001" customHeight="1" x14ac:dyDescent="0.25">
      <c r="A367" s="5">
        <f t="shared" si="23"/>
        <v>27120</v>
      </c>
      <c r="B367" s="34">
        <v>5.1399999999999994E-2</v>
      </c>
      <c r="C367" s="6"/>
      <c r="D367" s="6"/>
      <c r="E367" s="7"/>
      <c r="F367" s="7"/>
      <c r="G367" s="7"/>
      <c r="H367" s="7"/>
      <c r="I367" s="6"/>
      <c r="J367" s="6"/>
      <c r="K367" s="6"/>
      <c r="L367" s="6"/>
      <c r="M367" s="8">
        <f t="shared" si="20"/>
        <v>367</v>
      </c>
      <c r="N367" s="8">
        <f t="shared" si="22"/>
        <v>12</v>
      </c>
      <c r="O367" s="8" t="str">
        <f t="shared" si="21"/>
        <v>$L$367</v>
      </c>
      <c r="Q367" s="26"/>
      <c r="R367" s="27"/>
      <c r="S367" s="28"/>
      <c r="T367" s="29"/>
      <c r="U367" s="27"/>
      <c r="V367" s="28"/>
      <c r="W367" s="29"/>
      <c r="X367" s="31"/>
      <c r="Y367" s="28"/>
      <c r="Z367" s="30"/>
      <c r="AB367" s="10"/>
      <c r="AC367" s="10"/>
      <c r="AD367" s="11"/>
      <c r="AE367" s="11"/>
    </row>
    <row r="368" spans="1:31" ht="20.100000000000001" customHeight="1" x14ac:dyDescent="0.25">
      <c r="A368" s="5">
        <f t="shared" si="23"/>
        <v>27150</v>
      </c>
      <c r="B368" s="34">
        <v>3.5099999999999999E-2</v>
      </c>
      <c r="C368" s="6"/>
      <c r="D368" s="6"/>
      <c r="E368" s="7"/>
      <c r="F368" s="7"/>
      <c r="G368" s="7"/>
      <c r="H368" s="7"/>
      <c r="I368" s="6"/>
      <c r="J368" s="6"/>
      <c r="K368" s="6"/>
      <c r="L368" s="6"/>
      <c r="M368" s="8">
        <f t="shared" si="20"/>
        <v>368</v>
      </c>
      <c r="N368" s="8">
        <f t="shared" si="22"/>
        <v>12</v>
      </c>
      <c r="O368" s="8" t="str">
        <f t="shared" si="21"/>
        <v>$L$368</v>
      </c>
      <c r="Q368" s="26"/>
      <c r="R368" s="27"/>
      <c r="S368" s="28"/>
      <c r="T368" s="29"/>
      <c r="U368" s="27"/>
      <c r="V368" s="28"/>
      <c r="W368" s="29"/>
      <c r="X368" s="31"/>
      <c r="Y368" s="28"/>
      <c r="Z368" s="30"/>
      <c r="AB368" s="10"/>
      <c r="AC368" s="10"/>
      <c r="AD368" s="11"/>
      <c r="AE368" s="11"/>
    </row>
    <row r="369" spans="1:31" ht="20.100000000000001" customHeight="1" x14ac:dyDescent="0.25">
      <c r="A369" s="5">
        <f t="shared" si="23"/>
        <v>27181</v>
      </c>
      <c r="B369" s="34">
        <v>1.9699999999999999E-2</v>
      </c>
      <c r="C369" s="6"/>
      <c r="D369" s="6"/>
      <c r="E369" s="7"/>
      <c r="F369" s="7"/>
      <c r="G369" s="7"/>
      <c r="H369" s="7"/>
      <c r="I369" s="6"/>
      <c r="J369" s="6"/>
      <c r="K369" s="6"/>
      <c r="L369" s="6"/>
      <c r="M369" s="8">
        <f t="shared" si="20"/>
        <v>369</v>
      </c>
      <c r="N369" s="8">
        <f t="shared" si="22"/>
        <v>12</v>
      </c>
      <c r="O369" s="8" t="str">
        <f t="shared" si="21"/>
        <v>$L$369</v>
      </c>
      <c r="Q369" s="26"/>
      <c r="R369" s="27"/>
      <c r="S369" s="28"/>
      <c r="T369" s="29"/>
      <c r="U369" s="27"/>
      <c r="V369" s="28"/>
      <c r="W369" s="29"/>
      <c r="X369" s="31"/>
      <c r="Y369" s="28"/>
      <c r="Z369" s="30"/>
      <c r="AB369" s="10"/>
      <c r="AC369" s="10"/>
      <c r="AD369" s="11"/>
      <c r="AE369" s="11"/>
    </row>
    <row r="370" spans="1:31" ht="20.100000000000001" customHeight="1" x14ac:dyDescent="0.25">
      <c r="A370" s="5">
        <f t="shared" si="23"/>
        <v>27211</v>
      </c>
      <c r="B370" s="34">
        <v>1.2E-2</v>
      </c>
      <c r="C370" s="6"/>
      <c r="D370" s="6"/>
      <c r="E370" s="7"/>
      <c r="F370" s="7"/>
      <c r="G370" s="7"/>
      <c r="H370" s="7"/>
      <c r="I370" s="6"/>
      <c r="J370" s="6"/>
      <c r="K370" s="6"/>
      <c r="L370" s="6"/>
      <c r="M370" s="8">
        <f t="shared" si="20"/>
        <v>370</v>
      </c>
      <c r="N370" s="8">
        <f t="shared" si="22"/>
        <v>12</v>
      </c>
      <c r="O370" s="8" t="str">
        <f t="shared" si="21"/>
        <v>$L$370</v>
      </c>
      <c r="Q370" s="26"/>
      <c r="R370" s="27"/>
      <c r="S370" s="28"/>
      <c r="T370" s="29"/>
      <c r="U370" s="27"/>
      <c r="V370" s="28"/>
      <c r="W370" s="29"/>
      <c r="X370" s="31"/>
      <c r="Y370" s="28"/>
      <c r="Z370" s="30"/>
      <c r="AB370" s="10"/>
      <c r="AC370" s="10"/>
      <c r="AD370" s="11"/>
      <c r="AE370" s="11"/>
    </row>
    <row r="371" spans="1:31" ht="20.100000000000001" customHeight="1" x14ac:dyDescent="0.25">
      <c r="A371" s="5">
        <f t="shared" si="23"/>
        <v>27242</v>
      </c>
      <c r="B371" s="34">
        <v>1.29E-2</v>
      </c>
      <c r="C371" s="6"/>
      <c r="D371" s="6"/>
      <c r="E371" s="7"/>
      <c r="F371" s="7"/>
      <c r="G371" s="7"/>
      <c r="H371" s="7"/>
      <c r="I371" s="6"/>
      <c r="J371" s="6"/>
      <c r="K371" s="6"/>
      <c r="L371" s="6"/>
      <c r="M371" s="8">
        <f t="shared" si="20"/>
        <v>371</v>
      </c>
      <c r="N371" s="8">
        <f t="shared" si="22"/>
        <v>12</v>
      </c>
      <c r="O371" s="8" t="str">
        <f t="shared" si="21"/>
        <v>$L$371</v>
      </c>
      <c r="Q371" s="26"/>
      <c r="R371" s="27"/>
      <c r="S371" s="28"/>
      <c r="T371" s="29"/>
      <c r="U371" s="27"/>
      <c r="V371" s="28"/>
      <c r="W371" s="29"/>
      <c r="X371" s="31"/>
      <c r="Y371" s="28"/>
      <c r="Z371" s="30"/>
      <c r="AB371" s="10"/>
      <c r="AC371" s="10"/>
      <c r="AD371" s="11"/>
      <c r="AE371" s="11"/>
    </row>
    <row r="372" spans="1:31" ht="20.100000000000001" customHeight="1" x14ac:dyDescent="0.25">
      <c r="A372" s="5">
        <f t="shared" si="23"/>
        <v>27273</v>
      </c>
      <c r="B372" s="34">
        <v>1.6399999999999998E-2</v>
      </c>
      <c r="C372" s="6"/>
      <c r="D372" s="6"/>
      <c r="E372" s="7"/>
      <c r="F372" s="7"/>
      <c r="G372" s="7"/>
      <c r="H372" s="7"/>
      <c r="I372" s="6"/>
      <c r="J372" s="6"/>
      <c r="K372" s="6"/>
      <c r="L372" s="6"/>
      <c r="M372" s="8">
        <f t="shared" si="20"/>
        <v>372</v>
      </c>
      <c r="N372" s="8">
        <f t="shared" si="22"/>
        <v>12</v>
      </c>
      <c r="O372" s="8" t="str">
        <f t="shared" si="21"/>
        <v>$L$372</v>
      </c>
      <c r="Q372" s="26"/>
      <c r="R372" s="27"/>
      <c r="S372" s="28"/>
      <c r="T372" s="29"/>
      <c r="U372" s="27"/>
      <c r="V372" s="28"/>
      <c r="W372" s="29"/>
      <c r="X372" s="31"/>
      <c r="Y372" s="28"/>
      <c r="Z372" s="30"/>
      <c r="AB372" s="10"/>
      <c r="AC372" s="10"/>
      <c r="AD372" s="11"/>
      <c r="AE372" s="11"/>
    </row>
    <row r="373" spans="1:31" ht="20.100000000000001" customHeight="1" x14ac:dyDescent="0.25">
      <c r="A373" s="5">
        <f t="shared" si="23"/>
        <v>27303</v>
      </c>
      <c r="B373" s="34">
        <v>1.5300000000000001E-2</v>
      </c>
      <c r="C373" s="6"/>
      <c r="D373" s="6"/>
      <c r="E373" s="7"/>
      <c r="F373" s="7"/>
      <c r="G373" s="7"/>
      <c r="H373" s="7"/>
      <c r="I373" s="6"/>
      <c r="J373" s="6"/>
      <c r="K373" s="6"/>
      <c r="L373" s="6"/>
      <c r="M373" s="8">
        <f t="shared" si="20"/>
        <v>373</v>
      </c>
      <c r="N373" s="8">
        <f t="shared" si="22"/>
        <v>12</v>
      </c>
      <c r="O373" s="8" t="str">
        <f t="shared" si="21"/>
        <v>$L$373</v>
      </c>
      <c r="Q373" s="26"/>
      <c r="R373" s="27"/>
      <c r="S373" s="28"/>
      <c r="T373" s="29"/>
      <c r="U373" s="27"/>
      <c r="V373" s="28"/>
      <c r="W373" s="29"/>
      <c r="X373" s="31"/>
      <c r="Y373" s="28"/>
      <c r="Z373" s="30"/>
      <c r="AB373" s="10"/>
      <c r="AC373" s="10"/>
      <c r="AD373" s="11"/>
      <c r="AE373" s="11"/>
    </row>
    <row r="374" spans="1:31" ht="20.100000000000001" customHeight="1" x14ac:dyDescent="0.25">
      <c r="A374" s="5">
        <f t="shared" si="23"/>
        <v>27334</v>
      </c>
      <c r="B374" s="34">
        <v>1.5600000000000001E-2</v>
      </c>
      <c r="C374" s="6"/>
      <c r="D374" s="6"/>
      <c r="E374" s="7"/>
      <c r="F374" s="7"/>
      <c r="G374" s="7"/>
      <c r="H374" s="7"/>
      <c r="I374" s="6"/>
      <c r="J374" s="6"/>
      <c r="K374" s="6"/>
      <c r="L374" s="6"/>
      <c r="M374" s="8">
        <f t="shared" si="20"/>
        <v>374</v>
      </c>
      <c r="N374" s="8">
        <f t="shared" si="22"/>
        <v>12</v>
      </c>
      <c r="O374" s="8" t="str">
        <f t="shared" si="21"/>
        <v>$L$374</v>
      </c>
      <c r="Q374" s="26"/>
      <c r="R374" s="27"/>
      <c r="S374" s="28"/>
      <c r="T374" s="29"/>
      <c r="U374" s="27"/>
      <c r="V374" s="28"/>
      <c r="W374" s="29"/>
      <c r="X374" s="31"/>
      <c r="Y374" s="28"/>
      <c r="Z374" s="30"/>
      <c r="AB374" s="10"/>
      <c r="AC374" s="10"/>
      <c r="AD374" s="11"/>
      <c r="AE374" s="11"/>
    </row>
    <row r="375" spans="1:31" ht="20.100000000000001" customHeight="1" x14ac:dyDescent="0.25">
      <c r="A375" s="5">
        <f t="shared" si="23"/>
        <v>27364</v>
      </c>
      <c r="B375" s="34">
        <v>2.2000000000000002E-2</v>
      </c>
      <c r="C375" s="6"/>
      <c r="D375" s="6"/>
      <c r="E375" s="7"/>
      <c r="F375" s="7"/>
      <c r="G375" s="7"/>
      <c r="H375" s="7"/>
      <c r="I375" s="6"/>
      <c r="J375" s="6"/>
      <c r="K375" s="6"/>
      <c r="L375" s="6"/>
      <c r="M375" s="8">
        <f t="shared" si="20"/>
        <v>375</v>
      </c>
      <c r="N375" s="8">
        <f t="shared" si="22"/>
        <v>12</v>
      </c>
      <c r="O375" s="8" t="str">
        <f t="shared" si="21"/>
        <v>$L$375</v>
      </c>
      <c r="Q375" s="26"/>
      <c r="R375" s="27"/>
      <c r="S375" s="28"/>
      <c r="T375" s="29"/>
      <c r="U375" s="27"/>
      <c r="V375" s="28"/>
      <c r="W375" s="29"/>
      <c r="X375" s="31"/>
      <c r="Y375" s="28"/>
      <c r="Z375" s="30"/>
      <c r="AB375" s="10"/>
      <c r="AC375" s="10"/>
      <c r="AD375" s="11"/>
      <c r="AE375" s="11"/>
    </row>
    <row r="376" spans="1:31" ht="20.100000000000001" customHeight="1" x14ac:dyDescent="0.25">
      <c r="A376" s="5">
        <f t="shared" si="23"/>
        <v>27395</v>
      </c>
      <c r="B376" s="34">
        <v>2.23E-2</v>
      </c>
      <c r="C376" s="6"/>
      <c r="D376" s="6"/>
      <c r="E376" s="7"/>
      <c r="F376" s="7"/>
      <c r="G376" s="7"/>
      <c r="H376" s="7"/>
      <c r="I376" s="6"/>
      <c r="J376" s="6"/>
      <c r="K376" s="6"/>
      <c r="L376" s="6"/>
      <c r="M376" s="8">
        <f t="shared" si="20"/>
        <v>376</v>
      </c>
      <c r="N376" s="8">
        <f t="shared" si="22"/>
        <v>12</v>
      </c>
      <c r="O376" s="8" t="str">
        <f t="shared" si="21"/>
        <v>$L$376</v>
      </c>
      <c r="Q376" s="26"/>
      <c r="R376" s="27"/>
      <c r="S376" s="28"/>
      <c r="T376" s="29"/>
      <c r="U376" s="27"/>
      <c r="V376" s="28"/>
      <c r="W376" s="29"/>
      <c r="X376" s="31"/>
      <c r="Y376" s="28"/>
      <c r="Z376" s="30"/>
      <c r="AB376" s="10"/>
      <c r="AC376" s="10"/>
      <c r="AD376" s="11"/>
      <c r="AE376" s="11"/>
    </row>
    <row r="377" spans="1:31" ht="20.100000000000001" customHeight="1" x14ac:dyDescent="0.25">
      <c r="A377" s="5">
        <f t="shared" si="23"/>
        <v>27426</v>
      </c>
      <c r="B377" s="34">
        <v>2.2799999999999997E-2</v>
      </c>
      <c r="C377" s="6"/>
      <c r="D377" s="6"/>
      <c r="E377" s="7"/>
      <c r="F377" s="7"/>
      <c r="G377" s="7"/>
      <c r="H377" s="7"/>
      <c r="I377" s="6"/>
      <c r="J377" s="6"/>
      <c r="K377" s="6"/>
      <c r="L377" s="6"/>
      <c r="M377" s="8">
        <f t="shared" si="20"/>
        <v>377</v>
      </c>
      <c r="N377" s="8">
        <f t="shared" si="22"/>
        <v>12</v>
      </c>
      <c r="O377" s="8" t="str">
        <f t="shared" si="21"/>
        <v>$L$377</v>
      </c>
      <c r="Q377" s="26"/>
      <c r="R377" s="27"/>
      <c r="S377" s="28"/>
      <c r="T377" s="29"/>
      <c r="U377" s="27"/>
      <c r="V377" s="28"/>
      <c r="W377" s="29"/>
      <c r="X377" s="31"/>
      <c r="Y377" s="28"/>
      <c r="Z377" s="30"/>
      <c r="AB377" s="10"/>
      <c r="AC377" s="10"/>
      <c r="AD377" s="11"/>
      <c r="AE377" s="11"/>
    </row>
    <row r="378" spans="1:31" ht="20.100000000000001" customHeight="1" x14ac:dyDescent="0.25">
      <c r="A378" s="5">
        <f t="shared" si="23"/>
        <v>27454</v>
      </c>
      <c r="B378" s="34">
        <v>1.5600000000000001E-2</v>
      </c>
      <c r="C378" s="6"/>
      <c r="D378" s="6"/>
      <c r="E378" s="7"/>
      <c r="F378" s="7"/>
      <c r="G378" s="7"/>
      <c r="H378" s="7"/>
      <c r="I378" s="6"/>
      <c r="J378" s="6"/>
      <c r="K378" s="6"/>
      <c r="L378" s="6"/>
      <c r="M378" s="8">
        <f t="shared" si="20"/>
        <v>378</v>
      </c>
      <c r="N378" s="8">
        <f t="shared" si="22"/>
        <v>12</v>
      </c>
      <c r="O378" s="8" t="str">
        <f t="shared" si="21"/>
        <v>$L$378</v>
      </c>
      <c r="Q378" s="26"/>
      <c r="R378" s="27"/>
      <c r="S378" s="28"/>
      <c r="T378" s="29"/>
      <c r="U378" s="27"/>
      <c r="V378" s="28"/>
      <c r="W378" s="29"/>
      <c r="X378" s="31"/>
      <c r="Y378" s="28"/>
      <c r="Z378" s="30"/>
      <c r="AB378" s="10"/>
      <c r="AC378" s="10"/>
      <c r="AD378" s="11"/>
      <c r="AE378" s="11"/>
    </row>
    <row r="379" spans="1:31" ht="20.100000000000001" customHeight="1" x14ac:dyDescent="0.25">
      <c r="A379" s="5">
        <f t="shared" si="23"/>
        <v>27485</v>
      </c>
      <c r="B379" s="34">
        <v>1.8000000000000002E-2</v>
      </c>
      <c r="C379" s="6"/>
      <c r="D379" s="6"/>
      <c r="E379" s="7"/>
      <c r="F379" s="7"/>
      <c r="G379" s="7"/>
      <c r="H379" s="7"/>
      <c r="I379" s="6"/>
      <c r="J379" s="6"/>
      <c r="K379" s="6"/>
      <c r="L379" s="6"/>
      <c r="M379" s="8">
        <f t="shared" si="20"/>
        <v>379</v>
      </c>
      <c r="N379" s="8">
        <f t="shared" si="22"/>
        <v>12</v>
      </c>
      <c r="O379" s="8" t="str">
        <f t="shared" si="21"/>
        <v>$L$379</v>
      </c>
      <c r="Q379" s="26"/>
      <c r="R379" s="27"/>
      <c r="S379" s="28"/>
      <c r="T379" s="29"/>
      <c r="U379" s="27"/>
      <c r="V379" s="28"/>
      <c r="W379" s="29"/>
      <c r="X379" s="31"/>
      <c r="Y379" s="28"/>
      <c r="Z379" s="30"/>
      <c r="AB379" s="10"/>
      <c r="AC379" s="10"/>
      <c r="AD379" s="11"/>
      <c r="AE379" s="11"/>
    </row>
    <row r="380" spans="1:31" ht="20.100000000000001" customHeight="1" x14ac:dyDescent="0.25">
      <c r="A380" s="5">
        <f t="shared" si="23"/>
        <v>27515</v>
      </c>
      <c r="B380" s="34">
        <v>2.1299999999999999E-2</v>
      </c>
      <c r="C380" s="6"/>
      <c r="D380" s="6"/>
      <c r="E380" s="7"/>
      <c r="F380" s="7"/>
      <c r="G380" s="7"/>
      <c r="H380" s="7"/>
      <c r="I380" s="6"/>
      <c r="J380" s="6"/>
      <c r="K380" s="6"/>
      <c r="L380" s="6"/>
      <c r="M380" s="8">
        <f t="shared" si="20"/>
        <v>380</v>
      </c>
      <c r="N380" s="8">
        <f t="shared" si="22"/>
        <v>12</v>
      </c>
      <c r="O380" s="8" t="str">
        <f t="shared" si="21"/>
        <v>$L$380</v>
      </c>
      <c r="Q380" s="26"/>
      <c r="R380" s="27"/>
      <c r="S380" s="28"/>
      <c r="T380" s="29"/>
      <c r="U380" s="27"/>
      <c r="V380" s="28"/>
      <c r="W380" s="29"/>
      <c r="X380" s="31"/>
      <c r="Y380" s="28"/>
      <c r="Z380" s="30"/>
      <c r="AB380" s="10"/>
      <c r="AC380" s="10"/>
      <c r="AD380" s="11"/>
      <c r="AE380" s="11"/>
    </row>
    <row r="381" spans="1:31" ht="20.100000000000001" customHeight="1" x14ac:dyDescent="0.25">
      <c r="A381" s="5">
        <f t="shared" si="23"/>
        <v>27546</v>
      </c>
      <c r="B381" s="34">
        <v>2.2099999999999998E-2</v>
      </c>
      <c r="C381" s="6"/>
      <c r="D381" s="6"/>
      <c r="E381" s="7"/>
      <c r="F381" s="7"/>
      <c r="G381" s="7"/>
      <c r="H381" s="7"/>
      <c r="I381" s="6"/>
      <c r="J381" s="6"/>
      <c r="K381" s="6"/>
      <c r="L381" s="6"/>
      <c r="M381" s="8">
        <f t="shared" si="20"/>
        <v>381</v>
      </c>
      <c r="N381" s="8">
        <f t="shared" si="22"/>
        <v>12</v>
      </c>
      <c r="O381" s="8" t="str">
        <f t="shared" si="21"/>
        <v>$L$381</v>
      </c>
      <c r="Q381" s="26"/>
      <c r="R381" s="27"/>
      <c r="S381" s="28"/>
      <c r="T381" s="29"/>
      <c r="U381" s="27"/>
      <c r="V381" s="28"/>
      <c r="W381" s="29"/>
      <c r="X381" s="31"/>
      <c r="Y381" s="28"/>
      <c r="Z381" s="30"/>
      <c r="AB381" s="10"/>
      <c r="AC381" s="10"/>
      <c r="AD381" s="11"/>
      <c r="AE381" s="11"/>
    </row>
    <row r="382" spans="1:31" ht="20.100000000000001" customHeight="1" x14ac:dyDescent="0.25">
      <c r="A382" s="5">
        <f t="shared" si="23"/>
        <v>27576</v>
      </c>
      <c r="B382" s="34">
        <v>2.1099999999999997E-2</v>
      </c>
      <c r="C382" s="6"/>
      <c r="D382" s="6"/>
      <c r="E382" s="7"/>
      <c r="F382" s="7"/>
      <c r="G382" s="7"/>
      <c r="H382" s="7"/>
      <c r="I382" s="6"/>
      <c r="J382" s="6"/>
      <c r="K382" s="6"/>
      <c r="L382" s="6"/>
      <c r="M382" s="8">
        <f t="shared" si="20"/>
        <v>382</v>
      </c>
      <c r="N382" s="8">
        <f t="shared" si="22"/>
        <v>12</v>
      </c>
      <c r="O382" s="8" t="str">
        <f t="shared" si="21"/>
        <v>$L$382</v>
      </c>
      <c r="Q382" s="26"/>
      <c r="R382" s="27"/>
      <c r="S382" s="28"/>
      <c r="T382" s="29"/>
      <c r="U382" s="27"/>
      <c r="V382" s="28"/>
      <c r="W382" s="29"/>
      <c r="X382" s="31"/>
      <c r="Y382" s="28"/>
      <c r="Z382" s="30"/>
      <c r="AB382" s="10"/>
      <c r="AC382" s="10"/>
      <c r="AD382" s="11"/>
      <c r="AE382" s="11"/>
    </row>
    <row r="383" spans="1:31" ht="20.100000000000001" customHeight="1" x14ac:dyDescent="0.25">
      <c r="A383" s="5">
        <f t="shared" si="23"/>
        <v>27607</v>
      </c>
      <c r="B383" s="34">
        <v>2.7900000000000001E-2</v>
      </c>
      <c r="C383" s="6"/>
      <c r="D383" s="6"/>
      <c r="E383" s="7"/>
      <c r="F383" s="7"/>
      <c r="G383" s="7"/>
      <c r="H383" s="7"/>
      <c r="I383" s="6"/>
      <c r="J383" s="6"/>
      <c r="K383" s="6"/>
      <c r="L383" s="6"/>
      <c r="M383" s="8">
        <f t="shared" si="20"/>
        <v>383</v>
      </c>
      <c r="N383" s="8">
        <f t="shared" si="22"/>
        <v>12</v>
      </c>
      <c r="O383" s="8" t="str">
        <f t="shared" si="21"/>
        <v>$L$383</v>
      </c>
      <c r="Q383" s="26"/>
      <c r="R383" s="27"/>
      <c r="S383" s="28"/>
      <c r="T383" s="29"/>
      <c r="U383" s="27"/>
      <c r="V383" s="28"/>
      <c r="W383" s="29"/>
      <c r="X383" s="31"/>
      <c r="Y383" s="28"/>
      <c r="Z383" s="30"/>
      <c r="AB383" s="10"/>
      <c r="AC383" s="10"/>
      <c r="AD383" s="11"/>
      <c r="AE383" s="11"/>
    </row>
    <row r="384" spans="1:31" ht="20.100000000000001" customHeight="1" x14ac:dyDescent="0.25">
      <c r="A384" s="5">
        <f t="shared" si="23"/>
        <v>27638</v>
      </c>
      <c r="B384" s="34">
        <v>2.3199999999999998E-2</v>
      </c>
      <c r="C384" s="6"/>
      <c r="D384" s="6"/>
      <c r="E384" s="7"/>
      <c r="F384" s="7"/>
      <c r="G384" s="7"/>
      <c r="H384" s="7"/>
      <c r="I384" s="6"/>
      <c r="J384" s="6"/>
      <c r="K384" s="6"/>
      <c r="L384" s="6"/>
      <c r="M384" s="8">
        <f t="shared" si="20"/>
        <v>384</v>
      </c>
      <c r="N384" s="8">
        <f t="shared" si="22"/>
        <v>12</v>
      </c>
      <c r="O384" s="8" t="str">
        <f t="shared" si="21"/>
        <v>$L$384</v>
      </c>
      <c r="Q384" s="26"/>
      <c r="R384" s="27"/>
      <c r="S384" s="28"/>
      <c r="T384" s="29"/>
      <c r="U384" s="27"/>
      <c r="V384" s="28"/>
      <c r="W384" s="29"/>
      <c r="X384" s="31"/>
      <c r="Y384" s="28"/>
      <c r="Z384" s="30"/>
      <c r="AB384" s="10"/>
      <c r="AC384" s="10"/>
      <c r="AD384" s="11"/>
      <c r="AE384" s="11"/>
    </row>
    <row r="385" spans="1:31" ht="20.100000000000001" customHeight="1" x14ac:dyDescent="0.25">
      <c r="A385" s="5">
        <f t="shared" si="23"/>
        <v>27668</v>
      </c>
      <c r="B385" s="34">
        <v>2.2400000000000003E-2</v>
      </c>
      <c r="C385" s="6"/>
      <c r="D385" s="6"/>
      <c r="E385" s="7"/>
      <c r="F385" s="7"/>
      <c r="G385" s="7"/>
      <c r="H385" s="7"/>
      <c r="I385" s="6"/>
      <c r="J385" s="6"/>
      <c r="K385" s="6"/>
      <c r="L385" s="6"/>
      <c r="M385" s="8">
        <f t="shared" si="20"/>
        <v>385</v>
      </c>
      <c r="N385" s="8">
        <f t="shared" si="22"/>
        <v>12</v>
      </c>
      <c r="O385" s="8" t="str">
        <f t="shared" si="21"/>
        <v>$L$385</v>
      </c>
      <c r="Q385" s="26"/>
      <c r="R385" s="27"/>
      <c r="S385" s="28"/>
      <c r="T385" s="29"/>
      <c r="U385" s="27"/>
      <c r="V385" s="28"/>
      <c r="W385" s="29"/>
      <c r="X385" s="31"/>
      <c r="Y385" s="28"/>
      <c r="Z385" s="30"/>
      <c r="AB385" s="10"/>
      <c r="AC385" s="10"/>
      <c r="AD385" s="11"/>
      <c r="AE385" s="11"/>
    </row>
    <row r="386" spans="1:31" ht="20.100000000000001" customHeight="1" x14ac:dyDescent="0.25">
      <c r="A386" s="5">
        <f t="shared" si="23"/>
        <v>27699</v>
      </c>
      <c r="B386" s="34">
        <v>2.1499999999999998E-2</v>
      </c>
      <c r="C386" s="6"/>
      <c r="D386" s="6"/>
      <c r="E386" s="7"/>
      <c r="F386" s="7"/>
      <c r="G386" s="7"/>
      <c r="H386" s="7"/>
      <c r="I386" s="6"/>
      <c r="J386" s="6"/>
      <c r="K386" s="6"/>
      <c r="L386" s="6"/>
      <c r="M386" s="8">
        <f t="shared" si="20"/>
        <v>386</v>
      </c>
      <c r="N386" s="8">
        <f t="shared" si="22"/>
        <v>12</v>
      </c>
      <c r="O386" s="8" t="str">
        <f t="shared" si="21"/>
        <v>$L$386</v>
      </c>
      <c r="Q386" s="26"/>
      <c r="R386" s="27"/>
      <c r="S386" s="28"/>
      <c r="T386" s="29"/>
      <c r="U386" s="27"/>
      <c r="V386" s="28"/>
      <c r="W386" s="29"/>
      <c r="X386" s="31"/>
      <c r="Y386" s="28"/>
      <c r="Z386" s="30"/>
      <c r="AB386" s="10"/>
      <c r="AC386" s="10"/>
      <c r="AD386" s="11"/>
      <c r="AE386" s="11"/>
    </row>
    <row r="387" spans="1:31" ht="20.100000000000001" customHeight="1" x14ac:dyDescent="0.25">
      <c r="A387" s="5">
        <f t="shared" si="23"/>
        <v>27729</v>
      </c>
      <c r="B387" s="34">
        <v>2.1899999999999999E-2</v>
      </c>
      <c r="C387" s="6"/>
      <c r="D387" s="6"/>
      <c r="E387" s="7"/>
      <c r="F387" s="7"/>
      <c r="G387" s="7"/>
      <c r="H387" s="7"/>
      <c r="I387" s="6"/>
      <c r="J387" s="6"/>
      <c r="K387" s="6"/>
      <c r="L387" s="6"/>
      <c r="M387" s="8">
        <f t="shared" si="20"/>
        <v>387</v>
      </c>
      <c r="N387" s="8">
        <f t="shared" si="22"/>
        <v>12</v>
      </c>
      <c r="O387" s="8" t="str">
        <f t="shared" si="21"/>
        <v>$L$387</v>
      </c>
      <c r="Q387" s="26"/>
      <c r="R387" s="27"/>
      <c r="S387" s="28"/>
      <c r="T387" s="29"/>
      <c r="U387" s="27"/>
      <c r="V387" s="28"/>
      <c r="W387" s="29"/>
      <c r="X387" s="31"/>
      <c r="Y387" s="28"/>
      <c r="Z387" s="30"/>
      <c r="AB387" s="10"/>
      <c r="AC387" s="10"/>
      <c r="AD387" s="11"/>
      <c r="AE387" s="11"/>
    </row>
    <row r="388" spans="1:31" ht="20.100000000000001" customHeight="1" x14ac:dyDescent="0.25">
      <c r="A388" s="5">
        <f t="shared" si="23"/>
        <v>27760</v>
      </c>
      <c r="B388" s="34">
        <v>3.1E-2</v>
      </c>
      <c r="C388" s="6"/>
      <c r="D388" s="6"/>
      <c r="E388" s="7"/>
      <c r="F388" s="7"/>
      <c r="G388" s="7"/>
      <c r="H388" s="7"/>
      <c r="I388" s="6"/>
      <c r="J388" s="6"/>
      <c r="K388" s="6"/>
      <c r="L388" s="6"/>
      <c r="M388" s="8">
        <f t="shared" ref="M388:M435" si="24">ROW(B388)</f>
        <v>388</v>
      </c>
      <c r="N388" s="8">
        <f t="shared" si="22"/>
        <v>12</v>
      </c>
      <c r="O388" s="8" t="str">
        <f t="shared" ref="O388:O435" si="25">ADDRESS(M388,N388)</f>
        <v>$L$388</v>
      </c>
      <c r="Q388" s="26"/>
      <c r="R388" s="27"/>
      <c r="S388" s="28"/>
      <c r="T388" s="29"/>
      <c r="U388" s="27"/>
      <c r="V388" s="28"/>
      <c r="W388" s="29"/>
      <c r="X388" s="31"/>
      <c r="Y388" s="28"/>
      <c r="Z388" s="30"/>
      <c r="AB388" s="10"/>
      <c r="AC388" s="10"/>
      <c r="AD388" s="11"/>
      <c r="AE388" s="11"/>
    </row>
    <row r="389" spans="1:31" ht="20.100000000000001" customHeight="1" x14ac:dyDescent="0.25">
      <c r="A389" s="5">
        <f t="shared" si="23"/>
        <v>27791</v>
      </c>
      <c r="B389" s="34">
        <v>4.1399999999999999E-2</v>
      </c>
      <c r="C389" s="6"/>
      <c r="D389" s="6"/>
      <c r="E389" s="7"/>
      <c r="F389" s="7"/>
      <c r="G389" s="7"/>
      <c r="H389" s="7"/>
      <c r="I389" s="6"/>
      <c r="J389" s="6"/>
      <c r="K389" s="6"/>
      <c r="L389" s="6"/>
      <c r="M389" s="8">
        <f t="shared" si="24"/>
        <v>389</v>
      </c>
      <c r="N389" s="8">
        <f t="shared" ref="N389:N452" si="26">IF($Q$4=$B$3,COLUMN(B389),IF($Q$4=$C$3,COLUMN(C389),IF($Q$4=$D$3,COLUMN(D389),IF($Q$4=$E$3,COLUMN(E389),IF($Q$4=$F$3,COLUMN(F389),IF($Q$4=$G$3,COLUMN(G389),IF($Q$4=$H$3,COLUMN(H389),IF($Q$4=$I$3,COLUMN(I389),IF($Q$4=$J$3,COLUMN(J389),IF($Q$4=$K$3,COLUMN(K389),IF($Q$4=$L$3,COLUMN(L389),0)))))))))))</f>
        <v>12</v>
      </c>
      <c r="O389" s="8" t="str">
        <f t="shared" si="25"/>
        <v>$L$389</v>
      </c>
      <c r="Q389" s="26"/>
      <c r="R389" s="27"/>
      <c r="S389" s="28"/>
      <c r="T389" s="29"/>
      <c r="U389" s="27"/>
      <c r="V389" s="28"/>
      <c r="W389" s="29"/>
      <c r="X389" s="31"/>
      <c r="Y389" s="28"/>
      <c r="Z389" s="30"/>
      <c r="AB389" s="10"/>
      <c r="AC389" s="10"/>
      <c r="AD389" s="11"/>
      <c r="AE389" s="11"/>
    </row>
    <row r="390" spans="1:31" ht="20.100000000000001" customHeight="1" x14ac:dyDescent="0.25">
      <c r="A390" s="5">
        <f t="shared" ref="A390:A453" si="27">EDATE(A389,1)</f>
        <v>27820</v>
      </c>
      <c r="B390" s="34">
        <v>3.6900000000000002E-2</v>
      </c>
      <c r="C390" s="6"/>
      <c r="D390" s="6"/>
      <c r="E390" s="7"/>
      <c r="F390" s="7"/>
      <c r="G390" s="7"/>
      <c r="H390" s="7"/>
      <c r="I390" s="6"/>
      <c r="J390" s="6"/>
      <c r="K390" s="6"/>
      <c r="L390" s="6"/>
      <c r="M390" s="8">
        <f t="shared" si="24"/>
        <v>390</v>
      </c>
      <c r="N390" s="8">
        <f t="shared" si="26"/>
        <v>12</v>
      </c>
      <c r="O390" s="8" t="str">
        <f t="shared" si="25"/>
        <v>$L$390</v>
      </c>
      <c r="Q390" s="26"/>
      <c r="R390" s="27"/>
      <c r="S390" s="28"/>
      <c r="T390" s="29"/>
      <c r="U390" s="27"/>
      <c r="V390" s="28"/>
      <c r="W390" s="29"/>
      <c r="X390" s="31"/>
      <c r="Y390" s="28"/>
      <c r="Z390" s="30"/>
      <c r="AB390" s="10"/>
      <c r="AC390" s="10"/>
      <c r="AD390" s="11"/>
      <c r="AE390" s="11"/>
    </row>
    <row r="391" spans="1:31" ht="20.100000000000001" customHeight="1" x14ac:dyDescent="0.25">
      <c r="A391" s="5">
        <f t="shared" si="27"/>
        <v>27851</v>
      </c>
      <c r="B391" s="34">
        <v>3.7599999999999995E-2</v>
      </c>
      <c r="C391" s="6"/>
      <c r="D391" s="6"/>
      <c r="E391" s="7"/>
      <c r="F391" s="7"/>
      <c r="G391" s="7"/>
      <c r="H391" s="7"/>
      <c r="I391" s="6"/>
      <c r="J391" s="6"/>
      <c r="K391" s="6"/>
      <c r="L391" s="6"/>
      <c r="M391" s="8">
        <f t="shared" si="24"/>
        <v>391</v>
      </c>
      <c r="N391" s="8">
        <f t="shared" si="26"/>
        <v>12</v>
      </c>
      <c r="O391" s="8" t="str">
        <f t="shared" si="25"/>
        <v>$L$391</v>
      </c>
      <c r="Q391" s="26"/>
      <c r="R391" s="27"/>
      <c r="S391" s="28"/>
      <c r="T391" s="29"/>
      <c r="U391" s="27"/>
      <c r="V391" s="28"/>
      <c r="W391" s="29"/>
      <c r="X391" s="31"/>
      <c r="Y391" s="28"/>
      <c r="Z391" s="30"/>
      <c r="AB391" s="10"/>
      <c r="AC391" s="10"/>
      <c r="AD391" s="11"/>
      <c r="AE391" s="11"/>
    </row>
    <row r="392" spans="1:31" ht="20.100000000000001" customHeight="1" x14ac:dyDescent="0.25">
      <c r="A392" s="5">
        <f t="shared" si="27"/>
        <v>27881</v>
      </c>
      <c r="B392" s="34">
        <v>3.4000000000000002E-2</v>
      </c>
      <c r="C392" s="6"/>
      <c r="D392" s="6"/>
      <c r="E392" s="7"/>
      <c r="F392" s="7"/>
      <c r="G392" s="7"/>
      <c r="H392" s="7"/>
      <c r="I392" s="6"/>
      <c r="J392" s="6"/>
      <c r="K392" s="6"/>
      <c r="L392" s="6"/>
      <c r="M392" s="8">
        <f t="shared" si="24"/>
        <v>392</v>
      </c>
      <c r="N392" s="8">
        <f t="shared" si="26"/>
        <v>12</v>
      </c>
      <c r="O392" s="8" t="str">
        <f t="shared" si="25"/>
        <v>$L$392</v>
      </c>
      <c r="Q392" s="26"/>
      <c r="R392" s="27"/>
      <c r="S392" s="28"/>
      <c r="T392" s="29"/>
      <c r="U392" s="27"/>
      <c r="V392" s="28"/>
      <c r="W392" s="29"/>
      <c r="X392" s="31"/>
      <c r="Y392" s="28"/>
      <c r="Z392" s="30"/>
      <c r="AB392" s="10"/>
      <c r="AC392" s="10"/>
      <c r="AD392" s="11"/>
      <c r="AE392" s="11"/>
    </row>
    <row r="393" spans="1:31" ht="20.100000000000001" customHeight="1" x14ac:dyDescent="0.25">
      <c r="A393" s="5">
        <f t="shared" si="27"/>
        <v>27912</v>
      </c>
      <c r="B393" s="34">
        <v>2.6800000000000001E-2</v>
      </c>
      <c r="C393" s="6"/>
      <c r="D393" s="6"/>
      <c r="E393" s="7"/>
      <c r="F393" s="7"/>
      <c r="G393" s="7"/>
      <c r="H393" s="7"/>
      <c r="I393" s="6"/>
      <c r="J393" s="6"/>
      <c r="K393" s="6"/>
      <c r="L393" s="6"/>
      <c r="M393" s="8">
        <f t="shared" si="24"/>
        <v>393</v>
      </c>
      <c r="N393" s="8">
        <f t="shared" si="26"/>
        <v>12</v>
      </c>
      <c r="O393" s="8" t="str">
        <f t="shared" si="25"/>
        <v>$L$393</v>
      </c>
      <c r="Q393" s="26"/>
      <c r="R393" s="27"/>
      <c r="S393" s="28"/>
      <c r="T393" s="29"/>
      <c r="U393" s="27"/>
      <c r="V393" s="28"/>
      <c r="W393" s="29"/>
      <c r="X393" s="31"/>
      <c r="Y393" s="28"/>
      <c r="Z393" s="30"/>
      <c r="AB393" s="10"/>
      <c r="AC393" s="10"/>
      <c r="AD393" s="11"/>
      <c r="AE393" s="11"/>
    </row>
    <row r="394" spans="1:31" ht="20.100000000000001" customHeight="1" x14ac:dyDescent="0.25">
      <c r="A394" s="5">
        <f t="shared" si="27"/>
        <v>27942</v>
      </c>
      <c r="B394" s="34">
        <v>3.7999999999999999E-2</v>
      </c>
      <c r="C394" s="6"/>
      <c r="D394" s="6"/>
      <c r="E394" s="7"/>
      <c r="F394" s="7"/>
      <c r="G394" s="7"/>
      <c r="H394" s="7"/>
      <c r="I394" s="6"/>
      <c r="J394" s="6"/>
      <c r="K394" s="6"/>
      <c r="L394" s="6"/>
      <c r="M394" s="8">
        <f t="shared" si="24"/>
        <v>394</v>
      </c>
      <c r="N394" s="8">
        <f t="shared" si="26"/>
        <v>12</v>
      </c>
      <c r="O394" s="8" t="str">
        <f t="shared" si="25"/>
        <v>$L$394</v>
      </c>
      <c r="Q394" s="26"/>
      <c r="R394" s="27"/>
      <c r="S394" s="28"/>
      <c r="T394" s="29"/>
      <c r="U394" s="27"/>
      <c r="V394" s="28"/>
      <c r="W394" s="29"/>
      <c r="X394" s="31"/>
      <c r="Y394" s="28"/>
      <c r="Z394" s="30"/>
      <c r="AB394" s="10"/>
      <c r="AC394" s="10"/>
      <c r="AD394" s="11"/>
      <c r="AE394" s="11"/>
    </row>
    <row r="395" spans="1:31" ht="20.100000000000001" customHeight="1" x14ac:dyDescent="0.25">
      <c r="A395" s="5">
        <f t="shared" si="27"/>
        <v>27973</v>
      </c>
      <c r="B395" s="34">
        <v>4.0899999999999999E-2</v>
      </c>
      <c r="C395" s="6"/>
      <c r="D395" s="6"/>
      <c r="E395" s="7"/>
      <c r="F395" s="7"/>
      <c r="G395" s="7"/>
      <c r="H395" s="7"/>
      <c r="I395" s="6"/>
      <c r="J395" s="6"/>
      <c r="K395" s="6"/>
      <c r="L395" s="6"/>
      <c r="M395" s="8">
        <f t="shared" si="24"/>
        <v>395</v>
      </c>
      <c r="N395" s="8">
        <f t="shared" si="26"/>
        <v>12</v>
      </c>
      <c r="O395" s="8" t="str">
        <f t="shared" si="25"/>
        <v>$L$395</v>
      </c>
      <c r="Q395" s="26"/>
      <c r="R395" s="27"/>
      <c r="S395" s="28"/>
      <c r="T395" s="29"/>
      <c r="U395" s="27"/>
      <c r="V395" s="28"/>
      <c r="W395" s="29"/>
      <c r="X395" s="31"/>
      <c r="Y395" s="28"/>
      <c r="Z395" s="30"/>
      <c r="AB395" s="10"/>
      <c r="AC395" s="10"/>
      <c r="AD395" s="11"/>
      <c r="AE395" s="11"/>
    </row>
    <row r="396" spans="1:31" ht="20.100000000000001" customHeight="1" x14ac:dyDescent="0.25">
      <c r="A396" s="5">
        <f t="shared" si="27"/>
        <v>28004</v>
      </c>
      <c r="B396" s="34">
        <v>3.4300000000000004E-2</v>
      </c>
      <c r="C396" s="6"/>
      <c r="D396" s="6"/>
      <c r="E396" s="7"/>
      <c r="F396" s="7"/>
      <c r="G396" s="7"/>
      <c r="H396" s="7"/>
      <c r="I396" s="6"/>
      <c r="J396" s="6"/>
      <c r="K396" s="6"/>
      <c r="L396" s="6"/>
      <c r="M396" s="8">
        <f t="shared" si="24"/>
        <v>396</v>
      </c>
      <c r="N396" s="8">
        <f t="shared" si="26"/>
        <v>12</v>
      </c>
      <c r="O396" s="8" t="str">
        <f t="shared" si="25"/>
        <v>$L$396</v>
      </c>
      <c r="Q396" s="26"/>
      <c r="R396" s="27"/>
      <c r="S396" s="28"/>
      <c r="T396" s="29"/>
      <c r="U396" s="27"/>
      <c r="V396" s="28"/>
      <c r="W396" s="29"/>
      <c r="X396" s="31"/>
      <c r="Y396" s="28"/>
      <c r="Z396" s="30"/>
      <c r="AB396" s="10"/>
      <c r="AC396" s="10"/>
      <c r="AD396" s="11"/>
      <c r="AE396" s="11"/>
    </row>
    <row r="397" spans="1:31" ht="20.100000000000001" customHeight="1" x14ac:dyDescent="0.25">
      <c r="A397" s="5">
        <f t="shared" si="27"/>
        <v>28034</v>
      </c>
      <c r="B397" s="34">
        <v>2.3700000000000002E-2</v>
      </c>
      <c r="C397" s="6"/>
      <c r="D397" s="6"/>
      <c r="E397" s="7"/>
      <c r="F397" s="7"/>
      <c r="G397" s="7"/>
      <c r="H397" s="7"/>
      <c r="I397" s="6"/>
      <c r="J397" s="6"/>
      <c r="K397" s="6"/>
      <c r="L397" s="6"/>
      <c r="M397" s="8">
        <f t="shared" si="24"/>
        <v>397</v>
      </c>
      <c r="N397" s="8">
        <f t="shared" si="26"/>
        <v>12</v>
      </c>
      <c r="O397" s="8" t="str">
        <f t="shared" si="25"/>
        <v>$L$397</v>
      </c>
      <c r="Q397" s="26"/>
      <c r="R397" s="27"/>
      <c r="S397" s="28"/>
      <c r="T397" s="29"/>
      <c r="U397" s="27"/>
      <c r="V397" s="28"/>
      <c r="W397" s="29"/>
      <c r="X397" s="31"/>
      <c r="Y397" s="28"/>
      <c r="Z397" s="30"/>
      <c r="AB397" s="10"/>
      <c r="AC397" s="10"/>
      <c r="AD397" s="11"/>
      <c r="AE397" s="11"/>
    </row>
    <row r="398" spans="1:31" ht="20.100000000000001" customHeight="1" x14ac:dyDescent="0.25">
      <c r="A398" s="5">
        <f t="shared" si="27"/>
        <v>28065</v>
      </c>
      <c r="B398" s="34">
        <v>1.9E-2</v>
      </c>
      <c r="C398" s="6"/>
      <c r="D398" s="6"/>
      <c r="E398" s="7"/>
      <c r="F398" s="7"/>
      <c r="G398" s="7"/>
      <c r="H398" s="7"/>
      <c r="I398" s="6"/>
      <c r="J398" s="6"/>
      <c r="K398" s="6"/>
      <c r="L398" s="6"/>
      <c r="M398" s="8">
        <f t="shared" si="24"/>
        <v>398</v>
      </c>
      <c r="N398" s="8">
        <f t="shared" si="26"/>
        <v>12</v>
      </c>
      <c r="O398" s="8" t="str">
        <f t="shared" si="25"/>
        <v>$L$398</v>
      </c>
      <c r="Q398" s="26"/>
      <c r="R398" s="27"/>
      <c r="S398" s="28"/>
      <c r="T398" s="29"/>
      <c r="U398" s="27"/>
      <c r="V398" s="28"/>
      <c r="W398" s="29"/>
      <c r="X398" s="31"/>
      <c r="Y398" s="28"/>
      <c r="Z398" s="30"/>
      <c r="AB398" s="10"/>
      <c r="AC398" s="10"/>
      <c r="AD398" s="11"/>
      <c r="AE398" s="11"/>
    </row>
    <row r="399" spans="1:31" ht="20.100000000000001" customHeight="1" x14ac:dyDescent="0.25">
      <c r="A399" s="5">
        <f t="shared" si="27"/>
        <v>28095</v>
      </c>
      <c r="B399" s="34">
        <v>2.3E-2</v>
      </c>
      <c r="C399" s="6"/>
      <c r="D399" s="6"/>
      <c r="E399" s="7"/>
      <c r="F399" s="7"/>
      <c r="G399" s="7"/>
      <c r="H399" s="7"/>
      <c r="I399" s="6"/>
      <c r="J399" s="6"/>
      <c r="K399" s="6"/>
      <c r="L399" s="6"/>
      <c r="M399" s="8">
        <f t="shared" si="24"/>
        <v>399</v>
      </c>
      <c r="N399" s="8">
        <f t="shared" si="26"/>
        <v>12</v>
      </c>
      <c r="O399" s="8" t="str">
        <f t="shared" si="25"/>
        <v>$L$399</v>
      </c>
      <c r="Q399" s="26"/>
      <c r="R399" s="27"/>
      <c r="S399" s="28"/>
      <c r="T399" s="29"/>
      <c r="U399" s="27"/>
      <c r="V399" s="28"/>
      <c r="W399" s="29"/>
      <c r="X399" s="31"/>
      <c r="Y399" s="28"/>
      <c r="Z399" s="30"/>
      <c r="AB399" s="10"/>
      <c r="AC399" s="10"/>
      <c r="AD399" s="11"/>
      <c r="AE399" s="11"/>
    </row>
    <row r="400" spans="1:31" ht="20.100000000000001" customHeight="1" x14ac:dyDescent="0.25">
      <c r="A400" s="5">
        <f t="shared" si="27"/>
        <v>28126</v>
      </c>
      <c r="B400" s="34">
        <v>3.7400000000000003E-2</v>
      </c>
      <c r="C400" s="6"/>
      <c r="D400" s="6"/>
      <c r="E400" s="7"/>
      <c r="F400" s="7"/>
      <c r="G400" s="7"/>
      <c r="H400" s="7"/>
      <c r="I400" s="6"/>
      <c r="J400" s="6"/>
      <c r="K400" s="6"/>
      <c r="L400" s="6"/>
      <c r="M400" s="8">
        <f t="shared" si="24"/>
        <v>400</v>
      </c>
      <c r="N400" s="8">
        <f t="shared" si="26"/>
        <v>12</v>
      </c>
      <c r="O400" s="8" t="str">
        <f t="shared" si="25"/>
        <v>$L$400</v>
      </c>
      <c r="Q400" s="26"/>
      <c r="R400" s="27"/>
      <c r="S400" s="28"/>
      <c r="T400" s="29"/>
      <c r="U400" s="27"/>
      <c r="V400" s="28"/>
      <c r="W400" s="29"/>
      <c r="X400" s="31"/>
      <c r="Y400" s="28"/>
      <c r="Z400" s="30"/>
      <c r="AB400" s="10"/>
      <c r="AC400" s="10"/>
      <c r="AD400" s="11"/>
      <c r="AE400" s="11"/>
    </row>
    <row r="401" spans="1:31" ht="20.100000000000001" customHeight="1" x14ac:dyDescent="0.25">
      <c r="A401" s="5">
        <f t="shared" si="27"/>
        <v>28157</v>
      </c>
      <c r="B401" s="34">
        <v>3.1699999999999999E-2</v>
      </c>
      <c r="C401" s="6"/>
      <c r="D401" s="6"/>
      <c r="E401" s="7"/>
      <c r="F401" s="7"/>
      <c r="G401" s="7"/>
      <c r="H401" s="7"/>
      <c r="I401" s="6"/>
      <c r="J401" s="6"/>
      <c r="K401" s="6"/>
      <c r="L401" s="6"/>
      <c r="M401" s="8">
        <f t="shared" si="24"/>
        <v>401</v>
      </c>
      <c r="N401" s="8">
        <f t="shared" si="26"/>
        <v>12</v>
      </c>
      <c r="O401" s="8" t="str">
        <f t="shared" si="25"/>
        <v>$L$401</v>
      </c>
      <c r="Q401" s="26"/>
      <c r="R401" s="27"/>
      <c r="S401" s="28"/>
      <c r="T401" s="29"/>
      <c r="U401" s="27"/>
      <c r="V401" s="28"/>
      <c r="W401" s="29"/>
      <c r="X401" s="31"/>
      <c r="Y401" s="28"/>
      <c r="Z401" s="30"/>
      <c r="AB401" s="10"/>
      <c r="AC401" s="10"/>
      <c r="AD401" s="11"/>
      <c r="AE401" s="11"/>
    </row>
    <row r="402" spans="1:31" ht="20.100000000000001" customHeight="1" x14ac:dyDescent="0.25">
      <c r="A402" s="5">
        <f t="shared" si="27"/>
        <v>28185</v>
      </c>
      <c r="B402" s="34">
        <v>4.1599999999999998E-2</v>
      </c>
      <c r="C402" s="6"/>
      <c r="D402" s="6"/>
      <c r="E402" s="7"/>
      <c r="F402" s="7"/>
      <c r="G402" s="7"/>
      <c r="H402" s="7"/>
      <c r="I402" s="6"/>
      <c r="J402" s="6"/>
      <c r="K402" s="6"/>
      <c r="L402" s="6"/>
      <c r="M402" s="8">
        <f t="shared" si="24"/>
        <v>402</v>
      </c>
      <c r="N402" s="8">
        <f t="shared" si="26"/>
        <v>12</v>
      </c>
      <c r="O402" s="8" t="str">
        <f t="shared" si="25"/>
        <v>$L$402</v>
      </c>
      <c r="Q402" s="26"/>
      <c r="R402" s="27"/>
      <c r="S402" s="28"/>
      <c r="T402" s="29"/>
      <c r="U402" s="27"/>
      <c r="V402" s="28"/>
      <c r="W402" s="29"/>
      <c r="X402" s="31"/>
      <c r="Y402" s="28"/>
      <c r="Z402" s="30"/>
      <c r="AB402" s="10"/>
      <c r="AC402" s="10"/>
      <c r="AD402" s="11"/>
      <c r="AE402" s="11"/>
    </row>
    <row r="403" spans="1:31" ht="20.100000000000001" customHeight="1" x14ac:dyDescent="0.25">
      <c r="A403" s="5">
        <f t="shared" si="27"/>
        <v>28216</v>
      </c>
      <c r="B403" s="34">
        <v>4.0800000000000003E-2</v>
      </c>
      <c r="C403" s="6"/>
      <c r="D403" s="6"/>
      <c r="E403" s="7"/>
      <c r="F403" s="7"/>
      <c r="G403" s="7"/>
      <c r="H403" s="7"/>
      <c r="I403" s="6"/>
      <c r="J403" s="6"/>
      <c r="K403" s="6"/>
      <c r="L403" s="6"/>
      <c r="M403" s="8">
        <f t="shared" si="24"/>
        <v>403</v>
      </c>
      <c r="N403" s="8">
        <f t="shared" si="26"/>
        <v>12</v>
      </c>
      <c r="O403" s="8" t="str">
        <f t="shared" si="25"/>
        <v>$L$403</v>
      </c>
      <c r="Q403" s="26"/>
      <c r="R403" s="27"/>
      <c r="S403" s="28"/>
      <c r="T403" s="29"/>
      <c r="U403" s="27"/>
      <c r="V403" s="28"/>
      <c r="W403" s="29"/>
      <c r="X403" s="31"/>
      <c r="Y403" s="28"/>
      <c r="Z403" s="30"/>
      <c r="AB403" s="10"/>
      <c r="AC403" s="10"/>
      <c r="AD403" s="11"/>
      <c r="AE403" s="11"/>
    </row>
    <row r="404" spans="1:31" ht="20.100000000000001" customHeight="1" x14ac:dyDescent="0.25">
      <c r="A404" s="5">
        <f t="shared" si="27"/>
        <v>28246</v>
      </c>
      <c r="B404" s="34">
        <v>3.5799999999999998E-2</v>
      </c>
      <c r="C404" s="6"/>
      <c r="D404" s="6"/>
      <c r="E404" s="7"/>
      <c r="F404" s="7"/>
      <c r="G404" s="7"/>
      <c r="H404" s="7"/>
      <c r="I404" s="6"/>
      <c r="J404" s="6"/>
      <c r="K404" s="6"/>
      <c r="L404" s="6"/>
      <c r="M404" s="8">
        <f t="shared" si="24"/>
        <v>404</v>
      </c>
      <c r="N404" s="8">
        <f t="shared" si="26"/>
        <v>12</v>
      </c>
      <c r="O404" s="8" t="str">
        <f t="shared" si="25"/>
        <v>$L$404</v>
      </c>
      <c r="Q404" s="26"/>
      <c r="R404" s="27"/>
      <c r="S404" s="28"/>
      <c r="T404" s="29"/>
      <c r="U404" s="27"/>
      <c r="V404" s="28"/>
      <c r="W404" s="29"/>
      <c r="X404" s="31"/>
      <c r="Y404" s="28"/>
      <c r="Z404" s="30"/>
      <c r="AB404" s="10"/>
      <c r="AC404" s="10"/>
      <c r="AD404" s="11"/>
      <c r="AE404" s="11"/>
    </row>
    <row r="405" spans="1:31" ht="20.100000000000001" customHeight="1" x14ac:dyDescent="0.25">
      <c r="A405" s="5">
        <f t="shared" si="27"/>
        <v>28277</v>
      </c>
      <c r="B405" s="34">
        <v>1.9599999999999999E-2</v>
      </c>
      <c r="C405" s="6"/>
      <c r="D405" s="6"/>
      <c r="E405" s="7"/>
      <c r="F405" s="7"/>
      <c r="G405" s="7"/>
      <c r="H405" s="7"/>
      <c r="I405" s="6"/>
      <c r="J405" s="6"/>
      <c r="K405" s="6"/>
      <c r="L405" s="6"/>
      <c r="M405" s="8">
        <f t="shared" si="24"/>
        <v>405</v>
      </c>
      <c r="N405" s="8">
        <f t="shared" si="26"/>
        <v>12</v>
      </c>
      <c r="O405" s="8" t="str">
        <f t="shared" si="25"/>
        <v>$L$405</v>
      </c>
      <c r="Q405" s="26"/>
      <c r="R405" s="27"/>
      <c r="S405" s="28"/>
      <c r="T405" s="29"/>
      <c r="U405" s="27"/>
      <c r="V405" s="28"/>
      <c r="W405" s="29"/>
      <c r="X405" s="31"/>
      <c r="Y405" s="28"/>
      <c r="Z405" s="30"/>
      <c r="AB405" s="10"/>
      <c r="AC405" s="10"/>
      <c r="AD405" s="11"/>
      <c r="AE405" s="11"/>
    </row>
    <row r="406" spans="1:31" ht="20.100000000000001" customHeight="1" x14ac:dyDescent="0.25">
      <c r="A406" s="5">
        <f t="shared" si="27"/>
        <v>28307</v>
      </c>
      <c r="B406" s="34">
        <v>2.07E-2</v>
      </c>
      <c r="C406" s="6"/>
      <c r="D406" s="6"/>
      <c r="E406" s="7"/>
      <c r="F406" s="7"/>
      <c r="G406" s="7"/>
      <c r="H406" s="7"/>
      <c r="I406" s="6"/>
      <c r="J406" s="6"/>
      <c r="K406" s="6"/>
      <c r="L406" s="6"/>
      <c r="M406" s="8">
        <f t="shared" si="24"/>
        <v>406</v>
      </c>
      <c r="N406" s="8">
        <f t="shared" si="26"/>
        <v>12</v>
      </c>
      <c r="O406" s="8" t="str">
        <f t="shared" si="25"/>
        <v>$L$406</v>
      </c>
      <c r="Q406" s="26"/>
      <c r="R406" s="27"/>
      <c r="S406" s="28"/>
      <c r="T406" s="29"/>
      <c r="U406" s="27"/>
      <c r="V406" s="28"/>
      <c r="W406" s="29"/>
      <c r="X406" s="31"/>
      <c r="Y406" s="28"/>
      <c r="Z406" s="30"/>
      <c r="AB406" s="10"/>
      <c r="AC406" s="10"/>
      <c r="AD406" s="11"/>
      <c r="AE406" s="11"/>
    </row>
    <row r="407" spans="1:31" ht="20.100000000000001" customHeight="1" x14ac:dyDescent="0.25">
      <c r="A407" s="5">
        <f t="shared" si="27"/>
        <v>28338</v>
      </c>
      <c r="B407" s="34">
        <v>1.3000000000000001E-2</v>
      </c>
      <c r="C407" s="6"/>
      <c r="D407" s="6"/>
      <c r="E407" s="7"/>
      <c r="F407" s="7"/>
      <c r="G407" s="7"/>
      <c r="H407" s="7"/>
      <c r="I407" s="6"/>
      <c r="J407" s="6"/>
      <c r="K407" s="6"/>
      <c r="L407" s="6"/>
      <c r="M407" s="8">
        <f t="shared" si="24"/>
        <v>407</v>
      </c>
      <c r="N407" s="8">
        <f t="shared" si="26"/>
        <v>12</v>
      </c>
      <c r="O407" s="8" t="str">
        <f t="shared" si="25"/>
        <v>$L$407</v>
      </c>
      <c r="Q407" s="26"/>
      <c r="R407" s="27"/>
      <c r="S407" s="28"/>
      <c r="T407" s="29"/>
      <c r="U407" s="27"/>
      <c r="V407" s="28"/>
      <c r="W407" s="29"/>
      <c r="X407" s="31"/>
      <c r="Y407" s="28"/>
      <c r="Z407" s="30"/>
      <c r="AB407" s="10"/>
      <c r="AC407" s="10"/>
      <c r="AD407" s="11"/>
      <c r="AE407" s="11"/>
    </row>
    <row r="408" spans="1:31" ht="20.100000000000001" customHeight="1" x14ac:dyDescent="0.25">
      <c r="A408" s="5">
        <f t="shared" si="27"/>
        <v>28369</v>
      </c>
      <c r="B408" s="34">
        <v>1.77E-2</v>
      </c>
      <c r="C408" s="6"/>
      <c r="D408" s="6"/>
      <c r="E408" s="7"/>
      <c r="F408" s="7"/>
      <c r="G408" s="7"/>
      <c r="H408" s="7"/>
      <c r="I408" s="6"/>
      <c r="J408" s="6"/>
      <c r="K408" s="6"/>
      <c r="L408" s="6"/>
      <c r="M408" s="8">
        <f t="shared" si="24"/>
        <v>408</v>
      </c>
      <c r="N408" s="8">
        <f t="shared" si="26"/>
        <v>12</v>
      </c>
      <c r="O408" s="8" t="str">
        <f t="shared" si="25"/>
        <v>$L$408</v>
      </c>
      <c r="Q408" s="26"/>
      <c r="R408" s="27"/>
      <c r="S408" s="28"/>
      <c r="T408" s="29"/>
      <c r="U408" s="27"/>
      <c r="V408" s="28"/>
      <c r="W408" s="29"/>
      <c r="X408" s="31"/>
      <c r="Y408" s="28"/>
      <c r="Z408" s="30"/>
      <c r="AB408" s="10"/>
      <c r="AC408" s="10"/>
      <c r="AD408" s="11"/>
      <c r="AE408" s="11"/>
    </row>
    <row r="409" spans="1:31" ht="20.100000000000001" customHeight="1" x14ac:dyDescent="0.25">
      <c r="A409" s="5">
        <f t="shared" si="27"/>
        <v>28399</v>
      </c>
      <c r="B409" s="34">
        <v>2.7400000000000001E-2</v>
      </c>
      <c r="C409" s="6"/>
      <c r="D409" s="6"/>
      <c r="E409" s="7"/>
      <c r="F409" s="7"/>
      <c r="G409" s="7"/>
      <c r="H409" s="7"/>
      <c r="I409" s="6"/>
      <c r="J409" s="6"/>
      <c r="K409" s="6"/>
      <c r="L409" s="6"/>
      <c r="M409" s="8">
        <f t="shared" si="24"/>
        <v>409</v>
      </c>
      <c r="N409" s="8">
        <f t="shared" si="26"/>
        <v>12</v>
      </c>
      <c r="O409" s="8" t="str">
        <f t="shared" si="25"/>
        <v>$L$409</v>
      </c>
      <c r="Q409" s="26"/>
      <c r="R409" s="27"/>
      <c r="S409" s="28"/>
      <c r="T409" s="29"/>
      <c r="U409" s="27"/>
      <c r="V409" s="28"/>
      <c r="W409" s="29"/>
      <c r="X409" s="31"/>
      <c r="Y409" s="28"/>
      <c r="Z409" s="30"/>
      <c r="AB409" s="10"/>
      <c r="AC409" s="10"/>
      <c r="AD409" s="11"/>
      <c r="AE409" s="11"/>
    </row>
    <row r="410" spans="1:31" ht="20.100000000000001" customHeight="1" x14ac:dyDescent="0.25">
      <c r="A410" s="5">
        <f t="shared" si="27"/>
        <v>28430</v>
      </c>
      <c r="B410" s="34">
        <v>2.6000000000000002E-2</v>
      </c>
      <c r="C410" s="6"/>
      <c r="D410" s="6"/>
      <c r="E410" s="7"/>
      <c r="F410" s="7"/>
      <c r="G410" s="7"/>
      <c r="H410" s="7"/>
      <c r="I410" s="6"/>
      <c r="J410" s="6"/>
      <c r="K410" s="6"/>
      <c r="L410" s="6"/>
      <c r="M410" s="8">
        <f t="shared" si="24"/>
        <v>410</v>
      </c>
      <c r="N410" s="8">
        <f t="shared" si="26"/>
        <v>12</v>
      </c>
      <c r="O410" s="8" t="str">
        <f t="shared" si="25"/>
        <v>$L$410</v>
      </c>
      <c r="Q410" s="26"/>
      <c r="R410" s="27"/>
      <c r="S410" s="28"/>
      <c r="T410" s="29"/>
      <c r="U410" s="27"/>
      <c r="V410" s="28"/>
      <c r="W410" s="29"/>
      <c r="X410" s="31"/>
      <c r="Y410" s="28"/>
      <c r="Z410" s="30"/>
      <c r="AB410" s="10"/>
      <c r="AC410" s="10"/>
      <c r="AD410" s="11"/>
      <c r="AE410" s="11"/>
    </row>
    <row r="411" spans="1:31" ht="20.100000000000001" customHeight="1" x14ac:dyDescent="0.25">
      <c r="A411" s="5">
        <f t="shared" si="27"/>
        <v>28460</v>
      </c>
      <c r="B411" s="34">
        <v>2.1499999999999998E-2</v>
      </c>
      <c r="C411" s="6"/>
      <c r="D411" s="6"/>
      <c r="E411" s="7"/>
      <c r="F411" s="7"/>
      <c r="G411" s="7"/>
      <c r="H411" s="7"/>
      <c r="I411" s="6"/>
      <c r="J411" s="6"/>
      <c r="K411" s="6"/>
      <c r="L411" s="6"/>
      <c r="M411" s="8">
        <f t="shared" si="24"/>
        <v>411</v>
      </c>
      <c r="N411" s="8">
        <f t="shared" si="26"/>
        <v>12</v>
      </c>
      <c r="O411" s="8" t="str">
        <f t="shared" si="25"/>
        <v>$L$411</v>
      </c>
      <c r="Q411" s="26"/>
      <c r="R411" s="27"/>
      <c r="S411" s="28"/>
      <c r="T411" s="29"/>
      <c r="U411" s="27"/>
      <c r="V411" s="28"/>
      <c r="W411" s="29"/>
      <c r="X411" s="31"/>
      <c r="Y411" s="28"/>
      <c r="Z411" s="30"/>
      <c r="AB411" s="10"/>
      <c r="AC411" s="10"/>
      <c r="AD411" s="11"/>
      <c r="AE411" s="11"/>
    </row>
    <row r="412" spans="1:31" ht="20.100000000000001" customHeight="1" x14ac:dyDescent="0.25">
      <c r="A412" s="5">
        <f t="shared" si="27"/>
        <v>28491</v>
      </c>
      <c r="B412" s="34">
        <v>2.6600000000000002E-2</v>
      </c>
      <c r="C412" s="6"/>
      <c r="D412" s="6"/>
      <c r="E412" s="7"/>
      <c r="F412" s="7"/>
      <c r="G412" s="7"/>
      <c r="H412" s="7"/>
      <c r="I412" s="6"/>
      <c r="J412" s="6"/>
      <c r="K412" s="6"/>
      <c r="L412" s="6"/>
      <c r="M412" s="8">
        <f t="shared" si="24"/>
        <v>412</v>
      </c>
      <c r="N412" s="8">
        <f t="shared" si="26"/>
        <v>12</v>
      </c>
      <c r="O412" s="8" t="str">
        <f t="shared" si="25"/>
        <v>$L$412</v>
      </c>
      <c r="Q412" s="26"/>
      <c r="R412" s="27"/>
      <c r="S412" s="28"/>
      <c r="T412" s="29"/>
      <c r="U412" s="27"/>
      <c r="V412" s="28"/>
      <c r="W412" s="29"/>
      <c r="X412" s="31"/>
      <c r="Y412" s="28"/>
      <c r="Z412" s="30"/>
      <c r="AB412" s="10"/>
      <c r="AC412" s="10"/>
      <c r="AD412" s="11"/>
      <c r="AE412" s="11"/>
    </row>
    <row r="413" spans="1:31" ht="20.100000000000001" customHeight="1" x14ac:dyDescent="0.25">
      <c r="A413" s="5">
        <f t="shared" si="27"/>
        <v>28522</v>
      </c>
      <c r="B413" s="34">
        <v>3.3599999999999998E-2</v>
      </c>
      <c r="C413" s="6"/>
      <c r="D413" s="6"/>
      <c r="E413" s="7"/>
      <c r="F413" s="7"/>
      <c r="G413" s="7"/>
      <c r="H413" s="7"/>
      <c r="I413" s="6"/>
      <c r="J413" s="6"/>
      <c r="K413" s="6"/>
      <c r="L413" s="6"/>
      <c r="M413" s="8">
        <f t="shared" si="24"/>
        <v>413</v>
      </c>
      <c r="N413" s="8">
        <f t="shared" si="26"/>
        <v>12</v>
      </c>
      <c r="O413" s="8" t="str">
        <f t="shared" si="25"/>
        <v>$L$413</v>
      </c>
      <c r="Q413" s="26"/>
      <c r="R413" s="27"/>
      <c r="S413" s="28"/>
      <c r="T413" s="29"/>
      <c r="U413" s="27"/>
      <c r="V413" s="28"/>
      <c r="W413" s="29"/>
      <c r="X413" s="31"/>
      <c r="Y413" s="28"/>
      <c r="Z413" s="30"/>
      <c r="AB413" s="10"/>
      <c r="AC413" s="10"/>
      <c r="AD413" s="11"/>
      <c r="AE413" s="11"/>
    </row>
    <row r="414" spans="1:31" ht="20.100000000000001" customHeight="1" x14ac:dyDescent="0.25">
      <c r="A414" s="5">
        <f t="shared" si="27"/>
        <v>28550</v>
      </c>
      <c r="B414" s="34">
        <v>3.2500000000000001E-2</v>
      </c>
      <c r="C414" s="6"/>
      <c r="D414" s="6"/>
      <c r="E414" s="7"/>
      <c r="F414" s="7"/>
      <c r="G414" s="7"/>
      <c r="H414" s="7"/>
      <c r="I414" s="6"/>
      <c r="J414" s="6"/>
      <c r="K414" s="6"/>
      <c r="L414" s="6"/>
      <c r="M414" s="8">
        <f t="shared" si="24"/>
        <v>414</v>
      </c>
      <c r="N414" s="8">
        <f t="shared" si="26"/>
        <v>12</v>
      </c>
      <c r="O414" s="8" t="str">
        <f t="shared" si="25"/>
        <v>$L$414</v>
      </c>
      <c r="Q414" s="26"/>
      <c r="R414" s="27"/>
      <c r="S414" s="28"/>
      <c r="T414" s="29"/>
      <c r="U414" s="27"/>
      <c r="V414" s="28"/>
      <c r="W414" s="29"/>
      <c r="X414" s="31"/>
      <c r="Y414" s="28"/>
      <c r="Z414" s="30"/>
      <c r="AB414" s="10"/>
      <c r="AC414" s="10"/>
      <c r="AD414" s="11"/>
      <c r="AE414" s="11"/>
    </row>
    <row r="415" spans="1:31" ht="20.100000000000001" customHeight="1" x14ac:dyDescent="0.25">
      <c r="A415" s="5">
        <f t="shared" si="27"/>
        <v>28581</v>
      </c>
      <c r="B415" s="34">
        <v>3.4200000000000001E-2</v>
      </c>
      <c r="C415" s="6"/>
      <c r="D415" s="6"/>
      <c r="E415" s="7"/>
      <c r="F415" s="7"/>
      <c r="G415" s="7"/>
      <c r="H415" s="7"/>
      <c r="I415" s="6"/>
      <c r="J415" s="6"/>
      <c r="K415" s="6"/>
      <c r="L415" s="6"/>
      <c r="M415" s="8">
        <f t="shared" si="24"/>
        <v>415</v>
      </c>
      <c r="N415" s="8">
        <f t="shared" si="26"/>
        <v>12</v>
      </c>
      <c r="O415" s="8" t="str">
        <f t="shared" si="25"/>
        <v>$L$415</v>
      </c>
      <c r="Q415" s="26"/>
      <c r="R415" s="27"/>
      <c r="S415" s="28"/>
      <c r="T415" s="29"/>
      <c r="U415" s="27"/>
      <c r="V415" s="28"/>
      <c r="W415" s="29"/>
      <c r="X415" s="31"/>
      <c r="Y415" s="28"/>
      <c r="Z415" s="30"/>
      <c r="AB415" s="10"/>
      <c r="AC415" s="10"/>
      <c r="AD415" s="11"/>
      <c r="AE415" s="11"/>
    </row>
    <row r="416" spans="1:31" ht="20.100000000000001" customHeight="1" x14ac:dyDescent="0.25">
      <c r="A416" s="5">
        <f t="shared" si="27"/>
        <v>28611</v>
      </c>
      <c r="B416" s="34">
        <v>3.2199999999999999E-2</v>
      </c>
      <c r="C416" s="6"/>
      <c r="D416" s="6"/>
      <c r="E416" s="7"/>
      <c r="F416" s="7"/>
      <c r="G416" s="7"/>
      <c r="H416" s="7"/>
      <c r="I416" s="6"/>
      <c r="J416" s="6"/>
      <c r="K416" s="6"/>
      <c r="L416" s="6"/>
      <c r="M416" s="8">
        <f t="shared" si="24"/>
        <v>416</v>
      </c>
      <c r="N416" s="8">
        <f t="shared" si="26"/>
        <v>12</v>
      </c>
      <c r="O416" s="8" t="str">
        <f t="shared" si="25"/>
        <v>$L$416</v>
      </c>
      <c r="Q416" s="26"/>
      <c r="R416" s="27"/>
      <c r="S416" s="28"/>
      <c r="T416" s="29"/>
      <c r="U416" s="27"/>
      <c r="V416" s="28"/>
      <c r="W416" s="29"/>
      <c r="X416" s="31"/>
      <c r="Y416" s="28"/>
      <c r="Z416" s="30"/>
      <c r="AB416" s="10"/>
      <c r="AC416" s="10"/>
      <c r="AD416" s="11"/>
      <c r="AE416" s="11"/>
    </row>
    <row r="417" spans="1:31" ht="20.100000000000001" customHeight="1" x14ac:dyDescent="0.25">
      <c r="A417" s="5">
        <f t="shared" si="27"/>
        <v>28642</v>
      </c>
      <c r="B417" s="34">
        <v>3.6299999999999999E-2</v>
      </c>
      <c r="C417" s="6"/>
      <c r="D417" s="6"/>
      <c r="E417" s="7"/>
      <c r="F417" s="7"/>
      <c r="G417" s="7"/>
      <c r="H417" s="7"/>
      <c r="I417" s="6"/>
      <c r="J417" s="6"/>
      <c r="K417" s="6"/>
      <c r="L417" s="6"/>
      <c r="M417" s="8">
        <f t="shared" si="24"/>
        <v>417</v>
      </c>
      <c r="N417" s="8">
        <f t="shared" si="26"/>
        <v>12</v>
      </c>
      <c r="O417" s="8" t="str">
        <f t="shared" si="25"/>
        <v>$L$417</v>
      </c>
      <c r="Q417" s="26"/>
      <c r="R417" s="27"/>
      <c r="S417" s="28"/>
      <c r="T417" s="29"/>
      <c r="U417" s="27"/>
      <c r="V417" s="28"/>
      <c r="W417" s="29"/>
      <c r="X417" s="31"/>
      <c r="Y417" s="28"/>
      <c r="Z417" s="30"/>
      <c r="AB417" s="10"/>
      <c r="AC417" s="10"/>
      <c r="AD417" s="11"/>
      <c r="AE417" s="11"/>
    </row>
    <row r="418" spans="1:31" ht="20.100000000000001" customHeight="1" x14ac:dyDescent="0.25">
      <c r="A418" s="5">
        <f t="shared" si="27"/>
        <v>28672</v>
      </c>
      <c r="B418" s="34">
        <v>2.7699999999999999E-2</v>
      </c>
      <c r="C418" s="6"/>
      <c r="D418" s="6"/>
      <c r="E418" s="7"/>
      <c r="F418" s="7"/>
      <c r="G418" s="7"/>
      <c r="H418" s="7"/>
      <c r="I418" s="6"/>
      <c r="J418" s="6"/>
      <c r="K418" s="6"/>
      <c r="L418" s="6"/>
      <c r="M418" s="8">
        <f t="shared" si="24"/>
        <v>418</v>
      </c>
      <c r="N418" s="8">
        <f t="shared" si="26"/>
        <v>12</v>
      </c>
      <c r="O418" s="8" t="str">
        <f t="shared" si="25"/>
        <v>$L$418</v>
      </c>
      <c r="Q418" s="26"/>
      <c r="R418" s="27"/>
      <c r="S418" s="28"/>
      <c r="T418" s="29"/>
      <c r="U418" s="27"/>
      <c r="V418" s="28"/>
      <c r="W418" s="29"/>
      <c r="X418" s="31"/>
      <c r="Y418" s="28"/>
      <c r="Z418" s="30"/>
      <c r="AB418" s="10"/>
      <c r="AC418" s="10"/>
      <c r="AD418" s="11"/>
      <c r="AE418" s="11"/>
    </row>
    <row r="419" spans="1:31" ht="20.100000000000001" customHeight="1" x14ac:dyDescent="0.25">
      <c r="A419" s="5">
        <f t="shared" si="27"/>
        <v>28703</v>
      </c>
      <c r="B419" s="34">
        <v>2.69E-2</v>
      </c>
      <c r="C419" s="6"/>
      <c r="D419" s="6"/>
      <c r="E419" s="7"/>
      <c r="F419" s="7"/>
      <c r="G419" s="7"/>
      <c r="H419" s="7"/>
      <c r="I419" s="6"/>
      <c r="J419" s="6"/>
      <c r="K419" s="6"/>
      <c r="L419" s="6"/>
      <c r="M419" s="8">
        <f t="shared" si="24"/>
        <v>419</v>
      </c>
      <c r="N419" s="8">
        <f t="shared" si="26"/>
        <v>12</v>
      </c>
      <c r="O419" s="8" t="str">
        <f t="shared" si="25"/>
        <v>$L$419</v>
      </c>
      <c r="Q419" s="26"/>
      <c r="R419" s="27"/>
      <c r="S419" s="28"/>
      <c r="T419" s="29"/>
      <c r="U419" s="27"/>
      <c r="V419" s="28"/>
      <c r="W419" s="29"/>
      <c r="X419" s="31"/>
      <c r="Y419" s="28"/>
      <c r="Z419" s="30"/>
      <c r="AB419" s="10"/>
      <c r="AC419" s="10"/>
      <c r="AD419" s="11"/>
      <c r="AE419" s="11"/>
    </row>
    <row r="420" spans="1:31" ht="20.100000000000001" customHeight="1" x14ac:dyDescent="0.25">
      <c r="A420" s="5">
        <f t="shared" si="27"/>
        <v>28734</v>
      </c>
      <c r="B420" s="34">
        <v>2.5399999999999999E-2</v>
      </c>
      <c r="C420" s="6"/>
      <c r="D420" s="6"/>
      <c r="E420" s="7"/>
      <c r="F420" s="7"/>
      <c r="G420" s="7"/>
      <c r="H420" s="7"/>
      <c r="I420" s="6"/>
      <c r="J420" s="6"/>
      <c r="K420" s="6"/>
      <c r="L420" s="6"/>
      <c r="M420" s="8">
        <f t="shared" si="24"/>
        <v>420</v>
      </c>
      <c r="N420" s="8">
        <f t="shared" si="26"/>
        <v>12</v>
      </c>
      <c r="O420" s="8" t="str">
        <f t="shared" si="25"/>
        <v>$L$420</v>
      </c>
      <c r="Q420" s="26"/>
      <c r="R420" s="27"/>
      <c r="S420" s="28"/>
      <c r="T420" s="29"/>
      <c r="U420" s="27"/>
      <c r="V420" s="28"/>
      <c r="W420" s="29"/>
      <c r="X420" s="31"/>
      <c r="Y420" s="28"/>
      <c r="Z420" s="30"/>
      <c r="AB420" s="10"/>
      <c r="AC420" s="10"/>
      <c r="AD420" s="11"/>
      <c r="AE420" s="11"/>
    </row>
    <row r="421" spans="1:31" ht="20.100000000000001" customHeight="1" x14ac:dyDescent="0.25">
      <c r="A421" s="5">
        <f t="shared" si="27"/>
        <v>28764</v>
      </c>
      <c r="B421" s="34">
        <v>2.86E-2</v>
      </c>
      <c r="C421" s="6"/>
      <c r="D421" s="6"/>
      <c r="E421" s="7"/>
      <c r="F421" s="7"/>
      <c r="G421" s="7"/>
      <c r="H421" s="7"/>
      <c r="I421" s="6"/>
      <c r="J421" s="6"/>
      <c r="K421" s="6"/>
      <c r="L421" s="6"/>
      <c r="M421" s="8">
        <f t="shared" si="24"/>
        <v>421</v>
      </c>
      <c r="N421" s="8">
        <f t="shared" si="26"/>
        <v>12</v>
      </c>
      <c r="O421" s="8" t="str">
        <f t="shared" si="25"/>
        <v>$L$421</v>
      </c>
      <c r="Q421" s="26"/>
      <c r="R421" s="27"/>
      <c r="S421" s="28"/>
      <c r="T421" s="29"/>
      <c r="U421" s="27"/>
      <c r="V421" s="28"/>
      <c r="W421" s="29"/>
      <c r="X421" s="31"/>
      <c r="Y421" s="28"/>
      <c r="Z421" s="30"/>
      <c r="AB421" s="10"/>
      <c r="AC421" s="10"/>
      <c r="AD421" s="11"/>
      <c r="AE421" s="11"/>
    </row>
    <row r="422" spans="1:31" ht="20.100000000000001" customHeight="1" x14ac:dyDescent="0.25">
      <c r="A422" s="5">
        <f t="shared" si="27"/>
        <v>28795</v>
      </c>
      <c r="B422" s="34">
        <v>2.7799999999999998E-2</v>
      </c>
      <c r="C422" s="6"/>
      <c r="D422" s="6"/>
      <c r="E422" s="7"/>
      <c r="F422" s="7"/>
      <c r="G422" s="7"/>
      <c r="H422" s="7"/>
      <c r="I422" s="6"/>
      <c r="J422" s="6"/>
      <c r="K422" s="6"/>
      <c r="L422" s="6"/>
      <c r="M422" s="8">
        <f t="shared" si="24"/>
        <v>422</v>
      </c>
      <c r="N422" s="8">
        <f t="shared" si="26"/>
        <v>12</v>
      </c>
      <c r="O422" s="8" t="str">
        <f t="shared" si="25"/>
        <v>$L$422</v>
      </c>
      <c r="Q422" s="26"/>
      <c r="R422" s="27"/>
      <c r="S422" s="28"/>
      <c r="T422" s="29"/>
      <c r="U422" s="27"/>
      <c r="V422" s="28"/>
      <c r="W422" s="29"/>
      <c r="X422" s="31"/>
      <c r="Y422" s="28"/>
      <c r="Z422" s="30"/>
      <c r="AB422" s="10"/>
      <c r="AC422" s="10"/>
      <c r="AD422" s="11"/>
      <c r="AE422" s="11"/>
    </row>
    <row r="423" spans="1:31" ht="20.100000000000001" customHeight="1" x14ac:dyDescent="0.25">
      <c r="A423" s="5">
        <f t="shared" si="27"/>
        <v>28825</v>
      </c>
      <c r="B423" s="34">
        <v>1.49E-2</v>
      </c>
      <c r="C423" s="6"/>
      <c r="D423" s="6"/>
      <c r="E423" s="7"/>
      <c r="F423" s="7"/>
      <c r="G423" s="7"/>
      <c r="H423" s="7"/>
      <c r="I423" s="6"/>
      <c r="J423" s="6"/>
      <c r="K423" s="6"/>
      <c r="L423" s="6"/>
      <c r="M423" s="8">
        <f t="shared" si="24"/>
        <v>423</v>
      </c>
      <c r="N423" s="8">
        <f t="shared" si="26"/>
        <v>12</v>
      </c>
      <c r="O423" s="8" t="str">
        <f t="shared" si="25"/>
        <v>$L$423</v>
      </c>
      <c r="Q423" s="26"/>
      <c r="R423" s="27"/>
      <c r="S423" s="28"/>
      <c r="T423" s="29"/>
      <c r="U423" s="27"/>
      <c r="V423" s="28"/>
      <c r="W423" s="29"/>
      <c r="X423" s="31"/>
      <c r="Y423" s="28"/>
      <c r="Z423" s="30"/>
      <c r="AB423" s="10"/>
      <c r="AC423" s="10"/>
      <c r="AD423" s="11"/>
      <c r="AE423" s="11"/>
    </row>
    <row r="424" spans="1:31" ht="20.100000000000001" customHeight="1" x14ac:dyDescent="0.25">
      <c r="A424" s="5">
        <f t="shared" si="27"/>
        <v>28856</v>
      </c>
      <c r="B424" s="34">
        <v>3.7100000000000001E-2</v>
      </c>
      <c r="C424" s="6"/>
      <c r="D424" s="35">
        <v>0</v>
      </c>
      <c r="E424" s="7"/>
      <c r="F424" s="7"/>
      <c r="G424" s="7"/>
      <c r="H424" s="7"/>
      <c r="I424" s="6"/>
      <c r="J424" s="6"/>
      <c r="K424" s="6"/>
      <c r="L424" s="6"/>
      <c r="M424" s="8">
        <f t="shared" si="24"/>
        <v>424</v>
      </c>
      <c r="N424" s="8">
        <f t="shared" si="26"/>
        <v>12</v>
      </c>
      <c r="O424" s="8" t="str">
        <f t="shared" si="25"/>
        <v>$L$424</v>
      </c>
      <c r="Q424" s="26"/>
      <c r="R424" s="27"/>
      <c r="S424" s="28"/>
      <c r="T424" s="29"/>
      <c r="U424" s="27"/>
      <c r="V424" s="28"/>
      <c r="W424" s="29"/>
      <c r="X424" s="31"/>
      <c r="Y424" s="28"/>
      <c r="Z424" s="30"/>
      <c r="AB424" s="10"/>
      <c r="AC424" s="10"/>
      <c r="AD424" s="11"/>
      <c r="AE424" s="11"/>
    </row>
    <row r="425" spans="1:31" ht="20.100000000000001" customHeight="1" x14ac:dyDescent="0.25">
      <c r="A425" s="5">
        <f t="shared" si="27"/>
        <v>28887</v>
      </c>
      <c r="B425" s="34">
        <v>3.7200000000000004E-2</v>
      </c>
      <c r="C425" s="6"/>
      <c r="D425" s="35">
        <v>0</v>
      </c>
      <c r="E425" s="7"/>
      <c r="F425" s="7"/>
      <c r="G425" s="7"/>
      <c r="H425" s="7"/>
      <c r="I425" s="6"/>
      <c r="J425" s="6"/>
      <c r="K425" s="6"/>
      <c r="L425" s="6"/>
      <c r="M425" s="8">
        <f t="shared" si="24"/>
        <v>425</v>
      </c>
      <c r="N425" s="8">
        <f t="shared" si="26"/>
        <v>12</v>
      </c>
      <c r="O425" s="8" t="str">
        <f t="shared" si="25"/>
        <v>$L$425</v>
      </c>
      <c r="Q425" s="26"/>
      <c r="R425" s="27"/>
      <c r="S425" s="28"/>
      <c r="T425" s="29"/>
      <c r="U425" s="27"/>
      <c r="V425" s="28"/>
      <c r="W425" s="29"/>
      <c r="X425" s="31"/>
      <c r="Y425" s="28"/>
      <c r="Z425" s="30"/>
      <c r="AB425" s="10"/>
      <c r="AC425" s="10"/>
      <c r="AD425" s="11"/>
      <c r="AE425" s="11"/>
    </row>
    <row r="426" spans="1:31" ht="20.100000000000001" customHeight="1" x14ac:dyDescent="0.25">
      <c r="A426" s="5">
        <f t="shared" si="27"/>
        <v>28915</v>
      </c>
      <c r="B426" s="34">
        <v>5.7999999999999996E-2</v>
      </c>
      <c r="C426" s="6"/>
      <c r="D426" s="35">
        <v>0</v>
      </c>
      <c r="E426" s="7"/>
      <c r="F426" s="7"/>
      <c r="G426" s="7"/>
      <c r="H426" s="7"/>
      <c r="I426" s="6"/>
      <c r="J426" s="6"/>
      <c r="K426" s="6"/>
      <c r="L426" s="6"/>
      <c r="M426" s="8">
        <f t="shared" si="24"/>
        <v>426</v>
      </c>
      <c r="N426" s="8">
        <f t="shared" si="26"/>
        <v>12</v>
      </c>
      <c r="O426" s="8" t="str">
        <f t="shared" si="25"/>
        <v>$L$426</v>
      </c>
      <c r="Q426" s="26"/>
      <c r="R426" s="27"/>
      <c r="S426" s="28"/>
      <c r="T426" s="29"/>
      <c r="U426" s="27"/>
      <c r="V426" s="28"/>
      <c r="W426" s="29"/>
      <c r="X426" s="31"/>
      <c r="Y426" s="28"/>
      <c r="Z426" s="30"/>
      <c r="AB426" s="10"/>
      <c r="AC426" s="10"/>
      <c r="AD426" s="11"/>
      <c r="AE426" s="11"/>
    </row>
    <row r="427" spans="1:31" ht="20.100000000000001" customHeight="1" x14ac:dyDescent="0.25">
      <c r="A427" s="5">
        <f t="shared" si="27"/>
        <v>28946</v>
      </c>
      <c r="B427" s="34">
        <v>3.7599999999999995E-2</v>
      </c>
      <c r="C427" s="6"/>
      <c r="D427" s="35">
        <v>3.4500000000000003E-2</v>
      </c>
      <c r="E427" s="7"/>
      <c r="F427" s="7"/>
      <c r="G427" s="7"/>
      <c r="H427" s="7"/>
      <c r="I427" s="6"/>
      <c r="J427" s="6"/>
      <c r="K427" s="6"/>
      <c r="L427" s="6"/>
      <c r="M427" s="8">
        <f t="shared" si="24"/>
        <v>427</v>
      </c>
      <c r="N427" s="8">
        <f t="shared" si="26"/>
        <v>12</v>
      </c>
      <c r="O427" s="8" t="str">
        <f t="shared" si="25"/>
        <v>$L$427</v>
      </c>
      <c r="Q427" s="26"/>
      <c r="R427" s="27"/>
      <c r="S427" s="28"/>
      <c r="T427" s="29"/>
      <c r="U427" s="27"/>
      <c r="V427" s="28"/>
      <c r="W427" s="29"/>
      <c r="X427" s="31"/>
      <c r="Y427" s="28"/>
      <c r="Z427" s="30"/>
      <c r="AB427" s="10"/>
      <c r="AC427" s="10"/>
      <c r="AD427" s="11"/>
      <c r="AE427" s="11"/>
    </row>
    <row r="428" spans="1:31" ht="20.100000000000001" customHeight="1" x14ac:dyDescent="0.25">
      <c r="A428" s="5">
        <f t="shared" si="27"/>
        <v>28976</v>
      </c>
      <c r="B428" s="34">
        <v>2.3700000000000002E-2</v>
      </c>
      <c r="C428" s="6"/>
      <c r="D428" s="35">
        <v>1.7600000000000001E-2</v>
      </c>
      <c r="E428" s="7"/>
      <c r="F428" s="7"/>
      <c r="G428" s="7"/>
      <c r="H428" s="7"/>
      <c r="I428" s="6"/>
      <c r="J428" s="6"/>
      <c r="K428" s="6"/>
      <c r="L428" s="6"/>
      <c r="M428" s="8">
        <f t="shared" si="24"/>
        <v>428</v>
      </c>
      <c r="N428" s="8">
        <f t="shared" si="26"/>
        <v>12</v>
      </c>
      <c r="O428" s="8" t="str">
        <f t="shared" si="25"/>
        <v>$L$428</v>
      </c>
      <c r="Q428" s="26"/>
      <c r="R428" s="27"/>
      <c r="S428" s="28"/>
      <c r="T428" s="29"/>
      <c r="U428" s="27"/>
      <c r="V428" s="28"/>
      <c r="W428" s="29"/>
      <c r="X428" s="31"/>
      <c r="Y428" s="28"/>
      <c r="Z428" s="30"/>
      <c r="AB428" s="10"/>
      <c r="AC428" s="10"/>
      <c r="AD428" s="11"/>
      <c r="AE428" s="11"/>
    </row>
    <row r="429" spans="1:31" ht="20.100000000000001" customHeight="1" x14ac:dyDescent="0.25">
      <c r="A429" s="5">
        <f t="shared" si="27"/>
        <v>29007</v>
      </c>
      <c r="B429" s="34">
        <v>3.4200000000000001E-2</v>
      </c>
      <c r="C429" s="6"/>
      <c r="D429" s="35">
        <v>0.03</v>
      </c>
      <c r="E429" s="7"/>
      <c r="F429" s="7"/>
      <c r="G429" s="7"/>
      <c r="H429" s="7"/>
      <c r="I429" s="6"/>
      <c r="J429" s="6"/>
      <c r="K429" s="6"/>
      <c r="L429" s="6"/>
      <c r="M429" s="8">
        <f t="shared" si="24"/>
        <v>429</v>
      </c>
      <c r="N429" s="8">
        <f t="shared" si="26"/>
        <v>12</v>
      </c>
      <c r="O429" s="8" t="str">
        <f t="shared" si="25"/>
        <v>$L$429</v>
      </c>
      <c r="Q429" s="26"/>
      <c r="R429" s="27"/>
      <c r="S429" s="28"/>
      <c r="T429" s="29"/>
      <c r="U429" s="27"/>
      <c r="V429" s="28"/>
      <c r="W429" s="29"/>
      <c r="X429" s="31"/>
      <c r="Y429" s="28"/>
      <c r="Z429" s="30"/>
      <c r="AB429" s="10"/>
      <c r="AC429" s="10"/>
      <c r="AD429" s="11"/>
      <c r="AE429" s="11"/>
    </row>
    <row r="430" spans="1:31" ht="20.100000000000001" customHeight="1" x14ac:dyDescent="0.25">
      <c r="A430" s="5">
        <f t="shared" si="27"/>
        <v>29037</v>
      </c>
      <c r="B430" s="34">
        <v>4.3700000000000003E-2</v>
      </c>
      <c r="C430" s="6"/>
      <c r="D430" s="35">
        <v>5.3600000000000002E-2</v>
      </c>
      <c r="E430" s="7"/>
      <c r="F430" s="7"/>
      <c r="G430" s="7"/>
      <c r="H430" s="7"/>
      <c r="I430" s="6"/>
      <c r="J430" s="6"/>
      <c r="K430" s="6"/>
      <c r="L430" s="6"/>
      <c r="M430" s="8">
        <f t="shared" si="24"/>
        <v>430</v>
      </c>
      <c r="N430" s="8">
        <f t="shared" si="26"/>
        <v>12</v>
      </c>
      <c r="O430" s="8" t="str">
        <f t="shared" si="25"/>
        <v>$L$430</v>
      </c>
      <c r="Q430" s="26"/>
      <c r="R430" s="27"/>
      <c r="S430" s="28"/>
      <c r="T430" s="29"/>
      <c r="U430" s="27"/>
      <c r="V430" s="28"/>
      <c r="W430" s="29"/>
      <c r="X430" s="31"/>
      <c r="Y430" s="28"/>
      <c r="Z430" s="30"/>
      <c r="AB430" s="10"/>
      <c r="AC430" s="10"/>
      <c r="AD430" s="11"/>
      <c r="AE430" s="11"/>
    </row>
    <row r="431" spans="1:31" ht="20.100000000000001" customHeight="1" x14ac:dyDescent="0.25">
      <c r="A431" s="5">
        <f t="shared" si="27"/>
        <v>29068</v>
      </c>
      <c r="B431" s="34">
        <v>5.7999999999999996E-2</v>
      </c>
      <c r="C431" s="6"/>
      <c r="D431" s="35">
        <v>5.79E-2</v>
      </c>
      <c r="E431" s="7"/>
      <c r="F431" s="7"/>
      <c r="G431" s="7"/>
      <c r="H431" s="7"/>
      <c r="I431" s="6"/>
      <c r="J431" s="6"/>
      <c r="K431" s="6"/>
      <c r="L431" s="6"/>
      <c r="M431" s="8">
        <f t="shared" si="24"/>
        <v>431</v>
      </c>
      <c r="N431" s="8">
        <f t="shared" si="26"/>
        <v>12</v>
      </c>
      <c r="O431" s="8" t="str">
        <f t="shared" si="25"/>
        <v>$L$431</v>
      </c>
      <c r="Q431" s="26"/>
      <c r="R431" s="27"/>
      <c r="S431" s="28"/>
      <c r="T431" s="29"/>
      <c r="U431" s="27"/>
      <c r="V431" s="28"/>
      <c r="W431" s="29"/>
      <c r="X431" s="31"/>
      <c r="Y431" s="28"/>
      <c r="Z431" s="30"/>
      <c r="AB431" s="10"/>
      <c r="AC431" s="10"/>
      <c r="AD431" s="11"/>
      <c r="AE431" s="11"/>
    </row>
    <row r="432" spans="1:31" ht="20.100000000000001" customHeight="1" x14ac:dyDescent="0.25">
      <c r="A432" s="5">
        <f t="shared" si="27"/>
        <v>29099</v>
      </c>
      <c r="B432" s="34">
        <v>7.7199999999999991E-2</v>
      </c>
      <c r="C432" s="6"/>
      <c r="D432" s="35">
        <v>6.6100000000000006E-2</v>
      </c>
      <c r="E432" s="7"/>
      <c r="F432" s="7"/>
      <c r="G432" s="7"/>
      <c r="H432" s="7"/>
      <c r="I432" s="6"/>
      <c r="J432" s="6"/>
      <c r="K432" s="6"/>
      <c r="L432" s="6"/>
      <c r="M432" s="8">
        <f t="shared" si="24"/>
        <v>432</v>
      </c>
      <c r="N432" s="8">
        <f t="shared" si="26"/>
        <v>12</v>
      </c>
      <c r="O432" s="8" t="str">
        <f t="shared" si="25"/>
        <v>$L$432</v>
      </c>
      <c r="Q432" s="26"/>
      <c r="R432" s="27"/>
      <c r="S432" s="28"/>
      <c r="T432" s="29"/>
      <c r="U432" s="27"/>
      <c r="V432" s="28"/>
      <c r="W432" s="29"/>
      <c r="X432" s="31"/>
      <c r="Y432" s="28"/>
      <c r="Z432" s="30"/>
      <c r="AB432" s="10"/>
      <c r="AC432" s="10"/>
      <c r="AD432" s="11"/>
      <c r="AE432" s="11"/>
    </row>
    <row r="433" spans="1:31" ht="20.100000000000001" customHeight="1" x14ac:dyDescent="0.25">
      <c r="A433" s="5">
        <f t="shared" si="27"/>
        <v>29129</v>
      </c>
      <c r="B433" s="34">
        <v>5.2300000000000006E-2</v>
      </c>
      <c r="C433" s="6"/>
      <c r="D433" s="35">
        <v>5.0599999999999999E-2</v>
      </c>
      <c r="E433" s="7"/>
      <c r="F433" s="7"/>
      <c r="G433" s="7"/>
      <c r="H433" s="7"/>
      <c r="I433" s="6"/>
      <c r="J433" s="6"/>
      <c r="K433" s="6"/>
      <c r="L433" s="6"/>
      <c r="M433" s="8">
        <f t="shared" si="24"/>
        <v>433</v>
      </c>
      <c r="N433" s="8">
        <f t="shared" si="26"/>
        <v>12</v>
      </c>
      <c r="O433" s="8" t="str">
        <f t="shared" si="25"/>
        <v>$L$433</v>
      </c>
      <c r="Q433" s="26"/>
      <c r="R433" s="27"/>
      <c r="S433" s="28"/>
      <c r="T433" s="29"/>
      <c r="U433" s="27"/>
      <c r="V433" s="28"/>
      <c r="W433" s="29"/>
      <c r="X433" s="31"/>
      <c r="Y433" s="28"/>
      <c r="Z433" s="30"/>
      <c r="AB433" s="10"/>
      <c r="AC433" s="10"/>
      <c r="AD433" s="11"/>
      <c r="AE433" s="11"/>
    </row>
    <row r="434" spans="1:31" ht="20.100000000000001" customHeight="1" x14ac:dyDescent="0.25">
      <c r="A434" s="5">
        <f t="shared" si="27"/>
        <v>29160</v>
      </c>
      <c r="B434" s="34">
        <v>5.5999999999999994E-2</v>
      </c>
      <c r="C434" s="6"/>
      <c r="D434" s="35">
        <v>6.0999999999999999E-2</v>
      </c>
      <c r="E434" s="7"/>
      <c r="F434" s="7"/>
      <c r="G434" s="7"/>
      <c r="H434" s="7"/>
      <c r="I434" s="6"/>
      <c r="J434" s="6"/>
      <c r="K434" s="6"/>
      <c r="L434" s="6"/>
      <c r="M434" s="8">
        <f t="shared" si="24"/>
        <v>434</v>
      </c>
      <c r="N434" s="8">
        <f t="shared" si="26"/>
        <v>12</v>
      </c>
      <c r="O434" s="8" t="str">
        <f t="shared" si="25"/>
        <v>$L$434</v>
      </c>
      <c r="Q434" s="26"/>
      <c r="R434" s="27"/>
      <c r="S434" s="28"/>
      <c r="T434" s="29"/>
      <c r="U434" s="27"/>
      <c r="V434" s="28"/>
      <c r="W434" s="29"/>
      <c r="X434" s="31"/>
      <c r="Y434" s="28"/>
      <c r="Z434" s="30"/>
      <c r="AB434" s="10"/>
      <c r="AC434" s="10"/>
      <c r="AD434" s="11"/>
      <c r="AE434" s="11"/>
    </row>
    <row r="435" spans="1:31" ht="20.100000000000001" customHeight="1" x14ac:dyDescent="0.25">
      <c r="A435" s="5">
        <f t="shared" si="27"/>
        <v>29190</v>
      </c>
      <c r="B435" s="34">
        <v>7.2900000000000006E-2</v>
      </c>
      <c r="C435" s="6"/>
      <c r="D435" s="35">
        <v>4.5100000000000001E-2</v>
      </c>
      <c r="E435" s="7"/>
      <c r="F435" s="7"/>
      <c r="G435" s="7"/>
      <c r="H435" s="7"/>
      <c r="I435" s="6"/>
      <c r="J435" s="6"/>
      <c r="K435" s="6"/>
      <c r="L435" s="6"/>
      <c r="M435" s="8">
        <f t="shared" si="24"/>
        <v>435</v>
      </c>
      <c r="N435" s="8">
        <f t="shared" si="26"/>
        <v>12</v>
      </c>
      <c r="O435" s="8" t="str">
        <f t="shared" si="25"/>
        <v>$L$435</v>
      </c>
      <c r="Q435" s="26"/>
      <c r="R435" s="27"/>
      <c r="S435" s="28"/>
      <c r="T435" s="29"/>
      <c r="U435" s="27"/>
      <c r="V435" s="28"/>
      <c r="W435" s="29"/>
      <c r="X435" s="31"/>
      <c r="Y435" s="28"/>
      <c r="Z435" s="30"/>
      <c r="AB435" s="10"/>
      <c r="AC435" s="10"/>
      <c r="AD435" s="11"/>
      <c r="AE435" s="11"/>
    </row>
    <row r="436" spans="1:31" ht="20.100000000000001" customHeight="1" x14ac:dyDescent="0.25">
      <c r="A436" s="5">
        <f t="shared" si="27"/>
        <v>29221</v>
      </c>
      <c r="B436" s="6">
        <v>6.25E-2</v>
      </c>
      <c r="C436" s="6"/>
      <c r="D436" s="35">
        <v>6.5599999999999992E-2</v>
      </c>
      <c r="E436" s="7">
        <v>6.6199999999999995E-2</v>
      </c>
      <c r="F436" s="7">
        <v>0.15434400000000001</v>
      </c>
      <c r="G436" s="7"/>
      <c r="H436" s="7"/>
      <c r="I436" s="6"/>
      <c r="J436" s="6"/>
      <c r="K436" s="6"/>
      <c r="L436" s="6"/>
      <c r="M436" s="8">
        <f t="shared" ref="M436:M499" si="28">ROW(B436)</f>
        <v>436</v>
      </c>
      <c r="N436" s="8">
        <f t="shared" si="26"/>
        <v>12</v>
      </c>
      <c r="O436" s="8" t="str">
        <f>ADDRESS(M436,N436)</f>
        <v>$L$436</v>
      </c>
      <c r="Q436" s="26"/>
      <c r="R436" s="27"/>
      <c r="S436" s="28"/>
      <c r="T436" s="29"/>
      <c r="U436" s="27"/>
      <c r="V436" s="28"/>
      <c r="W436" s="29"/>
      <c r="X436" s="31"/>
      <c r="Y436" s="28"/>
      <c r="Z436" s="30"/>
      <c r="AB436" s="10"/>
      <c r="AC436" s="10"/>
      <c r="AD436" s="11"/>
      <c r="AE436" s="11"/>
    </row>
    <row r="437" spans="1:31" ht="20.100000000000001" customHeight="1" x14ac:dyDescent="0.25">
      <c r="A437" s="5">
        <f t="shared" si="27"/>
        <v>29252</v>
      </c>
      <c r="B437" s="6">
        <v>4.2000000000000003E-2</v>
      </c>
      <c r="C437" s="6"/>
      <c r="D437" s="35">
        <v>4.1500000000000002E-2</v>
      </c>
      <c r="E437" s="7">
        <v>4.6199999999999998E-2</v>
      </c>
      <c r="F437" s="7">
        <v>0</v>
      </c>
      <c r="G437" s="7"/>
      <c r="H437" s="7"/>
      <c r="I437" s="6"/>
      <c r="J437" s="6"/>
      <c r="K437" s="6"/>
      <c r="L437" s="6"/>
      <c r="M437" s="8">
        <f t="shared" si="28"/>
        <v>437</v>
      </c>
      <c r="N437" s="8">
        <f t="shared" si="26"/>
        <v>12</v>
      </c>
      <c r="O437" s="8" t="str">
        <f t="shared" ref="O437:O500" si="29">ADDRESS(M437,N437)</f>
        <v>$L$437</v>
      </c>
      <c r="R437" s="12"/>
      <c r="S437" s="12"/>
      <c r="T437" s="12"/>
      <c r="U437" s="12"/>
      <c r="V437" s="12"/>
      <c r="W437" s="12"/>
    </row>
    <row r="438" spans="1:31" ht="20.100000000000001" customHeight="1" x14ac:dyDescent="0.25">
      <c r="A438" s="5">
        <f t="shared" si="27"/>
        <v>29281</v>
      </c>
      <c r="B438" s="6">
        <v>6.5700000000000008E-2</v>
      </c>
      <c r="C438" s="6"/>
      <c r="D438" s="35">
        <v>5.1200000000000002E-2</v>
      </c>
      <c r="E438" s="7">
        <v>6.0400000000000002E-2</v>
      </c>
      <c r="F438" s="7">
        <v>0</v>
      </c>
      <c r="G438" s="7"/>
      <c r="H438" s="7"/>
      <c r="I438" s="6"/>
      <c r="J438" s="6"/>
      <c r="K438" s="6"/>
      <c r="L438" s="6"/>
      <c r="M438" s="8">
        <f t="shared" si="28"/>
        <v>438</v>
      </c>
      <c r="N438" s="8">
        <f t="shared" si="26"/>
        <v>12</v>
      </c>
      <c r="O438" s="8" t="str">
        <f t="shared" si="29"/>
        <v>$L$438</v>
      </c>
      <c r="Q438" s="13"/>
      <c r="R438" s="13"/>
      <c r="S438" s="13"/>
      <c r="T438" s="13"/>
      <c r="U438" s="13"/>
      <c r="V438" s="13"/>
      <c r="W438" s="13"/>
      <c r="Y438" s="14"/>
    </row>
    <row r="439" spans="1:31" ht="20.100000000000001" customHeight="1" x14ac:dyDescent="0.25">
      <c r="A439" s="5">
        <f t="shared" si="27"/>
        <v>29312</v>
      </c>
      <c r="B439" s="6">
        <v>5.7000000000000002E-2</v>
      </c>
      <c r="C439" s="6"/>
      <c r="D439" s="35">
        <v>4.8499999999999995E-2</v>
      </c>
      <c r="E439" s="7">
        <v>5.2900000000000003E-2</v>
      </c>
      <c r="F439" s="7">
        <v>0.13698299999999999</v>
      </c>
      <c r="G439" s="7"/>
      <c r="H439" s="7"/>
      <c r="I439" s="6"/>
      <c r="J439" s="6"/>
      <c r="K439" s="6"/>
      <c r="L439" s="6"/>
      <c r="M439" s="8">
        <f t="shared" si="28"/>
        <v>439</v>
      </c>
      <c r="N439" s="8">
        <f t="shared" si="26"/>
        <v>12</v>
      </c>
      <c r="O439" s="8" t="str">
        <f t="shared" si="29"/>
        <v>$L$439</v>
      </c>
    </row>
    <row r="440" spans="1:31" ht="20.100000000000001" customHeight="1" x14ac:dyDescent="0.25">
      <c r="A440" s="5">
        <f t="shared" si="27"/>
        <v>29342</v>
      </c>
      <c r="B440" s="6">
        <v>6.4000000000000001E-2</v>
      </c>
      <c r="C440" s="6"/>
      <c r="D440" s="35">
        <v>5.5300000000000002E-2</v>
      </c>
      <c r="E440" s="7">
        <v>5.7000000000000002E-2</v>
      </c>
      <c r="F440" s="7">
        <v>0</v>
      </c>
      <c r="G440" s="7"/>
      <c r="H440" s="7"/>
      <c r="I440" s="6"/>
      <c r="J440" s="6"/>
      <c r="K440" s="6"/>
      <c r="L440" s="6"/>
      <c r="M440" s="8">
        <f t="shared" si="28"/>
        <v>440</v>
      </c>
      <c r="N440" s="8">
        <f t="shared" si="26"/>
        <v>12</v>
      </c>
      <c r="O440" s="8" t="str">
        <f t="shared" si="29"/>
        <v>$L$440</v>
      </c>
      <c r="R440" s="11"/>
      <c r="S440" s="11"/>
      <c r="T440" s="11"/>
      <c r="U440" s="11"/>
      <c r="V440" s="11"/>
      <c r="W440" s="11"/>
      <c r="Y440" s="15"/>
    </row>
    <row r="441" spans="1:31" ht="20.100000000000001" customHeight="1" x14ac:dyDescent="0.25">
      <c r="A441" s="5">
        <f t="shared" si="27"/>
        <v>29373</v>
      </c>
      <c r="B441" s="6">
        <v>5.8700000000000002E-2</v>
      </c>
      <c r="C441" s="6"/>
      <c r="D441" s="35">
        <v>5.5199999999999999E-2</v>
      </c>
      <c r="E441" s="7">
        <v>5.3099999999999994E-2</v>
      </c>
      <c r="F441" s="7">
        <v>0</v>
      </c>
      <c r="G441" s="7"/>
      <c r="H441" s="7"/>
      <c r="I441" s="6"/>
      <c r="J441" s="6"/>
      <c r="K441" s="6"/>
      <c r="L441" s="6"/>
      <c r="M441" s="8">
        <f t="shared" si="28"/>
        <v>441</v>
      </c>
      <c r="N441" s="8">
        <f t="shared" si="26"/>
        <v>12</v>
      </c>
      <c r="O441" s="8" t="str">
        <f t="shared" si="29"/>
        <v>$L$441</v>
      </c>
      <c r="U441" s="15"/>
      <c r="X441" s="33"/>
    </row>
    <row r="442" spans="1:31" ht="20.100000000000001" customHeight="1" x14ac:dyDescent="0.25">
      <c r="A442" s="5">
        <f t="shared" si="27"/>
        <v>29403</v>
      </c>
      <c r="B442" s="6">
        <v>8.4399999999999989E-2</v>
      </c>
      <c r="C442" s="6"/>
      <c r="D442" s="35">
        <v>5.5099999999999996E-2</v>
      </c>
      <c r="E442" s="7">
        <v>5.5500000000000001E-2</v>
      </c>
      <c r="F442" s="7">
        <v>0.122797</v>
      </c>
      <c r="G442" s="7"/>
      <c r="H442" s="7"/>
      <c r="I442" s="6"/>
      <c r="J442" s="6"/>
      <c r="K442" s="6"/>
      <c r="L442" s="6"/>
      <c r="M442" s="8">
        <f t="shared" si="28"/>
        <v>442</v>
      </c>
      <c r="N442" s="8">
        <f t="shared" si="26"/>
        <v>12</v>
      </c>
      <c r="O442" s="8" t="str">
        <f t="shared" si="29"/>
        <v>$L$442</v>
      </c>
      <c r="Q442" s="16"/>
      <c r="R442" s="16"/>
      <c r="S442" s="16"/>
      <c r="T442" s="16"/>
      <c r="U442" s="16"/>
      <c r="V442" s="16"/>
      <c r="W442" s="16"/>
    </row>
    <row r="443" spans="1:31" ht="20.100000000000001" customHeight="1" x14ac:dyDescent="0.25">
      <c r="A443" s="5">
        <f t="shared" si="27"/>
        <v>29434</v>
      </c>
      <c r="B443" s="6">
        <v>6.93E-2</v>
      </c>
      <c r="C443" s="6"/>
      <c r="D443" s="35">
        <v>5.1500000000000004E-2</v>
      </c>
      <c r="E443" s="7">
        <v>4.9500000000000002E-2</v>
      </c>
      <c r="F443" s="7">
        <v>0</v>
      </c>
      <c r="G443" s="7"/>
      <c r="H443" s="7"/>
      <c r="I443" s="6"/>
      <c r="J443" s="6"/>
      <c r="K443" s="6"/>
      <c r="L443" s="6"/>
      <c r="M443" s="8">
        <f t="shared" si="28"/>
        <v>443</v>
      </c>
      <c r="N443" s="8">
        <f t="shared" si="26"/>
        <v>12</v>
      </c>
      <c r="O443" s="8" t="str">
        <f t="shared" si="29"/>
        <v>$L$443</v>
      </c>
      <c r="AA443" s="17"/>
      <c r="AC443" s="17"/>
    </row>
    <row r="444" spans="1:31" ht="20.100000000000001" customHeight="1" x14ac:dyDescent="0.25">
      <c r="A444" s="5">
        <f t="shared" si="27"/>
        <v>29465</v>
      </c>
      <c r="B444" s="6">
        <v>5.2699999999999997E-2</v>
      </c>
      <c r="C444" s="6"/>
      <c r="D444" s="35">
        <v>4.4500000000000005E-2</v>
      </c>
      <c r="E444" s="7">
        <v>4.2300000000000004E-2</v>
      </c>
      <c r="F444" s="7">
        <v>0</v>
      </c>
      <c r="G444" s="7"/>
      <c r="H444" s="7"/>
      <c r="I444" s="6"/>
      <c r="J444" s="6"/>
      <c r="K444" s="6"/>
      <c r="L444" s="6"/>
      <c r="M444" s="8">
        <f t="shared" si="28"/>
        <v>444</v>
      </c>
      <c r="N444" s="8">
        <f t="shared" si="26"/>
        <v>12</v>
      </c>
      <c r="O444" s="8" t="str">
        <f t="shared" si="29"/>
        <v>$L$444</v>
      </c>
      <c r="AB444" s="15"/>
      <c r="AD444" s="15"/>
    </row>
    <row r="445" spans="1:31" ht="20.100000000000001" customHeight="1" x14ac:dyDescent="0.25">
      <c r="A445" s="5">
        <f t="shared" si="27"/>
        <v>29495</v>
      </c>
      <c r="B445" s="6">
        <v>7.6499999999999999E-2</v>
      </c>
      <c r="C445" s="6"/>
      <c r="D445" s="35">
        <v>9.6500000000000002E-2</v>
      </c>
      <c r="E445" s="7">
        <v>9.4800000000000009E-2</v>
      </c>
      <c r="F445" s="7">
        <v>0.11308699999999999</v>
      </c>
      <c r="G445" s="7"/>
      <c r="H445" s="7"/>
      <c r="I445" s="6"/>
      <c r="J445" s="6"/>
      <c r="K445" s="6"/>
      <c r="L445" s="6"/>
      <c r="M445" s="8">
        <f t="shared" si="28"/>
        <v>445</v>
      </c>
      <c r="N445" s="8">
        <f t="shared" si="26"/>
        <v>12</v>
      </c>
      <c r="O445" s="8" t="str">
        <f t="shared" si="29"/>
        <v>$L$445</v>
      </c>
    </row>
    <row r="446" spans="1:31" ht="20.100000000000001" customHeight="1" x14ac:dyDescent="0.25">
      <c r="A446" s="5">
        <f t="shared" si="27"/>
        <v>29526</v>
      </c>
      <c r="B446" s="6">
        <v>7.5600000000000001E-2</v>
      </c>
      <c r="C446" s="6"/>
      <c r="D446" s="35">
        <v>8.0299999999999996E-2</v>
      </c>
      <c r="E446" s="7">
        <v>6.6699999999999995E-2</v>
      </c>
      <c r="F446" s="7">
        <v>0</v>
      </c>
      <c r="G446" s="7"/>
      <c r="H446" s="7"/>
      <c r="I446" s="6"/>
      <c r="J446" s="6"/>
      <c r="K446" s="6"/>
      <c r="L446" s="6"/>
      <c r="M446" s="8">
        <f t="shared" si="28"/>
        <v>446</v>
      </c>
      <c r="N446" s="8">
        <f t="shared" si="26"/>
        <v>12</v>
      </c>
      <c r="O446" s="8" t="str">
        <f t="shared" si="29"/>
        <v>$L$446</v>
      </c>
    </row>
    <row r="447" spans="1:31" ht="20.100000000000001" customHeight="1" x14ac:dyDescent="0.25">
      <c r="A447" s="5">
        <f t="shared" si="27"/>
        <v>29556</v>
      </c>
      <c r="B447" s="6">
        <v>5.8899999999999994E-2</v>
      </c>
      <c r="C447" s="6"/>
      <c r="D447" s="35">
        <v>6.8000000000000005E-2</v>
      </c>
      <c r="E447" s="7">
        <v>6.6100000000000006E-2</v>
      </c>
      <c r="F447" s="7">
        <v>0</v>
      </c>
      <c r="G447" s="7"/>
      <c r="H447" s="7"/>
      <c r="I447" s="6"/>
      <c r="J447" s="6"/>
      <c r="K447" s="6"/>
      <c r="L447" s="6"/>
      <c r="M447" s="8">
        <f t="shared" si="28"/>
        <v>447</v>
      </c>
      <c r="N447" s="8">
        <f t="shared" si="26"/>
        <v>12</v>
      </c>
      <c r="O447" s="8" t="str">
        <f t="shared" si="29"/>
        <v>$L$447</v>
      </c>
    </row>
    <row r="448" spans="1:31" ht="20.100000000000001" customHeight="1" x14ac:dyDescent="0.25">
      <c r="A448" s="5">
        <f t="shared" si="27"/>
        <v>29587</v>
      </c>
      <c r="B448" s="6">
        <v>6.5599999999999992E-2</v>
      </c>
      <c r="C448" s="6"/>
      <c r="D448" s="35">
        <v>6.2100000000000002E-2</v>
      </c>
      <c r="E448" s="7">
        <v>6.8400000000000002E-2</v>
      </c>
      <c r="F448" s="7">
        <v>0.129251</v>
      </c>
      <c r="G448" s="7"/>
      <c r="H448" s="7"/>
      <c r="I448" s="6"/>
      <c r="J448" s="6"/>
      <c r="K448" s="6"/>
      <c r="L448" s="6"/>
      <c r="M448" s="8">
        <f t="shared" si="28"/>
        <v>448</v>
      </c>
      <c r="N448" s="8">
        <f t="shared" si="26"/>
        <v>12</v>
      </c>
      <c r="O448" s="8" t="str">
        <f t="shared" si="29"/>
        <v>$L$448</v>
      </c>
    </row>
    <row r="449" spans="1:15" ht="20.100000000000001" customHeight="1" x14ac:dyDescent="0.25">
      <c r="A449" s="5">
        <f t="shared" si="27"/>
        <v>29618</v>
      </c>
      <c r="B449" s="6">
        <v>8.4900000000000003E-2</v>
      </c>
      <c r="C449" s="6"/>
      <c r="D449" s="35">
        <v>6.0499999999999998E-2</v>
      </c>
      <c r="E449" s="7">
        <v>6.4000000000000001E-2</v>
      </c>
      <c r="F449" s="7">
        <v>0</v>
      </c>
      <c r="G449" s="7"/>
      <c r="H449" s="7"/>
      <c r="I449" s="6"/>
      <c r="J449" s="6"/>
      <c r="K449" s="6"/>
      <c r="L449" s="6"/>
      <c r="M449" s="8">
        <f t="shared" si="28"/>
        <v>449</v>
      </c>
      <c r="N449" s="8">
        <f t="shared" si="26"/>
        <v>12</v>
      </c>
      <c r="O449" s="8" t="str">
        <f t="shared" si="29"/>
        <v>$L$449</v>
      </c>
    </row>
    <row r="450" spans="1:15" ht="20.100000000000001" customHeight="1" x14ac:dyDescent="0.25">
      <c r="A450" s="5">
        <f t="shared" si="27"/>
        <v>29646</v>
      </c>
      <c r="B450" s="6">
        <v>7.3499999999999996E-2</v>
      </c>
      <c r="C450" s="6"/>
      <c r="D450" s="35">
        <v>5.3499999999999999E-2</v>
      </c>
      <c r="E450" s="7">
        <v>4.9699999999999994E-2</v>
      </c>
      <c r="F450" s="7">
        <v>0</v>
      </c>
      <c r="G450" s="7"/>
      <c r="H450" s="7"/>
      <c r="I450" s="6"/>
      <c r="J450" s="6"/>
      <c r="K450" s="6"/>
      <c r="L450" s="6"/>
      <c r="M450" s="8">
        <f t="shared" si="28"/>
        <v>450</v>
      </c>
      <c r="N450" s="8">
        <f t="shared" si="26"/>
        <v>12</v>
      </c>
      <c r="O450" s="8" t="str">
        <f t="shared" si="29"/>
        <v>$L$450</v>
      </c>
    </row>
    <row r="451" spans="1:15" ht="20.100000000000001" customHeight="1" x14ac:dyDescent="0.25">
      <c r="A451" s="5">
        <f t="shared" si="27"/>
        <v>29677</v>
      </c>
      <c r="B451" s="6">
        <v>5.4800000000000001E-2</v>
      </c>
      <c r="C451" s="6"/>
      <c r="D451" s="35">
        <v>6.54E-2</v>
      </c>
      <c r="E451" s="7">
        <v>6.4600000000000005E-2</v>
      </c>
      <c r="F451" s="7">
        <v>0.20613300000000001</v>
      </c>
      <c r="G451" s="7"/>
      <c r="H451" s="7"/>
      <c r="I451" s="6"/>
      <c r="J451" s="6"/>
      <c r="K451" s="6"/>
      <c r="L451" s="6"/>
      <c r="M451" s="8">
        <f t="shared" si="28"/>
        <v>451</v>
      </c>
      <c r="N451" s="8">
        <f t="shared" si="26"/>
        <v>12</v>
      </c>
      <c r="O451" s="8" t="str">
        <f t="shared" si="29"/>
        <v>$L$451</v>
      </c>
    </row>
    <row r="452" spans="1:15" ht="20.100000000000001" customHeight="1" x14ac:dyDescent="0.25">
      <c r="A452" s="5">
        <f t="shared" si="27"/>
        <v>29707</v>
      </c>
      <c r="B452" s="6">
        <v>6.1900000000000004E-2</v>
      </c>
      <c r="C452" s="6"/>
      <c r="D452" s="35">
        <v>5.5099999999999996E-2</v>
      </c>
      <c r="E452" s="7">
        <v>5.5599999999999997E-2</v>
      </c>
      <c r="F452" s="7">
        <v>0</v>
      </c>
      <c r="G452" s="7"/>
      <c r="H452" s="7"/>
      <c r="I452" s="6"/>
      <c r="J452" s="6"/>
      <c r="K452" s="6"/>
      <c r="L452" s="6"/>
      <c r="M452" s="8">
        <f t="shared" si="28"/>
        <v>452</v>
      </c>
      <c r="N452" s="8">
        <f t="shared" si="26"/>
        <v>12</v>
      </c>
      <c r="O452" s="8" t="str">
        <f t="shared" si="29"/>
        <v>$L$452</v>
      </c>
    </row>
    <row r="453" spans="1:15" ht="20.100000000000001" customHeight="1" x14ac:dyDescent="0.25">
      <c r="A453" s="5">
        <f t="shared" si="27"/>
        <v>29738</v>
      </c>
      <c r="B453" s="6">
        <v>4.4600000000000001E-2</v>
      </c>
      <c r="C453" s="6"/>
      <c r="D453" s="35">
        <v>5.0700000000000002E-2</v>
      </c>
      <c r="E453" s="7">
        <v>5.5199999999999999E-2</v>
      </c>
      <c r="F453" s="7">
        <v>0</v>
      </c>
      <c r="G453" s="7"/>
      <c r="H453" s="7"/>
      <c r="I453" s="6"/>
      <c r="J453" s="6"/>
      <c r="K453" s="6"/>
      <c r="L453" s="6"/>
      <c r="M453" s="8">
        <f t="shared" si="28"/>
        <v>453</v>
      </c>
      <c r="N453" s="8">
        <f t="shared" ref="N453:N516" si="30">IF($Q$4=$B$3,COLUMN(B453),IF($Q$4=$C$3,COLUMN(C453),IF($Q$4=$D$3,COLUMN(D453),IF($Q$4=$E$3,COLUMN(E453),IF($Q$4=$F$3,COLUMN(F453),IF($Q$4=$G$3,COLUMN(G453),IF($Q$4=$H$3,COLUMN(H453),IF($Q$4=$I$3,COLUMN(I453),IF($Q$4=$J$3,COLUMN(J453),IF($Q$4=$K$3,COLUMN(K453),IF($Q$4=$L$3,COLUMN(L453),0)))))))))))</f>
        <v>12</v>
      </c>
      <c r="O453" s="8" t="str">
        <f t="shared" si="29"/>
        <v>$L$453</v>
      </c>
    </row>
    <row r="454" spans="1:15" ht="20.100000000000001" customHeight="1" x14ac:dyDescent="0.25">
      <c r="A454" s="5">
        <f t="shared" ref="A454:A517" si="31">EDATE(A453,1)</f>
        <v>29768</v>
      </c>
      <c r="B454" s="6">
        <v>5.0799999999999998E-2</v>
      </c>
      <c r="C454" s="6"/>
      <c r="D454" s="35">
        <v>6.2E-2</v>
      </c>
      <c r="E454" s="7">
        <v>6.2600000000000003E-2</v>
      </c>
      <c r="F454" s="7">
        <v>0.208477</v>
      </c>
      <c r="G454" s="7"/>
      <c r="H454" s="7"/>
      <c r="I454" s="6"/>
      <c r="J454" s="6"/>
      <c r="K454" s="6"/>
      <c r="L454" s="6"/>
      <c r="M454" s="8">
        <f t="shared" si="28"/>
        <v>454</v>
      </c>
      <c r="N454" s="8">
        <f t="shared" si="30"/>
        <v>12</v>
      </c>
      <c r="O454" s="8" t="str">
        <f t="shared" si="29"/>
        <v>$L$454</v>
      </c>
    </row>
    <row r="455" spans="1:15" ht="20.100000000000001" customHeight="1" x14ac:dyDescent="0.25">
      <c r="A455" s="5">
        <f t="shared" si="31"/>
        <v>29799</v>
      </c>
      <c r="B455" s="6">
        <v>6.7299999999999999E-2</v>
      </c>
      <c r="C455" s="6"/>
      <c r="D455" s="35">
        <v>6.1200000000000004E-2</v>
      </c>
      <c r="E455" s="7">
        <v>5.5E-2</v>
      </c>
      <c r="F455" s="7">
        <v>0</v>
      </c>
      <c r="G455" s="7"/>
      <c r="H455" s="7"/>
      <c r="I455" s="6"/>
      <c r="J455" s="6"/>
      <c r="K455" s="6"/>
      <c r="L455" s="6"/>
      <c r="M455" s="8">
        <f t="shared" si="28"/>
        <v>455</v>
      </c>
      <c r="N455" s="8">
        <f t="shared" si="30"/>
        <v>12</v>
      </c>
      <c r="O455" s="8" t="str">
        <f t="shared" si="29"/>
        <v>$L$455</v>
      </c>
    </row>
    <row r="456" spans="1:15" ht="20.100000000000001" customHeight="1" x14ac:dyDescent="0.25">
      <c r="A456" s="5">
        <f t="shared" si="31"/>
        <v>29830</v>
      </c>
      <c r="B456" s="6">
        <v>5.0799999999999998E-2</v>
      </c>
      <c r="C456" s="6"/>
      <c r="D456" s="35">
        <v>5.28E-2</v>
      </c>
      <c r="E456" s="7">
        <v>5.2600000000000001E-2</v>
      </c>
      <c r="F456" s="7">
        <v>0</v>
      </c>
      <c r="G456" s="7"/>
      <c r="H456" s="7"/>
      <c r="I456" s="6"/>
      <c r="J456" s="6"/>
      <c r="K456" s="6"/>
      <c r="L456" s="6"/>
      <c r="M456" s="8">
        <f t="shared" si="28"/>
        <v>456</v>
      </c>
      <c r="N456" s="8">
        <f t="shared" si="30"/>
        <v>12</v>
      </c>
      <c r="O456" s="8" t="str">
        <f t="shared" si="29"/>
        <v>$L$456</v>
      </c>
    </row>
    <row r="457" spans="1:15" ht="20.100000000000001" customHeight="1" x14ac:dyDescent="0.25">
      <c r="A457" s="5">
        <f t="shared" si="31"/>
        <v>29860</v>
      </c>
      <c r="B457" s="6">
        <v>4.3499999999999997E-2</v>
      </c>
      <c r="C457" s="6"/>
      <c r="D457" s="35">
        <v>4.6199999999999998E-2</v>
      </c>
      <c r="E457" s="7">
        <v>5.0799999999999998E-2</v>
      </c>
      <c r="F457" s="7">
        <v>0.20278399999999999</v>
      </c>
      <c r="G457" s="7"/>
      <c r="H457" s="7"/>
      <c r="I457" s="6"/>
      <c r="J457" s="6"/>
      <c r="K457" s="6"/>
      <c r="L457" s="6"/>
      <c r="M457" s="8">
        <f t="shared" si="28"/>
        <v>457</v>
      </c>
      <c r="N457" s="8">
        <f t="shared" si="30"/>
        <v>12</v>
      </c>
      <c r="O457" s="8" t="str">
        <f t="shared" si="29"/>
        <v>$L$457</v>
      </c>
    </row>
    <row r="458" spans="1:15" ht="20.100000000000001" customHeight="1" x14ac:dyDescent="0.25">
      <c r="A458" s="5">
        <f t="shared" si="31"/>
        <v>29891</v>
      </c>
      <c r="B458" s="6">
        <v>5.3099999999999994E-2</v>
      </c>
      <c r="C458" s="6"/>
      <c r="D458" s="35">
        <v>5.2300000000000006E-2</v>
      </c>
      <c r="E458" s="7">
        <v>5.2699999999999997E-2</v>
      </c>
      <c r="F458" s="7">
        <v>0</v>
      </c>
      <c r="G458" s="7"/>
      <c r="H458" s="7"/>
      <c r="I458" s="6"/>
      <c r="J458" s="6"/>
      <c r="K458" s="6"/>
      <c r="L458" s="6"/>
      <c r="M458" s="8">
        <f t="shared" si="28"/>
        <v>458</v>
      </c>
      <c r="N458" s="8">
        <f t="shared" si="30"/>
        <v>12</v>
      </c>
      <c r="O458" s="8" t="str">
        <f t="shared" si="29"/>
        <v>$L$458</v>
      </c>
    </row>
    <row r="459" spans="1:15" ht="20.100000000000001" customHeight="1" x14ac:dyDescent="0.25">
      <c r="A459" s="5">
        <f t="shared" si="31"/>
        <v>29921</v>
      </c>
      <c r="B459" s="6">
        <v>3.7999999999999999E-2</v>
      </c>
      <c r="C459" s="6"/>
      <c r="D459" s="35">
        <v>5.6900000000000006E-2</v>
      </c>
      <c r="E459" s="7">
        <v>5.9299999999999999E-2</v>
      </c>
      <c r="F459" s="7">
        <v>0</v>
      </c>
      <c r="G459" s="7"/>
      <c r="H459" s="7"/>
      <c r="I459" s="6"/>
      <c r="J459" s="6"/>
      <c r="K459" s="6"/>
      <c r="L459" s="6"/>
      <c r="M459" s="8">
        <f t="shared" si="28"/>
        <v>459</v>
      </c>
      <c r="N459" s="8">
        <f t="shared" si="30"/>
        <v>12</v>
      </c>
      <c r="O459" s="8" t="str">
        <f t="shared" si="29"/>
        <v>$L$459</v>
      </c>
    </row>
    <row r="460" spans="1:15" ht="20.100000000000001" customHeight="1" x14ac:dyDescent="0.25">
      <c r="A460" s="5">
        <f t="shared" si="31"/>
        <v>29952</v>
      </c>
      <c r="B460" s="6">
        <v>6.2899999999999998E-2</v>
      </c>
      <c r="C460" s="6"/>
      <c r="D460" s="35">
        <v>6.7099999999999993E-2</v>
      </c>
      <c r="E460" s="7">
        <v>6.9699999999999998E-2</v>
      </c>
      <c r="F460" s="7">
        <v>0.19032399999999999</v>
      </c>
      <c r="G460" s="7"/>
      <c r="H460" s="7"/>
      <c r="I460" s="6"/>
      <c r="J460" s="6"/>
      <c r="K460" s="6"/>
      <c r="L460" s="6"/>
      <c r="M460" s="8">
        <f t="shared" si="28"/>
        <v>460</v>
      </c>
      <c r="N460" s="8">
        <f t="shared" si="30"/>
        <v>12</v>
      </c>
      <c r="O460" s="8" t="str">
        <f t="shared" si="29"/>
        <v>$L$460</v>
      </c>
    </row>
    <row r="461" spans="1:15" ht="20.100000000000001" customHeight="1" x14ac:dyDescent="0.25">
      <c r="A461" s="5">
        <f t="shared" si="31"/>
        <v>29983</v>
      </c>
      <c r="B461" s="6">
        <v>6.8499999999999991E-2</v>
      </c>
      <c r="C461" s="6"/>
      <c r="D461" s="35">
        <v>6.5799999999999997E-2</v>
      </c>
      <c r="E461" s="7">
        <v>6.6400000000000001E-2</v>
      </c>
      <c r="F461" s="7">
        <v>0</v>
      </c>
      <c r="G461" s="7"/>
      <c r="H461" s="7"/>
      <c r="I461" s="6"/>
      <c r="J461" s="6"/>
      <c r="K461" s="6"/>
      <c r="L461" s="6"/>
      <c r="M461" s="8">
        <f t="shared" si="28"/>
        <v>461</v>
      </c>
      <c r="N461" s="8">
        <f t="shared" si="30"/>
        <v>12</v>
      </c>
      <c r="O461" s="8" t="str">
        <f t="shared" si="29"/>
        <v>$L$461</v>
      </c>
    </row>
    <row r="462" spans="1:15" ht="20.100000000000001" customHeight="1" x14ac:dyDescent="0.25">
      <c r="A462" s="5">
        <f t="shared" si="31"/>
        <v>30011</v>
      </c>
      <c r="B462" s="6">
        <v>7.2300000000000003E-2</v>
      </c>
      <c r="C462" s="6"/>
      <c r="D462" s="35">
        <v>5.2400000000000002E-2</v>
      </c>
      <c r="E462" s="7">
        <v>5.7099999999999998E-2</v>
      </c>
      <c r="F462" s="7">
        <v>0</v>
      </c>
      <c r="G462" s="7"/>
      <c r="H462" s="7"/>
      <c r="I462" s="6"/>
      <c r="J462" s="6"/>
      <c r="K462" s="6"/>
      <c r="L462" s="6"/>
      <c r="M462" s="8">
        <f t="shared" si="28"/>
        <v>462</v>
      </c>
      <c r="N462" s="8">
        <f t="shared" si="30"/>
        <v>12</v>
      </c>
      <c r="O462" s="8" t="str">
        <f t="shared" si="29"/>
        <v>$L$462</v>
      </c>
    </row>
    <row r="463" spans="1:15" ht="20.100000000000001" customHeight="1" x14ac:dyDescent="0.25">
      <c r="A463" s="5">
        <f t="shared" si="31"/>
        <v>30042</v>
      </c>
      <c r="B463" s="6">
        <v>5.3499999999999999E-2</v>
      </c>
      <c r="C463" s="6"/>
      <c r="D463" s="35">
        <v>5.6500000000000002E-2</v>
      </c>
      <c r="E463" s="7">
        <v>5.8899999999999994E-2</v>
      </c>
      <c r="F463" s="7">
        <v>0.17460700000000001</v>
      </c>
      <c r="G463" s="7"/>
      <c r="H463" s="7"/>
      <c r="I463" s="6"/>
      <c r="J463" s="6"/>
      <c r="K463" s="6"/>
      <c r="L463" s="6"/>
      <c r="M463" s="8">
        <f t="shared" si="28"/>
        <v>463</v>
      </c>
      <c r="N463" s="8">
        <f t="shared" si="30"/>
        <v>12</v>
      </c>
      <c r="O463" s="8" t="str">
        <f t="shared" si="29"/>
        <v>$L$463</v>
      </c>
    </row>
    <row r="464" spans="1:15" ht="20.100000000000001" customHeight="1" x14ac:dyDescent="0.25">
      <c r="A464" s="5">
        <f t="shared" si="31"/>
        <v>30072</v>
      </c>
      <c r="B464" s="6">
        <v>6.1200000000000004E-2</v>
      </c>
      <c r="C464" s="6"/>
      <c r="D464" s="35">
        <v>6.6600000000000006E-2</v>
      </c>
      <c r="E464" s="7">
        <v>6.6600000000000006E-2</v>
      </c>
      <c r="F464" s="7">
        <v>0</v>
      </c>
      <c r="G464" s="7"/>
      <c r="H464" s="7"/>
      <c r="I464" s="6"/>
      <c r="J464" s="6"/>
      <c r="K464" s="6"/>
      <c r="L464" s="6"/>
      <c r="M464" s="8">
        <f t="shared" si="28"/>
        <v>464</v>
      </c>
      <c r="N464" s="8">
        <f t="shared" si="30"/>
        <v>12</v>
      </c>
      <c r="O464" s="8" t="str">
        <f t="shared" si="29"/>
        <v>$L$464</v>
      </c>
    </row>
    <row r="465" spans="1:15" ht="20.100000000000001" customHeight="1" x14ac:dyDescent="0.25">
      <c r="A465" s="5">
        <f t="shared" si="31"/>
        <v>30103</v>
      </c>
      <c r="B465" s="6">
        <v>7.9899999999999999E-2</v>
      </c>
      <c r="C465" s="6"/>
      <c r="D465" s="35">
        <v>7.1399999999999991E-2</v>
      </c>
      <c r="E465" s="7">
        <v>7.0999999999999994E-2</v>
      </c>
      <c r="F465" s="7">
        <v>0</v>
      </c>
      <c r="G465" s="7"/>
      <c r="H465" s="7"/>
      <c r="I465" s="6"/>
      <c r="J465" s="6"/>
      <c r="K465" s="6"/>
      <c r="L465" s="6"/>
      <c r="M465" s="8">
        <f t="shared" si="28"/>
        <v>465</v>
      </c>
      <c r="N465" s="8">
        <f t="shared" si="30"/>
        <v>12</v>
      </c>
      <c r="O465" s="8" t="str">
        <f t="shared" si="29"/>
        <v>$L$465</v>
      </c>
    </row>
    <row r="466" spans="1:15" ht="20.100000000000001" customHeight="1" x14ac:dyDescent="0.25">
      <c r="A466" s="5">
        <f t="shared" si="31"/>
        <v>30133</v>
      </c>
      <c r="B466" s="6">
        <v>6.0599999999999994E-2</v>
      </c>
      <c r="C466" s="6"/>
      <c r="D466" s="35">
        <v>6.3899999999999998E-2</v>
      </c>
      <c r="E466" s="7">
        <v>6.3600000000000004E-2</v>
      </c>
      <c r="F466" s="7">
        <v>0.19145000000000001</v>
      </c>
      <c r="G466" s="7"/>
      <c r="H466" s="7"/>
      <c r="I466" s="6"/>
      <c r="J466" s="6"/>
      <c r="K466" s="6"/>
      <c r="L466" s="6"/>
      <c r="M466" s="8">
        <f t="shared" si="28"/>
        <v>466</v>
      </c>
      <c r="N466" s="8">
        <f t="shared" si="30"/>
        <v>12</v>
      </c>
      <c r="O466" s="8" t="str">
        <f t="shared" si="29"/>
        <v>$L$466</v>
      </c>
    </row>
    <row r="467" spans="1:15" ht="20.100000000000001" customHeight="1" x14ac:dyDescent="0.25">
      <c r="A467" s="5">
        <f t="shared" si="31"/>
        <v>30164</v>
      </c>
      <c r="B467" s="6">
        <v>5.7999999999999996E-2</v>
      </c>
      <c r="C467" s="6"/>
      <c r="D467" s="35">
        <v>5.57E-2</v>
      </c>
      <c r="E467" s="7">
        <v>5.9699999999999996E-2</v>
      </c>
      <c r="F467" s="7">
        <v>0</v>
      </c>
      <c r="G467" s="7"/>
      <c r="H467" s="7"/>
      <c r="I467" s="6"/>
      <c r="J467" s="6"/>
      <c r="K467" s="6"/>
      <c r="L467" s="6"/>
      <c r="M467" s="8">
        <f t="shared" si="28"/>
        <v>467</v>
      </c>
      <c r="N467" s="8">
        <f t="shared" si="30"/>
        <v>12</v>
      </c>
      <c r="O467" s="8" t="str">
        <f t="shared" si="29"/>
        <v>$L$467</v>
      </c>
    </row>
    <row r="468" spans="1:15" ht="20.100000000000001" customHeight="1" x14ac:dyDescent="0.25">
      <c r="A468" s="5">
        <f t="shared" si="31"/>
        <v>30195</v>
      </c>
      <c r="B468" s="6">
        <v>3.6600000000000001E-2</v>
      </c>
      <c r="C468" s="6"/>
      <c r="D468" s="35">
        <v>4.2999999999999997E-2</v>
      </c>
      <c r="E468" s="7">
        <v>5.0799999999999998E-2</v>
      </c>
      <c r="F468" s="7">
        <v>0</v>
      </c>
      <c r="G468" s="7"/>
      <c r="H468" s="7"/>
      <c r="I468" s="6"/>
      <c r="J468" s="6"/>
      <c r="K468" s="6"/>
      <c r="L468" s="6"/>
      <c r="M468" s="8">
        <f t="shared" si="28"/>
        <v>468</v>
      </c>
      <c r="N468" s="8">
        <f t="shared" si="30"/>
        <v>12</v>
      </c>
      <c r="O468" s="8" t="str">
        <f t="shared" si="29"/>
        <v>$L$468</v>
      </c>
    </row>
    <row r="469" spans="1:15" ht="20.100000000000001" customHeight="1" x14ac:dyDescent="0.25">
      <c r="A469" s="5">
        <f t="shared" si="31"/>
        <v>30225</v>
      </c>
      <c r="B469" s="6">
        <v>4.7800000000000002E-2</v>
      </c>
      <c r="C469" s="6"/>
      <c r="D469" s="35">
        <v>3.9100000000000003E-2</v>
      </c>
      <c r="E469" s="7">
        <v>4.4400000000000002E-2</v>
      </c>
      <c r="F469" s="7">
        <v>0.23138800000000001</v>
      </c>
      <c r="G469" s="7"/>
      <c r="H469" s="7"/>
      <c r="I469" s="6"/>
      <c r="J469" s="6"/>
      <c r="K469" s="6"/>
      <c r="L469" s="6"/>
      <c r="M469" s="8">
        <f t="shared" si="28"/>
        <v>469</v>
      </c>
      <c r="N469" s="8">
        <f t="shared" si="30"/>
        <v>12</v>
      </c>
      <c r="O469" s="8" t="str">
        <f t="shared" si="29"/>
        <v>$L$469</v>
      </c>
    </row>
    <row r="470" spans="1:15" ht="20.100000000000001" customHeight="1" x14ac:dyDescent="0.25">
      <c r="A470" s="5">
        <f t="shared" si="31"/>
        <v>30256</v>
      </c>
      <c r="B470" s="6">
        <v>0.05</v>
      </c>
      <c r="C470" s="6"/>
      <c r="D470" s="35">
        <v>5.2600000000000001E-2</v>
      </c>
      <c r="E470" s="7">
        <v>5.2900000000000003E-2</v>
      </c>
      <c r="F470" s="7">
        <v>0</v>
      </c>
      <c r="G470" s="7"/>
      <c r="H470" s="7"/>
      <c r="I470" s="6"/>
      <c r="J470" s="6"/>
      <c r="K470" s="6"/>
      <c r="L470" s="6"/>
      <c r="M470" s="8">
        <f t="shared" si="28"/>
        <v>470</v>
      </c>
      <c r="N470" s="8">
        <f t="shared" si="30"/>
        <v>12</v>
      </c>
      <c r="O470" s="8" t="str">
        <f t="shared" si="29"/>
        <v>$L$470</v>
      </c>
    </row>
    <row r="471" spans="1:15" ht="20.100000000000001" customHeight="1" x14ac:dyDescent="0.25">
      <c r="A471" s="5">
        <f t="shared" si="31"/>
        <v>30286</v>
      </c>
      <c r="B471" s="6">
        <v>6.1399999999999996E-2</v>
      </c>
      <c r="C471" s="6"/>
      <c r="D471" s="35">
        <v>8.1900000000000001E-2</v>
      </c>
      <c r="E471" s="7">
        <v>7.8100000000000003E-2</v>
      </c>
      <c r="F471" s="7">
        <v>0</v>
      </c>
      <c r="G471" s="7"/>
      <c r="H471" s="7"/>
      <c r="I471" s="6"/>
      <c r="J471" s="6"/>
      <c r="K471" s="6"/>
      <c r="L471" s="6"/>
      <c r="M471" s="8">
        <f t="shared" si="28"/>
        <v>471</v>
      </c>
      <c r="N471" s="8">
        <f t="shared" si="30"/>
        <v>12</v>
      </c>
      <c r="O471" s="8" t="str">
        <f t="shared" si="29"/>
        <v>$L$471</v>
      </c>
    </row>
    <row r="472" spans="1:15" ht="20.100000000000001" customHeight="1" x14ac:dyDescent="0.25">
      <c r="A472" s="5">
        <f t="shared" si="31"/>
        <v>30317</v>
      </c>
      <c r="B472" s="6">
        <v>9.0500000000000011E-2</v>
      </c>
      <c r="C472" s="6"/>
      <c r="D472" s="35">
        <v>9.1400000000000009E-2</v>
      </c>
      <c r="E472" s="7">
        <v>8.6400000000000005E-2</v>
      </c>
      <c r="F472" s="7">
        <v>0.23142799999999999</v>
      </c>
      <c r="G472" s="7"/>
      <c r="H472" s="7"/>
      <c r="I472" s="6"/>
      <c r="J472" s="6"/>
      <c r="K472" s="6"/>
      <c r="L472" s="6"/>
      <c r="M472" s="8">
        <f t="shared" si="28"/>
        <v>472</v>
      </c>
      <c r="N472" s="8">
        <f t="shared" si="30"/>
        <v>12</v>
      </c>
      <c r="O472" s="8" t="str">
        <f t="shared" si="29"/>
        <v>$L$472</v>
      </c>
    </row>
    <row r="473" spans="1:15" ht="20.100000000000001" customHeight="1" x14ac:dyDescent="0.25">
      <c r="A473" s="5">
        <f t="shared" si="31"/>
        <v>30348</v>
      </c>
      <c r="B473" s="6">
        <v>6.5199999999999994E-2</v>
      </c>
      <c r="C473" s="6"/>
      <c r="D473" s="35">
        <v>8.0399999999999985E-2</v>
      </c>
      <c r="E473" s="7">
        <v>7.8600000000000003E-2</v>
      </c>
      <c r="F473" s="7">
        <v>0</v>
      </c>
      <c r="G473" s="7"/>
      <c r="H473" s="7"/>
      <c r="I473" s="6"/>
      <c r="J473" s="6"/>
      <c r="K473" s="6"/>
      <c r="L473" s="6"/>
      <c r="M473" s="8">
        <f t="shared" si="28"/>
        <v>473</v>
      </c>
      <c r="N473" s="8">
        <f t="shared" si="30"/>
        <v>12</v>
      </c>
      <c r="O473" s="8" t="str">
        <f t="shared" si="29"/>
        <v>$L$473</v>
      </c>
    </row>
    <row r="474" spans="1:15" ht="20.100000000000001" customHeight="1" x14ac:dyDescent="0.25">
      <c r="A474" s="5">
        <f t="shared" si="31"/>
        <v>30376</v>
      </c>
      <c r="B474" s="6">
        <v>0.1009</v>
      </c>
      <c r="C474" s="6"/>
      <c r="D474" s="35">
        <v>7.22E-2</v>
      </c>
      <c r="E474" s="7">
        <v>7.3399999999999993E-2</v>
      </c>
      <c r="F474" s="7">
        <v>0</v>
      </c>
      <c r="G474" s="7"/>
      <c r="H474" s="7"/>
      <c r="I474" s="6"/>
      <c r="J474" s="6"/>
      <c r="K474" s="6"/>
      <c r="L474" s="6"/>
      <c r="M474" s="8">
        <f t="shared" si="28"/>
        <v>474</v>
      </c>
      <c r="N474" s="8">
        <f t="shared" si="30"/>
        <v>12</v>
      </c>
      <c r="O474" s="8" t="str">
        <f t="shared" si="29"/>
        <v>$L$474</v>
      </c>
    </row>
    <row r="475" spans="1:15" ht="20.100000000000001" customHeight="1" x14ac:dyDescent="0.25">
      <c r="A475" s="5">
        <f t="shared" si="31"/>
        <v>30407</v>
      </c>
      <c r="B475" s="6">
        <v>9.1999999999999998E-2</v>
      </c>
      <c r="C475" s="6"/>
      <c r="D475" s="35">
        <v>6.5700000000000008E-2</v>
      </c>
      <c r="E475" s="7">
        <v>6.5799999999999997E-2</v>
      </c>
      <c r="F475" s="7">
        <v>0.25089</v>
      </c>
      <c r="G475" s="7"/>
      <c r="H475" s="7"/>
      <c r="I475" s="6"/>
      <c r="J475" s="6"/>
      <c r="K475" s="6"/>
      <c r="L475" s="6"/>
      <c r="M475" s="8">
        <f t="shared" si="28"/>
        <v>475</v>
      </c>
      <c r="N475" s="8">
        <f t="shared" si="30"/>
        <v>12</v>
      </c>
      <c r="O475" s="8" t="str">
        <f t="shared" si="29"/>
        <v>$L$475</v>
      </c>
    </row>
    <row r="476" spans="1:15" ht="20.100000000000001" customHeight="1" x14ac:dyDescent="0.25">
      <c r="A476" s="5">
        <f t="shared" si="31"/>
        <v>30437</v>
      </c>
      <c r="B476" s="6">
        <v>6.7000000000000004E-2</v>
      </c>
      <c r="C476" s="6"/>
      <c r="D476" s="35">
        <v>6.7099999999999993E-2</v>
      </c>
      <c r="E476" s="7">
        <v>6.480000000000001E-2</v>
      </c>
      <c r="F476" s="7">
        <v>0</v>
      </c>
      <c r="G476" s="7"/>
      <c r="H476" s="7"/>
      <c r="I476" s="6"/>
      <c r="J476" s="6"/>
      <c r="K476" s="6"/>
      <c r="L476" s="6"/>
      <c r="M476" s="8">
        <f t="shared" si="28"/>
        <v>476</v>
      </c>
      <c r="N476" s="8">
        <f t="shared" si="30"/>
        <v>12</v>
      </c>
      <c r="O476" s="8" t="str">
        <f t="shared" si="29"/>
        <v>$L$476</v>
      </c>
    </row>
    <row r="477" spans="1:15" ht="20.100000000000001" customHeight="1" x14ac:dyDescent="0.25">
      <c r="A477" s="5">
        <f t="shared" si="31"/>
        <v>30468</v>
      </c>
      <c r="B477" s="6">
        <v>0.12279999999999999</v>
      </c>
      <c r="C477" s="6"/>
      <c r="D477" s="35">
        <v>0.10830000000000001</v>
      </c>
      <c r="E477" s="7">
        <v>9.8800000000000013E-2</v>
      </c>
      <c r="F477" s="7">
        <v>0</v>
      </c>
      <c r="G477" s="7"/>
      <c r="H477" s="7"/>
      <c r="I477" s="6"/>
      <c r="J477" s="6"/>
      <c r="K477" s="6"/>
      <c r="L477" s="6"/>
      <c r="M477" s="8">
        <f t="shared" si="28"/>
        <v>477</v>
      </c>
      <c r="N477" s="8">
        <f t="shared" si="30"/>
        <v>12</v>
      </c>
      <c r="O477" s="8" t="str">
        <f t="shared" si="29"/>
        <v>$L$477</v>
      </c>
    </row>
    <row r="478" spans="1:15" ht="20.100000000000001" customHeight="1" x14ac:dyDescent="0.25">
      <c r="A478" s="5">
        <f t="shared" si="31"/>
        <v>30498</v>
      </c>
      <c r="B478" s="6">
        <v>0.1331</v>
      </c>
      <c r="C478" s="6"/>
      <c r="D478" s="35">
        <v>0.1143</v>
      </c>
      <c r="E478" s="7">
        <v>0.1008</v>
      </c>
      <c r="F478" s="7">
        <v>0.28763100000000003</v>
      </c>
      <c r="G478" s="7"/>
      <c r="H478" s="7"/>
      <c r="I478" s="6"/>
      <c r="J478" s="6"/>
      <c r="K478" s="6"/>
      <c r="L478" s="6"/>
      <c r="M478" s="8">
        <f t="shared" si="28"/>
        <v>478</v>
      </c>
      <c r="N478" s="8">
        <f t="shared" si="30"/>
        <v>12</v>
      </c>
      <c r="O478" s="8" t="str">
        <f t="shared" si="29"/>
        <v>$L$478</v>
      </c>
    </row>
    <row r="479" spans="1:15" ht="20.100000000000001" customHeight="1" x14ac:dyDescent="0.25">
      <c r="A479" s="5">
        <f t="shared" si="31"/>
        <v>30529</v>
      </c>
      <c r="B479" s="6">
        <v>0.1011</v>
      </c>
      <c r="C479" s="6"/>
      <c r="D479" s="35">
        <v>9.849999999999999E-2</v>
      </c>
      <c r="E479" s="7">
        <v>9.11E-2</v>
      </c>
      <c r="F479" s="7">
        <v>9.5430000000000001E-2</v>
      </c>
      <c r="G479" s="7"/>
      <c r="H479" s="7"/>
      <c r="I479" s="6"/>
      <c r="J479" s="6"/>
      <c r="K479" s="6"/>
      <c r="L479" s="6"/>
      <c r="M479" s="8">
        <f t="shared" si="28"/>
        <v>479</v>
      </c>
      <c r="N479" s="8">
        <f t="shared" si="30"/>
        <v>12</v>
      </c>
      <c r="O479" s="8" t="str">
        <f t="shared" si="29"/>
        <v>$L$479</v>
      </c>
    </row>
    <row r="480" spans="1:15" ht="20.100000000000001" customHeight="1" x14ac:dyDescent="0.25">
      <c r="A480" s="5">
        <f t="shared" si="31"/>
        <v>30560</v>
      </c>
      <c r="B480" s="6">
        <v>0.12789999999999999</v>
      </c>
      <c r="C480" s="6"/>
      <c r="D480" s="35">
        <v>0.11269999999999999</v>
      </c>
      <c r="E480" s="7">
        <v>0.10300000000000001</v>
      </c>
      <c r="F480" s="7">
        <v>9.0414999999999995E-2</v>
      </c>
      <c r="G480" s="7"/>
      <c r="H480" s="7"/>
      <c r="I480" s="6"/>
      <c r="J480" s="6"/>
      <c r="K480" s="6"/>
      <c r="L480" s="6"/>
      <c r="M480" s="8">
        <f t="shared" si="28"/>
        <v>480</v>
      </c>
      <c r="N480" s="8">
        <f t="shared" si="30"/>
        <v>12</v>
      </c>
      <c r="O480" s="8" t="str">
        <f t="shared" si="29"/>
        <v>$L$480</v>
      </c>
    </row>
    <row r="481" spans="1:15" ht="20.100000000000001" customHeight="1" x14ac:dyDescent="0.25">
      <c r="A481" s="5">
        <f t="shared" si="31"/>
        <v>30590</v>
      </c>
      <c r="B481" s="6">
        <v>0.1326</v>
      </c>
      <c r="C481" s="6"/>
      <c r="D481" s="35">
        <v>0.10099999999999999</v>
      </c>
      <c r="E481" s="7">
        <v>8.8699999999999987E-2</v>
      </c>
      <c r="F481" s="7">
        <v>0.10047499999999999</v>
      </c>
      <c r="G481" s="7"/>
      <c r="H481" s="7"/>
      <c r="I481" s="6"/>
      <c r="J481" s="6"/>
      <c r="K481" s="6"/>
      <c r="L481" s="6"/>
      <c r="M481" s="8">
        <f t="shared" si="28"/>
        <v>481</v>
      </c>
      <c r="N481" s="8">
        <f t="shared" si="30"/>
        <v>12</v>
      </c>
      <c r="O481" s="8" t="str">
        <f t="shared" si="29"/>
        <v>$L$481</v>
      </c>
    </row>
    <row r="482" spans="1:15" ht="20.100000000000001" customHeight="1" x14ac:dyDescent="0.25">
      <c r="A482" s="5">
        <f t="shared" si="31"/>
        <v>30621</v>
      </c>
      <c r="B482" s="6">
        <v>8.43E-2</v>
      </c>
      <c r="C482" s="6"/>
      <c r="D482" s="35">
        <v>7.3700000000000002E-2</v>
      </c>
      <c r="E482" s="7">
        <v>7.3800000000000004E-2</v>
      </c>
      <c r="F482" s="7">
        <v>0.10248500000000001</v>
      </c>
      <c r="G482" s="7"/>
      <c r="H482" s="7"/>
      <c r="I482" s="6"/>
      <c r="J482" s="6"/>
      <c r="K482" s="6"/>
      <c r="L482" s="6"/>
      <c r="M482" s="8">
        <f t="shared" si="28"/>
        <v>482</v>
      </c>
      <c r="N482" s="8">
        <f t="shared" si="30"/>
        <v>12</v>
      </c>
      <c r="O482" s="8" t="str">
        <f t="shared" si="29"/>
        <v>$L$482</v>
      </c>
    </row>
    <row r="483" spans="1:15" ht="20.100000000000001" customHeight="1" x14ac:dyDescent="0.25">
      <c r="A483" s="5">
        <f t="shared" si="31"/>
        <v>30651</v>
      </c>
      <c r="B483" s="6">
        <v>7.5600000000000001E-2</v>
      </c>
      <c r="C483" s="6"/>
      <c r="D483" s="35">
        <v>8.3400000000000002E-2</v>
      </c>
      <c r="E483" s="7">
        <v>8.6800000000000002E-2</v>
      </c>
      <c r="F483" s="7">
        <v>8.9419999999999999E-2</v>
      </c>
      <c r="G483" s="7"/>
      <c r="H483" s="7"/>
      <c r="I483" s="6"/>
      <c r="J483" s="6"/>
      <c r="K483" s="6"/>
      <c r="L483" s="6"/>
      <c r="M483" s="8">
        <f t="shared" si="28"/>
        <v>483</v>
      </c>
      <c r="N483" s="8">
        <f t="shared" si="30"/>
        <v>12</v>
      </c>
      <c r="O483" s="8" t="str">
        <f t="shared" si="29"/>
        <v>$L$483</v>
      </c>
    </row>
    <row r="484" spans="1:15" ht="20.100000000000001" customHeight="1" x14ac:dyDescent="0.25">
      <c r="A484" s="5">
        <f t="shared" si="31"/>
        <v>30682</v>
      </c>
      <c r="B484" s="6">
        <v>9.8100000000000007E-2</v>
      </c>
      <c r="C484" s="6"/>
      <c r="D484" s="35">
        <v>9.3900000000000011E-2</v>
      </c>
      <c r="E484" s="7">
        <v>9.6699999999999994E-2</v>
      </c>
      <c r="F484" s="7">
        <v>8.1379999999999994E-2</v>
      </c>
      <c r="G484" s="7"/>
      <c r="H484" s="7"/>
      <c r="I484" s="6"/>
      <c r="J484" s="6"/>
      <c r="K484" s="6"/>
      <c r="L484" s="6"/>
      <c r="M484" s="8">
        <f t="shared" si="28"/>
        <v>484</v>
      </c>
      <c r="N484" s="8">
        <f t="shared" si="30"/>
        <v>12</v>
      </c>
      <c r="O484" s="8" t="str">
        <f t="shared" si="29"/>
        <v>$L$484</v>
      </c>
    </row>
    <row r="485" spans="1:15" ht="20.100000000000001" customHeight="1" x14ac:dyDescent="0.25">
      <c r="A485" s="5">
        <f t="shared" si="31"/>
        <v>30713</v>
      </c>
      <c r="B485" s="6">
        <v>0.1226</v>
      </c>
      <c r="C485" s="6"/>
      <c r="D485" s="35">
        <v>9.74E-2</v>
      </c>
      <c r="E485" s="7">
        <v>9.5000000000000001E-2</v>
      </c>
      <c r="F485" s="7">
        <v>0.10349</v>
      </c>
      <c r="G485" s="7"/>
      <c r="H485" s="7"/>
      <c r="I485" s="6"/>
      <c r="J485" s="6"/>
      <c r="K485" s="6"/>
      <c r="L485" s="6"/>
      <c r="M485" s="8">
        <f t="shared" si="28"/>
        <v>485</v>
      </c>
      <c r="N485" s="8">
        <f t="shared" si="30"/>
        <v>12</v>
      </c>
      <c r="O485" s="8" t="str">
        <f t="shared" si="29"/>
        <v>$L$485</v>
      </c>
    </row>
    <row r="486" spans="1:15" ht="20.100000000000001" customHeight="1" x14ac:dyDescent="0.25">
      <c r="A486" s="5">
        <f t="shared" si="31"/>
        <v>30742</v>
      </c>
      <c r="B486" s="6">
        <v>9.9499999999999991E-2</v>
      </c>
      <c r="C486" s="6"/>
      <c r="D486" s="35">
        <v>9.8299999999999998E-2</v>
      </c>
      <c r="E486" s="7">
        <v>8.9399999999999993E-2</v>
      </c>
      <c r="F486" s="7">
        <v>0.12861500000000001</v>
      </c>
      <c r="G486" s="7"/>
      <c r="H486" s="7"/>
      <c r="I486" s="6"/>
      <c r="J486" s="6"/>
      <c r="K486" s="6"/>
      <c r="L486" s="6"/>
      <c r="M486" s="8">
        <f t="shared" si="28"/>
        <v>486</v>
      </c>
      <c r="N486" s="8">
        <f t="shared" si="30"/>
        <v>12</v>
      </c>
      <c r="O486" s="8" t="str">
        <f t="shared" si="29"/>
        <v>$L$486</v>
      </c>
    </row>
    <row r="487" spans="1:15" ht="20.100000000000001" customHeight="1" x14ac:dyDescent="0.25">
      <c r="A487" s="5">
        <f t="shared" si="31"/>
        <v>30773</v>
      </c>
      <c r="B487" s="6">
        <v>8.9399999999999993E-2</v>
      </c>
      <c r="C487" s="6"/>
      <c r="D487" s="35">
        <v>9.5199999999999993E-2</v>
      </c>
      <c r="E487" s="7">
        <v>9.5399999999999985E-2</v>
      </c>
      <c r="F487" s="7">
        <v>0.1055</v>
      </c>
      <c r="G487" s="7"/>
      <c r="H487" s="7"/>
      <c r="I487" s="6"/>
      <c r="J487" s="6"/>
      <c r="K487" s="6"/>
      <c r="L487" s="6"/>
      <c r="M487" s="8">
        <f t="shared" si="28"/>
        <v>487</v>
      </c>
      <c r="N487" s="8">
        <f t="shared" si="30"/>
        <v>12</v>
      </c>
      <c r="O487" s="8" t="str">
        <f t="shared" si="29"/>
        <v>$L$487</v>
      </c>
    </row>
    <row r="488" spans="1:15" ht="20.100000000000001" customHeight="1" x14ac:dyDescent="0.25">
      <c r="A488" s="5">
        <f t="shared" si="31"/>
        <v>30803</v>
      </c>
      <c r="B488" s="6">
        <v>8.8599999999999998E-2</v>
      </c>
      <c r="C488" s="6"/>
      <c r="D488" s="35">
        <v>8.7100000000000011E-2</v>
      </c>
      <c r="E488" s="7">
        <v>9.0500000000000011E-2</v>
      </c>
      <c r="F488" s="7">
        <v>9.4445000000000001E-2</v>
      </c>
      <c r="G488" s="7"/>
      <c r="H488" s="7"/>
      <c r="I488" s="6"/>
      <c r="J488" s="6"/>
      <c r="K488" s="6"/>
      <c r="L488" s="6"/>
      <c r="M488" s="8">
        <f t="shared" si="28"/>
        <v>488</v>
      </c>
      <c r="N488" s="8">
        <f t="shared" si="30"/>
        <v>12</v>
      </c>
      <c r="O488" s="8" t="str">
        <f t="shared" si="29"/>
        <v>$L$488</v>
      </c>
    </row>
    <row r="489" spans="1:15" ht="20.100000000000001" customHeight="1" x14ac:dyDescent="0.25">
      <c r="A489" s="5">
        <f t="shared" si="31"/>
        <v>30834</v>
      </c>
      <c r="B489" s="6">
        <v>9.2499999999999999E-2</v>
      </c>
      <c r="C489" s="6"/>
      <c r="D489" s="35">
        <v>9.9600000000000008E-2</v>
      </c>
      <c r="E489" s="7">
        <v>0.1008</v>
      </c>
      <c r="F489" s="7">
        <v>9.4445000000000001E-2</v>
      </c>
      <c r="G489" s="7"/>
      <c r="H489" s="7"/>
      <c r="I489" s="6"/>
      <c r="J489" s="6"/>
      <c r="K489" s="6"/>
      <c r="L489" s="6"/>
      <c r="M489" s="8">
        <f t="shared" si="28"/>
        <v>489</v>
      </c>
      <c r="N489" s="8">
        <f t="shared" si="30"/>
        <v>12</v>
      </c>
      <c r="O489" s="8" t="str">
        <f t="shared" si="29"/>
        <v>$L$489</v>
      </c>
    </row>
    <row r="490" spans="1:15" ht="20.100000000000001" customHeight="1" x14ac:dyDescent="0.25">
      <c r="A490" s="5">
        <f t="shared" si="31"/>
        <v>30864</v>
      </c>
      <c r="B490" s="6">
        <v>0.1032</v>
      </c>
      <c r="C490" s="6"/>
      <c r="D490" s="35">
        <v>9.11E-2</v>
      </c>
      <c r="E490" s="7">
        <v>9.7200000000000009E-2</v>
      </c>
      <c r="F490" s="7">
        <v>9.7460000000000005E-2</v>
      </c>
      <c r="G490" s="7"/>
      <c r="H490" s="7"/>
      <c r="I490" s="6"/>
      <c r="J490" s="6"/>
      <c r="K490" s="6"/>
      <c r="L490" s="6"/>
      <c r="M490" s="8">
        <f t="shared" si="28"/>
        <v>490</v>
      </c>
      <c r="N490" s="8">
        <f t="shared" si="30"/>
        <v>12</v>
      </c>
      <c r="O490" s="8" t="str">
        <f t="shared" si="29"/>
        <v>$L$490</v>
      </c>
    </row>
    <row r="491" spans="1:15" ht="20.100000000000001" customHeight="1" x14ac:dyDescent="0.25">
      <c r="A491" s="5">
        <f t="shared" si="31"/>
        <v>30895</v>
      </c>
      <c r="B491" s="6">
        <v>0.10619999999999999</v>
      </c>
      <c r="C491" s="6"/>
      <c r="D491" s="35">
        <v>8.5699999999999998E-2</v>
      </c>
      <c r="E491" s="7">
        <v>9.35E-2</v>
      </c>
      <c r="F491" s="7">
        <v>0.108515</v>
      </c>
      <c r="G491" s="7"/>
      <c r="H491" s="7"/>
      <c r="I491" s="6"/>
      <c r="J491" s="6"/>
      <c r="K491" s="6"/>
      <c r="L491" s="6"/>
      <c r="M491" s="8">
        <f t="shared" si="28"/>
        <v>491</v>
      </c>
      <c r="N491" s="8">
        <f t="shared" si="30"/>
        <v>12</v>
      </c>
      <c r="O491" s="8" t="str">
        <f t="shared" si="29"/>
        <v>$L$491</v>
      </c>
    </row>
    <row r="492" spans="1:15" ht="20.100000000000001" customHeight="1" x14ac:dyDescent="0.25">
      <c r="A492" s="5">
        <f t="shared" si="31"/>
        <v>30926</v>
      </c>
      <c r="B492" s="6">
        <v>0.1051</v>
      </c>
      <c r="C492" s="6"/>
      <c r="D492" s="35">
        <v>0.111</v>
      </c>
      <c r="E492" s="7">
        <v>0.11749999999999999</v>
      </c>
      <c r="F492" s="7">
        <v>0.11153</v>
      </c>
      <c r="G492" s="7"/>
      <c r="H492" s="7"/>
      <c r="I492" s="6"/>
      <c r="J492" s="6"/>
      <c r="K492" s="6"/>
      <c r="L492" s="6"/>
      <c r="M492" s="8">
        <f t="shared" si="28"/>
        <v>492</v>
      </c>
      <c r="N492" s="8">
        <f t="shared" si="30"/>
        <v>12</v>
      </c>
      <c r="O492" s="8" t="str">
        <f t="shared" si="29"/>
        <v>$L$492</v>
      </c>
    </row>
    <row r="493" spans="1:15" ht="20.100000000000001" customHeight="1" x14ac:dyDescent="0.25">
      <c r="A493" s="5">
        <f t="shared" si="31"/>
        <v>30956</v>
      </c>
      <c r="B493" s="6">
        <v>0.1258</v>
      </c>
      <c r="C493" s="6"/>
      <c r="D493" s="35">
        <v>0.10490000000000001</v>
      </c>
      <c r="E493" s="7">
        <v>0.10439999999999999</v>
      </c>
      <c r="F493" s="7">
        <v>0.110525</v>
      </c>
      <c r="G493" s="7"/>
      <c r="H493" s="7"/>
      <c r="I493" s="6"/>
      <c r="J493" s="6"/>
      <c r="K493" s="6"/>
      <c r="L493" s="6"/>
      <c r="M493" s="8">
        <f t="shared" si="28"/>
        <v>493</v>
      </c>
      <c r="N493" s="8">
        <f t="shared" si="30"/>
        <v>12</v>
      </c>
      <c r="O493" s="8" t="str">
        <f t="shared" si="29"/>
        <v>$L$493</v>
      </c>
    </row>
    <row r="494" spans="1:15" ht="20.100000000000001" customHeight="1" x14ac:dyDescent="0.25">
      <c r="A494" s="5">
        <f t="shared" si="31"/>
        <v>30987</v>
      </c>
      <c r="B494" s="6">
        <v>9.8800000000000013E-2</v>
      </c>
      <c r="C494" s="6"/>
      <c r="D494" s="35">
        <v>0.1033</v>
      </c>
      <c r="E494" s="7">
        <v>0.10529999999999999</v>
      </c>
      <c r="F494" s="7">
        <v>0.13163</v>
      </c>
      <c r="G494" s="7"/>
      <c r="H494" s="7"/>
      <c r="I494" s="6"/>
      <c r="J494" s="6"/>
      <c r="K494" s="6"/>
      <c r="L494" s="6"/>
      <c r="M494" s="8">
        <f t="shared" si="28"/>
        <v>494</v>
      </c>
      <c r="N494" s="8">
        <f t="shared" si="30"/>
        <v>12</v>
      </c>
      <c r="O494" s="8" t="str">
        <f t="shared" si="29"/>
        <v>$L$494</v>
      </c>
    </row>
    <row r="495" spans="1:15" ht="20.100000000000001" customHeight="1" x14ac:dyDescent="0.25">
      <c r="A495" s="5">
        <f t="shared" si="31"/>
        <v>31017</v>
      </c>
      <c r="B495" s="6">
        <v>0.10529999999999999</v>
      </c>
      <c r="C495" s="6"/>
      <c r="D495" s="35">
        <v>0.1162</v>
      </c>
      <c r="E495" s="7">
        <v>0.1198</v>
      </c>
      <c r="F495" s="7">
        <v>0.104495</v>
      </c>
      <c r="G495" s="7"/>
      <c r="H495" s="7"/>
      <c r="I495" s="6"/>
      <c r="J495" s="6"/>
      <c r="K495" s="6"/>
      <c r="L495" s="6"/>
      <c r="M495" s="8">
        <f t="shared" si="28"/>
        <v>495</v>
      </c>
      <c r="N495" s="8">
        <f t="shared" si="30"/>
        <v>12</v>
      </c>
      <c r="O495" s="8" t="str">
        <f t="shared" si="29"/>
        <v>$L$495</v>
      </c>
    </row>
    <row r="496" spans="1:15" ht="20.100000000000001" customHeight="1" x14ac:dyDescent="0.25">
      <c r="A496" s="5">
        <f t="shared" si="31"/>
        <v>31048</v>
      </c>
      <c r="B496" s="6">
        <v>0.12640000000000001</v>
      </c>
      <c r="C496" s="6"/>
      <c r="D496" s="35">
        <v>0.11840000000000001</v>
      </c>
      <c r="E496" s="7">
        <v>0.1176</v>
      </c>
      <c r="F496" s="7">
        <v>0.110525</v>
      </c>
      <c r="G496" s="7"/>
      <c r="H496" s="7"/>
      <c r="I496" s="6"/>
      <c r="J496" s="6"/>
      <c r="K496" s="6"/>
      <c r="L496" s="6"/>
      <c r="M496" s="8">
        <f t="shared" si="28"/>
        <v>496</v>
      </c>
      <c r="N496" s="8">
        <f t="shared" si="30"/>
        <v>12</v>
      </c>
      <c r="O496" s="8" t="str">
        <f t="shared" si="29"/>
        <v>$L$496</v>
      </c>
    </row>
    <row r="497" spans="1:15" ht="20.100000000000001" customHeight="1" x14ac:dyDescent="0.25">
      <c r="A497" s="5">
        <f t="shared" si="31"/>
        <v>31079</v>
      </c>
      <c r="B497" s="6">
        <v>0.1016</v>
      </c>
      <c r="C497" s="6"/>
      <c r="D497" s="35">
        <v>0.10949999999999999</v>
      </c>
      <c r="E497" s="7">
        <v>0.10869999999999999</v>
      </c>
      <c r="F497" s="7">
        <v>0.13163</v>
      </c>
      <c r="G497" s="7"/>
      <c r="H497" s="7"/>
      <c r="I497" s="6"/>
      <c r="J497" s="6"/>
      <c r="K497" s="6"/>
      <c r="L497" s="6"/>
      <c r="M497" s="8">
        <f t="shared" si="28"/>
        <v>497</v>
      </c>
      <c r="N497" s="8">
        <f t="shared" si="30"/>
        <v>12</v>
      </c>
      <c r="O497" s="8" t="str">
        <f t="shared" si="29"/>
        <v>$L$497</v>
      </c>
    </row>
    <row r="498" spans="1:15" ht="20.100000000000001" customHeight="1" x14ac:dyDescent="0.25">
      <c r="A498" s="5">
        <f t="shared" si="31"/>
        <v>31107</v>
      </c>
      <c r="B498" s="6">
        <v>0.12710000000000002</v>
      </c>
      <c r="C498" s="6"/>
      <c r="D498" s="35">
        <v>9.9399999999999988E-2</v>
      </c>
      <c r="E498" s="7">
        <v>0.1016</v>
      </c>
      <c r="F498" s="7">
        <v>0.10750999999999999</v>
      </c>
      <c r="G498" s="7"/>
      <c r="H498" s="7"/>
      <c r="I498" s="6"/>
      <c r="J498" s="6"/>
      <c r="K498" s="6"/>
      <c r="L498" s="6"/>
      <c r="M498" s="8">
        <f t="shared" si="28"/>
        <v>498</v>
      </c>
      <c r="N498" s="8">
        <f t="shared" si="30"/>
        <v>12</v>
      </c>
      <c r="O498" s="8" t="str">
        <f t="shared" si="29"/>
        <v>$L$498</v>
      </c>
    </row>
    <row r="499" spans="1:15" ht="20.100000000000001" customHeight="1" x14ac:dyDescent="0.25">
      <c r="A499" s="5">
        <f t="shared" si="31"/>
        <v>31138</v>
      </c>
      <c r="B499" s="6">
        <v>7.22E-2</v>
      </c>
      <c r="C499" s="6"/>
      <c r="D499" s="35">
        <v>8.5800000000000001E-2</v>
      </c>
      <c r="E499" s="7">
        <v>8.199999999999999E-2</v>
      </c>
      <c r="F499" s="7">
        <v>0.132635</v>
      </c>
      <c r="G499" s="7"/>
      <c r="H499" s="7"/>
      <c r="I499" s="6"/>
      <c r="J499" s="6"/>
      <c r="K499" s="6"/>
      <c r="L499" s="6"/>
      <c r="M499" s="8">
        <f t="shared" si="28"/>
        <v>499</v>
      </c>
      <c r="N499" s="8">
        <f t="shared" si="30"/>
        <v>12</v>
      </c>
      <c r="O499" s="8" t="str">
        <f t="shared" si="29"/>
        <v>$L$499</v>
      </c>
    </row>
    <row r="500" spans="1:15" ht="20.100000000000001" customHeight="1" x14ac:dyDescent="0.25">
      <c r="A500" s="5">
        <f t="shared" si="31"/>
        <v>31168</v>
      </c>
      <c r="B500" s="6">
        <v>7.7800000000000008E-2</v>
      </c>
      <c r="C500" s="6"/>
      <c r="D500" s="35">
        <v>7.2000000000000008E-2</v>
      </c>
      <c r="E500" s="7">
        <v>7.2000000000000008E-2</v>
      </c>
      <c r="F500" s="7">
        <v>0.12388100000000001</v>
      </c>
      <c r="G500" s="7"/>
      <c r="H500" s="7"/>
      <c r="I500" s="6"/>
      <c r="J500" s="6"/>
      <c r="K500" s="6"/>
      <c r="L500" s="6"/>
      <c r="M500" s="8">
        <f t="shared" ref="M500:M563" si="32">ROW(B500)</f>
        <v>500</v>
      </c>
      <c r="N500" s="8">
        <f t="shared" si="30"/>
        <v>12</v>
      </c>
      <c r="O500" s="8" t="str">
        <f t="shared" si="29"/>
        <v>$L$500</v>
      </c>
    </row>
    <row r="501" spans="1:15" ht="20.100000000000001" customHeight="1" x14ac:dyDescent="0.25">
      <c r="A501" s="5">
        <f t="shared" si="31"/>
        <v>31199</v>
      </c>
      <c r="B501" s="6">
        <v>7.8399999999999997E-2</v>
      </c>
      <c r="C501" s="6"/>
      <c r="D501" s="35">
        <v>8.3299999999999999E-2</v>
      </c>
      <c r="E501" s="7">
        <v>8.4900000000000003E-2</v>
      </c>
      <c r="F501" s="7">
        <v>0.10556</v>
      </c>
      <c r="G501" s="7"/>
      <c r="H501" s="7"/>
      <c r="I501" s="6"/>
      <c r="J501" s="6"/>
      <c r="K501" s="6"/>
      <c r="L501" s="6"/>
      <c r="M501" s="8">
        <f t="shared" si="32"/>
        <v>501</v>
      </c>
      <c r="N501" s="8">
        <f t="shared" si="30"/>
        <v>12</v>
      </c>
      <c r="O501" s="8" t="str">
        <f t="shared" ref="O501:O564" si="33">ADDRESS(M501,N501)</f>
        <v>$L$501</v>
      </c>
    </row>
    <row r="502" spans="1:15" ht="20.100000000000001" customHeight="1" x14ac:dyDescent="0.25">
      <c r="A502" s="5">
        <f t="shared" si="31"/>
        <v>31229</v>
      </c>
      <c r="B502" s="6">
        <v>8.9200000000000002E-2</v>
      </c>
      <c r="C502" s="6"/>
      <c r="D502" s="35">
        <v>0.1008</v>
      </c>
      <c r="E502" s="7">
        <v>0.10310000000000001</v>
      </c>
      <c r="F502" s="7">
        <v>9.7540000000000002E-2</v>
      </c>
      <c r="G502" s="7"/>
      <c r="H502" s="7"/>
      <c r="I502" s="6"/>
      <c r="J502" s="6"/>
      <c r="K502" s="6"/>
      <c r="L502" s="6"/>
      <c r="M502" s="8">
        <f t="shared" si="32"/>
        <v>502</v>
      </c>
      <c r="N502" s="8">
        <f t="shared" si="30"/>
        <v>12</v>
      </c>
      <c r="O502" s="8" t="str">
        <f t="shared" si="33"/>
        <v>$L$502</v>
      </c>
    </row>
    <row r="503" spans="1:15" ht="20.100000000000001" customHeight="1" x14ac:dyDescent="0.25">
      <c r="A503" s="5">
        <f t="shared" si="31"/>
        <v>31260</v>
      </c>
      <c r="B503" s="6">
        <v>0.14000000000000001</v>
      </c>
      <c r="C503" s="6"/>
      <c r="D503" s="35">
        <v>0.11609999999999999</v>
      </c>
      <c r="E503" s="7">
        <v>0.12050000000000001</v>
      </c>
      <c r="F503" s="7">
        <v>8.1520999999999996E-2</v>
      </c>
      <c r="G503" s="7"/>
      <c r="H503" s="7"/>
      <c r="I503" s="6"/>
      <c r="J503" s="6"/>
      <c r="K503" s="6"/>
      <c r="L503" s="6"/>
      <c r="M503" s="8">
        <f t="shared" si="32"/>
        <v>503</v>
      </c>
      <c r="N503" s="8">
        <f t="shared" si="30"/>
        <v>12</v>
      </c>
      <c r="O503" s="8" t="str">
        <f t="shared" si="33"/>
        <v>$L$503</v>
      </c>
    </row>
    <row r="504" spans="1:15" ht="20.100000000000001" customHeight="1" x14ac:dyDescent="0.25">
      <c r="A504" s="5">
        <f t="shared" si="31"/>
        <v>31291</v>
      </c>
      <c r="B504" s="6">
        <v>9.1300000000000006E-2</v>
      </c>
      <c r="C504" s="6"/>
      <c r="D504" s="35">
        <v>0.1009</v>
      </c>
      <c r="E504" s="7">
        <v>0.11119999999999999</v>
      </c>
      <c r="F504" s="7">
        <v>8.7208999999999995E-2</v>
      </c>
      <c r="G504" s="7"/>
      <c r="H504" s="7"/>
      <c r="I504" s="6"/>
      <c r="J504" s="6"/>
      <c r="K504" s="6"/>
      <c r="L504" s="6"/>
      <c r="M504" s="8">
        <f t="shared" si="32"/>
        <v>504</v>
      </c>
      <c r="N504" s="8">
        <f t="shared" si="30"/>
        <v>12</v>
      </c>
      <c r="O504" s="8" t="str">
        <f t="shared" si="33"/>
        <v>$L$504</v>
      </c>
    </row>
    <row r="505" spans="1:15" ht="20.100000000000001" customHeight="1" x14ac:dyDescent="0.25">
      <c r="A505" s="5">
        <f t="shared" si="31"/>
        <v>31321</v>
      </c>
      <c r="B505" s="6">
        <v>9.0500000000000011E-2</v>
      </c>
      <c r="C505" s="6"/>
      <c r="D505" s="35">
        <v>0.10249999999999999</v>
      </c>
      <c r="E505" s="7">
        <v>0.10619999999999999</v>
      </c>
      <c r="F505" s="7">
        <v>9.6454999999999999E-2</v>
      </c>
      <c r="G505" s="7"/>
      <c r="H505" s="7"/>
      <c r="I505" s="6"/>
      <c r="J505" s="6"/>
      <c r="K505" s="6"/>
      <c r="L505" s="6"/>
      <c r="M505" s="8">
        <f t="shared" si="32"/>
        <v>505</v>
      </c>
      <c r="N505" s="8">
        <f t="shared" si="30"/>
        <v>12</v>
      </c>
      <c r="O505" s="8" t="str">
        <f t="shared" si="33"/>
        <v>$L$505</v>
      </c>
    </row>
    <row r="506" spans="1:15" ht="20.100000000000001" customHeight="1" x14ac:dyDescent="0.25">
      <c r="A506" s="5">
        <f t="shared" si="31"/>
        <v>31352</v>
      </c>
      <c r="B506" s="6">
        <v>0.14949999999999999</v>
      </c>
      <c r="C506" s="6"/>
      <c r="D506" s="35">
        <v>0.14180000000000001</v>
      </c>
      <c r="E506" s="7">
        <v>0.13970000000000002</v>
      </c>
      <c r="F506" s="7">
        <v>9.5449999999999993E-2</v>
      </c>
      <c r="G506" s="7"/>
      <c r="H506" s="7"/>
      <c r="I506" s="6"/>
      <c r="J506" s="6"/>
      <c r="K506" s="6"/>
      <c r="L506" s="6"/>
      <c r="M506" s="8">
        <f t="shared" si="32"/>
        <v>506</v>
      </c>
      <c r="N506" s="8">
        <f t="shared" si="30"/>
        <v>12</v>
      </c>
      <c r="O506" s="8" t="str">
        <f t="shared" si="33"/>
        <v>$L$506</v>
      </c>
    </row>
    <row r="507" spans="1:15" ht="20.100000000000001" customHeight="1" x14ac:dyDescent="0.25">
      <c r="A507" s="5">
        <f t="shared" si="31"/>
        <v>31382</v>
      </c>
      <c r="B507" s="6">
        <v>0.13200000000000001</v>
      </c>
      <c r="C507" s="6"/>
      <c r="D507" s="35">
        <v>0.1575</v>
      </c>
      <c r="E507" s="7">
        <v>0.1507</v>
      </c>
      <c r="F507" s="7">
        <v>0.116756</v>
      </c>
      <c r="G507" s="7"/>
      <c r="H507" s="7"/>
      <c r="I507" s="6"/>
      <c r="J507" s="6"/>
      <c r="K507" s="6"/>
      <c r="L507" s="6"/>
      <c r="M507" s="8">
        <f t="shared" si="32"/>
        <v>507</v>
      </c>
      <c r="N507" s="8">
        <f t="shared" si="30"/>
        <v>12</v>
      </c>
      <c r="O507" s="8" t="str">
        <f t="shared" si="33"/>
        <v>$L$507</v>
      </c>
    </row>
    <row r="508" spans="1:15" ht="20.100000000000001" customHeight="1" x14ac:dyDescent="0.25">
      <c r="A508" s="5">
        <f t="shared" si="31"/>
        <v>31413</v>
      </c>
      <c r="B508" s="6">
        <v>0.1779</v>
      </c>
      <c r="C508" s="6"/>
      <c r="D508" s="35">
        <v>0.15010000000000001</v>
      </c>
      <c r="E508" s="7">
        <v>0.14369999999999999</v>
      </c>
      <c r="F508" s="7">
        <v>0.139268</v>
      </c>
      <c r="G508" s="7"/>
      <c r="H508" s="7"/>
      <c r="I508" s="6"/>
      <c r="J508" s="6"/>
      <c r="K508" s="6"/>
      <c r="L508" s="6"/>
      <c r="M508" s="8">
        <f t="shared" si="32"/>
        <v>508</v>
      </c>
      <c r="N508" s="8">
        <f t="shared" si="30"/>
        <v>12</v>
      </c>
      <c r="O508" s="8" t="str">
        <f t="shared" si="33"/>
        <v>$L$508</v>
      </c>
    </row>
    <row r="509" spans="1:15" ht="20.100000000000001" customHeight="1" x14ac:dyDescent="0.25">
      <c r="A509" s="5">
        <f t="shared" si="31"/>
        <v>31444</v>
      </c>
      <c r="B509" s="6">
        <v>0.14980000000000002</v>
      </c>
      <c r="C509" s="6"/>
      <c r="D509" s="35">
        <v>0.1246</v>
      </c>
      <c r="E509" s="7">
        <v>0.12720000000000001</v>
      </c>
      <c r="F509" s="7">
        <v>0.16811200000000001</v>
      </c>
      <c r="G509" s="7"/>
      <c r="H509" s="7"/>
      <c r="I509" s="6"/>
      <c r="J509" s="6"/>
      <c r="K509" s="6"/>
      <c r="L509" s="6"/>
      <c r="M509" s="8">
        <f t="shared" si="32"/>
        <v>509</v>
      </c>
      <c r="N509" s="8">
        <f t="shared" si="30"/>
        <v>12</v>
      </c>
      <c r="O509" s="8" t="str">
        <f t="shared" si="33"/>
        <v>$L$509</v>
      </c>
    </row>
    <row r="510" spans="1:15" ht="20.100000000000001" customHeight="1" x14ac:dyDescent="0.25">
      <c r="A510" s="5">
        <f t="shared" si="31"/>
        <v>31472</v>
      </c>
      <c r="B510" s="6">
        <v>5.5199999999999999E-2</v>
      </c>
      <c r="C510" s="6"/>
      <c r="D510" s="35">
        <v>3.1800000000000002E-2</v>
      </c>
      <c r="E510" s="7">
        <v>4.7699999999999992E-2</v>
      </c>
      <c r="F510" s="7">
        <v>0.14932799999999999</v>
      </c>
      <c r="G510" s="7"/>
      <c r="H510" s="7"/>
      <c r="I510" s="6"/>
      <c r="J510" s="6"/>
      <c r="K510" s="6"/>
      <c r="L510" s="6"/>
      <c r="M510" s="8">
        <f t="shared" si="32"/>
        <v>510</v>
      </c>
      <c r="N510" s="8">
        <f t="shared" si="30"/>
        <v>12</v>
      </c>
      <c r="O510" s="8" t="str">
        <f t="shared" si="33"/>
        <v>$L$510</v>
      </c>
    </row>
    <row r="511" spans="1:15" ht="20.100000000000001" customHeight="1" x14ac:dyDescent="0.25">
      <c r="A511" s="5">
        <f t="shared" si="31"/>
        <v>31503</v>
      </c>
      <c r="B511" s="6">
        <v>-5.7999999999999996E-3</v>
      </c>
      <c r="C511" s="6"/>
      <c r="D511" s="35">
        <v>4.3E-3</v>
      </c>
      <c r="E511" s="7">
        <v>7.8000000000000005E-3</v>
      </c>
      <c r="F511" s="7">
        <v>0</v>
      </c>
      <c r="G511" s="7"/>
      <c r="H511" s="7"/>
      <c r="I511" s="6"/>
      <c r="J511" s="6"/>
      <c r="K511" s="6"/>
      <c r="L511" s="6"/>
      <c r="M511" s="8">
        <f t="shared" si="32"/>
        <v>511</v>
      </c>
      <c r="N511" s="8">
        <f t="shared" si="30"/>
        <v>12</v>
      </c>
      <c r="O511" s="8" t="str">
        <f t="shared" si="33"/>
        <v>$L$511</v>
      </c>
    </row>
    <row r="512" spans="1:15" ht="20.100000000000001" customHeight="1" x14ac:dyDescent="0.25">
      <c r="A512" s="5">
        <f t="shared" si="31"/>
        <v>31533</v>
      </c>
      <c r="B512" s="6">
        <v>3.2000000000000002E-3</v>
      </c>
      <c r="C512" s="6"/>
      <c r="D512" s="35">
        <v>1.0800000000000001E-2</v>
      </c>
      <c r="E512" s="7">
        <v>1.3999999999999999E-2</v>
      </c>
      <c r="F512" s="7">
        <v>0</v>
      </c>
      <c r="G512" s="7"/>
      <c r="H512" s="7"/>
      <c r="I512" s="6"/>
      <c r="J512" s="6"/>
      <c r="K512" s="6"/>
      <c r="L512" s="6"/>
      <c r="M512" s="8">
        <f t="shared" si="32"/>
        <v>512</v>
      </c>
      <c r="N512" s="8">
        <f t="shared" si="30"/>
        <v>12</v>
      </c>
      <c r="O512" s="8" t="str">
        <f t="shared" si="33"/>
        <v>$L$512</v>
      </c>
    </row>
    <row r="513" spans="1:15" ht="20.100000000000001" customHeight="1" x14ac:dyDescent="0.25">
      <c r="A513" s="5">
        <f t="shared" si="31"/>
        <v>31564</v>
      </c>
      <c r="B513" s="6">
        <v>5.3E-3</v>
      </c>
      <c r="C513" s="6"/>
      <c r="D513" s="35">
        <v>9.7000000000000003E-3</v>
      </c>
      <c r="E513" s="7">
        <v>1.2699999999999999E-2</v>
      </c>
      <c r="F513" s="7">
        <v>3.6091999999999999E-2</v>
      </c>
      <c r="G513" s="7"/>
      <c r="H513" s="7"/>
      <c r="I513" s="6"/>
      <c r="J513" s="6"/>
      <c r="K513" s="6"/>
      <c r="L513" s="6"/>
      <c r="M513" s="8">
        <f t="shared" si="32"/>
        <v>513</v>
      </c>
      <c r="N513" s="8">
        <f t="shared" si="30"/>
        <v>12</v>
      </c>
      <c r="O513" s="8" t="str">
        <f t="shared" si="33"/>
        <v>$L$513</v>
      </c>
    </row>
    <row r="514" spans="1:15" ht="20.100000000000001" customHeight="1" x14ac:dyDescent="0.25">
      <c r="A514" s="5">
        <f t="shared" si="31"/>
        <v>31594</v>
      </c>
      <c r="B514" s="6">
        <v>6.3E-3</v>
      </c>
      <c r="C514" s="6"/>
      <c r="D514" s="35">
        <v>9.1000000000000004E-3</v>
      </c>
      <c r="E514" s="7">
        <v>1.7100000000000001E-2</v>
      </c>
      <c r="F514" s="7">
        <v>0</v>
      </c>
      <c r="G514" s="7"/>
      <c r="H514" s="7"/>
      <c r="I514" s="6"/>
      <c r="J514" s="6"/>
      <c r="K514" s="6"/>
      <c r="L514" s="6"/>
      <c r="M514" s="8">
        <f t="shared" si="32"/>
        <v>514</v>
      </c>
      <c r="N514" s="8">
        <f t="shared" si="30"/>
        <v>12</v>
      </c>
      <c r="O514" s="8" t="str">
        <f t="shared" si="33"/>
        <v>$L$514</v>
      </c>
    </row>
    <row r="515" spans="1:15" ht="20.100000000000001" customHeight="1" x14ac:dyDescent="0.25">
      <c r="A515" s="5">
        <f t="shared" si="31"/>
        <v>31625</v>
      </c>
      <c r="B515" s="6">
        <v>1.3300000000000001E-2</v>
      </c>
      <c r="C515" s="6"/>
      <c r="D515" s="35">
        <v>1.43E-2</v>
      </c>
      <c r="E515" s="7">
        <v>3.5499999999999997E-2</v>
      </c>
      <c r="F515" s="7">
        <v>0</v>
      </c>
      <c r="G515" s="7"/>
      <c r="H515" s="7"/>
      <c r="I515" s="6"/>
      <c r="J515" s="6"/>
      <c r="K515" s="6"/>
      <c r="L515" s="6"/>
      <c r="M515" s="8">
        <f t="shared" si="32"/>
        <v>515</v>
      </c>
      <c r="N515" s="8">
        <f t="shared" si="30"/>
        <v>12</v>
      </c>
      <c r="O515" s="8" t="str">
        <f t="shared" si="33"/>
        <v>$L$515</v>
      </c>
    </row>
    <row r="516" spans="1:15" ht="20.100000000000001" customHeight="1" x14ac:dyDescent="0.25">
      <c r="A516" s="5">
        <f t="shared" si="31"/>
        <v>31656</v>
      </c>
      <c r="B516" s="6">
        <v>1.09E-2</v>
      </c>
      <c r="C516" s="6"/>
      <c r="D516" s="35">
        <v>1.1899999999999999E-2</v>
      </c>
      <c r="E516" s="7">
        <v>1.72E-2</v>
      </c>
      <c r="F516" s="7">
        <v>5.7599999999999998E-2</v>
      </c>
      <c r="G516" s="7"/>
      <c r="H516" s="7"/>
      <c r="I516" s="6"/>
      <c r="J516" s="6"/>
      <c r="K516" s="6"/>
      <c r="L516" s="6"/>
      <c r="M516" s="8">
        <f t="shared" si="32"/>
        <v>516</v>
      </c>
      <c r="N516" s="8">
        <f t="shared" si="30"/>
        <v>12</v>
      </c>
      <c r="O516" s="8" t="str">
        <f t="shared" si="33"/>
        <v>$L$516</v>
      </c>
    </row>
    <row r="517" spans="1:15" ht="20.100000000000001" customHeight="1" x14ac:dyDescent="0.25">
      <c r="A517" s="5">
        <f t="shared" si="31"/>
        <v>31686</v>
      </c>
      <c r="B517" s="6">
        <v>1.3899999999999999E-2</v>
      </c>
      <c r="C517" s="6"/>
      <c r="D517" s="35">
        <v>1.43E-2</v>
      </c>
      <c r="E517" s="7">
        <v>1.9E-2</v>
      </c>
      <c r="F517" s="7">
        <v>0</v>
      </c>
      <c r="G517" s="7"/>
      <c r="H517" s="7"/>
      <c r="I517" s="6"/>
      <c r="J517" s="6"/>
      <c r="K517" s="6"/>
      <c r="L517" s="6"/>
      <c r="M517" s="8">
        <f t="shared" si="32"/>
        <v>517</v>
      </c>
      <c r="N517" s="8">
        <f t="shared" ref="N517:N580" si="34">IF($Q$4=$B$3,COLUMN(B517),IF($Q$4=$C$3,COLUMN(C517),IF($Q$4=$D$3,COLUMN(D517),IF($Q$4=$E$3,COLUMN(E517),IF($Q$4=$F$3,COLUMN(F517),IF($Q$4=$G$3,COLUMN(G517),IF($Q$4=$H$3,COLUMN(H517),IF($Q$4=$I$3,COLUMN(I517),IF($Q$4=$J$3,COLUMN(J517),IF($Q$4=$K$3,COLUMN(K517),IF($Q$4=$L$3,COLUMN(L517),0)))))))))))</f>
        <v>12</v>
      </c>
      <c r="O517" s="8" t="str">
        <f t="shared" si="33"/>
        <v>$L$517</v>
      </c>
    </row>
    <row r="518" spans="1:15" ht="20.100000000000001" customHeight="1" x14ac:dyDescent="0.25">
      <c r="A518" s="5">
        <f t="shared" ref="A518:A581" si="35">EDATE(A517,1)</f>
        <v>31717</v>
      </c>
      <c r="B518" s="6">
        <v>2.46E-2</v>
      </c>
      <c r="C518" s="6"/>
      <c r="D518" s="35">
        <v>3.2899999999999999E-2</v>
      </c>
      <c r="E518" s="7">
        <v>5.45E-2</v>
      </c>
      <c r="F518" s="7">
        <v>0</v>
      </c>
      <c r="G518" s="7"/>
      <c r="H518" s="7"/>
      <c r="I518" s="6"/>
      <c r="J518" s="6"/>
      <c r="K518" s="6"/>
      <c r="L518" s="6"/>
      <c r="M518" s="8">
        <f t="shared" si="32"/>
        <v>518</v>
      </c>
      <c r="N518" s="8">
        <f t="shared" si="34"/>
        <v>12</v>
      </c>
      <c r="O518" s="8" t="str">
        <f t="shared" si="33"/>
        <v>$L$518</v>
      </c>
    </row>
    <row r="519" spans="1:15" ht="20.100000000000001" customHeight="1" x14ac:dyDescent="0.25">
      <c r="A519" s="5">
        <f t="shared" si="35"/>
        <v>31747</v>
      </c>
      <c r="B519" s="6">
        <v>7.5600000000000001E-2</v>
      </c>
      <c r="C519" s="6"/>
      <c r="D519" s="35">
        <v>7.2700000000000001E-2</v>
      </c>
      <c r="E519" s="7">
        <v>0.11650000000000001</v>
      </c>
      <c r="F519" s="7">
        <v>8.6689000000000002E-2</v>
      </c>
      <c r="G519" s="7"/>
      <c r="H519" s="7"/>
      <c r="I519" s="6"/>
      <c r="J519" s="6"/>
      <c r="K519" s="6"/>
      <c r="L519" s="6"/>
      <c r="M519" s="8">
        <f t="shared" si="32"/>
        <v>519</v>
      </c>
      <c r="N519" s="8">
        <f t="shared" si="34"/>
        <v>12</v>
      </c>
      <c r="O519" s="8" t="str">
        <f t="shared" si="33"/>
        <v>$L$519</v>
      </c>
    </row>
    <row r="520" spans="1:15" ht="20.100000000000001" customHeight="1" x14ac:dyDescent="0.25">
      <c r="A520" s="5">
        <f t="shared" si="35"/>
        <v>31778</v>
      </c>
      <c r="B520" s="6">
        <v>0.12039999999999999</v>
      </c>
      <c r="C520" s="6"/>
      <c r="D520" s="35">
        <v>0.16820000000000002</v>
      </c>
      <c r="E520" s="7">
        <v>0.1321</v>
      </c>
      <c r="F520" s="9">
        <v>7.8063000000000007E-2</v>
      </c>
      <c r="G520" s="7"/>
      <c r="H520" s="7"/>
      <c r="I520" s="6"/>
      <c r="J520" s="6"/>
      <c r="K520" s="6"/>
      <c r="L520" s="6"/>
      <c r="M520" s="8">
        <f t="shared" si="32"/>
        <v>520</v>
      </c>
      <c r="N520" s="8">
        <f t="shared" si="34"/>
        <v>12</v>
      </c>
      <c r="O520" s="8" t="str">
        <f t="shared" si="33"/>
        <v>$L$520</v>
      </c>
    </row>
    <row r="521" spans="1:15" ht="20.100000000000001" customHeight="1" x14ac:dyDescent="0.25">
      <c r="A521" s="5">
        <f t="shared" si="35"/>
        <v>31809</v>
      </c>
      <c r="B521" s="6">
        <v>0.1411</v>
      </c>
      <c r="C521" s="6"/>
      <c r="D521" s="35">
        <v>0.1394</v>
      </c>
      <c r="E521" s="7">
        <v>0.12640000000000001</v>
      </c>
      <c r="F521" s="9">
        <v>0.174041</v>
      </c>
      <c r="G521" s="7"/>
      <c r="H521" s="7"/>
      <c r="I521" s="6"/>
      <c r="J521" s="6"/>
      <c r="K521" s="6"/>
      <c r="L521" s="6"/>
      <c r="M521" s="8">
        <f t="shared" si="32"/>
        <v>521</v>
      </c>
      <c r="N521" s="8">
        <f t="shared" si="34"/>
        <v>12</v>
      </c>
      <c r="O521" s="8" t="str">
        <f t="shared" si="33"/>
        <v>$L$521</v>
      </c>
    </row>
    <row r="522" spans="1:15" ht="20.100000000000001" customHeight="1" x14ac:dyDescent="0.25">
      <c r="A522" s="5">
        <f t="shared" si="35"/>
        <v>31837</v>
      </c>
      <c r="B522" s="6">
        <v>0.15</v>
      </c>
      <c r="C522" s="6"/>
      <c r="D522" s="35">
        <v>0.14400000000000002</v>
      </c>
      <c r="E522" s="7">
        <v>0.16370000000000001</v>
      </c>
      <c r="F522" s="9">
        <v>0.20208100000000001</v>
      </c>
      <c r="G522" s="7"/>
      <c r="H522" s="7"/>
      <c r="I522" s="6"/>
      <c r="J522" s="6"/>
      <c r="K522" s="6"/>
      <c r="L522" s="6"/>
      <c r="M522" s="8">
        <f t="shared" si="32"/>
        <v>522</v>
      </c>
      <c r="N522" s="8">
        <f t="shared" si="34"/>
        <v>12</v>
      </c>
      <c r="O522" s="8" t="str">
        <f t="shared" si="33"/>
        <v>$L$522</v>
      </c>
    </row>
    <row r="523" spans="1:15" ht="20.100000000000001" customHeight="1" x14ac:dyDescent="0.25">
      <c r="A523" s="5">
        <f t="shared" si="35"/>
        <v>31868</v>
      </c>
      <c r="B523" s="6">
        <v>0.20079999999999998</v>
      </c>
      <c r="C523" s="6"/>
      <c r="D523" s="35">
        <v>0.20960000000000001</v>
      </c>
      <c r="E523" s="7">
        <v>0.191</v>
      </c>
      <c r="F523" s="9">
        <v>0.150926</v>
      </c>
      <c r="G523" s="7"/>
      <c r="H523" s="7"/>
      <c r="I523" s="6"/>
      <c r="J523" s="6"/>
      <c r="K523" s="6"/>
      <c r="L523" s="6"/>
      <c r="M523" s="8">
        <f t="shared" si="32"/>
        <v>523</v>
      </c>
      <c r="N523" s="8">
        <f t="shared" si="34"/>
        <v>12</v>
      </c>
      <c r="O523" s="8" t="str">
        <f t="shared" si="33"/>
        <v>$L$523</v>
      </c>
    </row>
    <row r="524" spans="1:15" ht="20.100000000000001" customHeight="1" x14ac:dyDescent="0.25">
      <c r="A524" s="5">
        <f t="shared" si="35"/>
        <v>31898</v>
      </c>
      <c r="B524" s="6">
        <v>0.27579999999999999</v>
      </c>
      <c r="C524" s="6"/>
      <c r="D524" s="35">
        <v>0.23139999999999999</v>
      </c>
      <c r="E524" s="7">
        <v>0.2145</v>
      </c>
      <c r="F524" s="9">
        <v>0.21564800000000001</v>
      </c>
      <c r="G524" s="7"/>
      <c r="H524" s="7"/>
      <c r="I524" s="6"/>
      <c r="J524" s="6"/>
      <c r="K524" s="6"/>
      <c r="L524" s="6"/>
      <c r="M524" s="8">
        <f t="shared" si="32"/>
        <v>524</v>
      </c>
      <c r="N524" s="8">
        <f t="shared" si="34"/>
        <v>12</v>
      </c>
      <c r="O524" s="8" t="str">
        <f t="shared" si="33"/>
        <v>$L$524</v>
      </c>
    </row>
    <row r="525" spans="1:15" ht="20.100000000000001" customHeight="1" x14ac:dyDescent="0.25">
      <c r="A525" s="5">
        <f t="shared" si="35"/>
        <v>31929</v>
      </c>
      <c r="B525" s="6">
        <v>0.25869999999999999</v>
      </c>
      <c r="C525" s="6"/>
      <c r="D525" s="35">
        <v>0.21299999999999999</v>
      </c>
      <c r="E525" s="7">
        <v>0.1971</v>
      </c>
      <c r="F525" s="9">
        <v>0.24057200000000001</v>
      </c>
      <c r="G525" s="7"/>
      <c r="H525" s="7"/>
      <c r="I525" s="6"/>
      <c r="J525" s="6"/>
      <c r="K525" s="6"/>
      <c r="L525" s="6"/>
      <c r="M525" s="8">
        <f t="shared" si="32"/>
        <v>525</v>
      </c>
      <c r="N525" s="8">
        <f t="shared" si="34"/>
        <v>12</v>
      </c>
      <c r="O525" s="8" t="str">
        <f t="shared" si="33"/>
        <v>$L$525</v>
      </c>
    </row>
    <row r="526" spans="1:15" ht="20.100000000000001" customHeight="1" x14ac:dyDescent="0.25">
      <c r="A526" s="5">
        <f t="shared" si="35"/>
        <v>31959</v>
      </c>
      <c r="B526" s="6">
        <v>9.3299999999999994E-2</v>
      </c>
      <c r="C526" s="6"/>
      <c r="D526" s="35">
        <v>9.9299999999999999E-2</v>
      </c>
      <c r="E526" s="7">
        <v>9.2100000000000015E-2</v>
      </c>
      <c r="F526" s="9">
        <v>0.18610099999999999</v>
      </c>
      <c r="G526" s="7"/>
      <c r="H526" s="7"/>
      <c r="I526" s="6"/>
      <c r="J526" s="6"/>
      <c r="K526" s="6"/>
      <c r="L526" s="6"/>
      <c r="M526" s="8">
        <f t="shared" si="32"/>
        <v>526</v>
      </c>
      <c r="N526" s="8">
        <f t="shared" si="34"/>
        <v>12</v>
      </c>
      <c r="O526" s="8" t="str">
        <f t="shared" si="33"/>
        <v>$L$526</v>
      </c>
    </row>
    <row r="527" spans="1:15" ht="20.100000000000001" customHeight="1" x14ac:dyDescent="0.25">
      <c r="A527" s="5">
        <f t="shared" si="35"/>
        <v>31990</v>
      </c>
      <c r="B527" s="6">
        <v>4.4999999999999998E-2</v>
      </c>
      <c r="C527" s="6"/>
      <c r="D527" s="35">
        <v>5.0900000000000001E-2</v>
      </c>
      <c r="E527" s="7">
        <v>4.87E-2</v>
      </c>
      <c r="F527" s="9">
        <v>8.9018E-2</v>
      </c>
      <c r="G527" s="7"/>
      <c r="H527" s="7"/>
      <c r="I527" s="6"/>
      <c r="J527" s="6"/>
      <c r="K527" s="6"/>
      <c r="L527" s="6"/>
      <c r="M527" s="8">
        <f t="shared" si="32"/>
        <v>527</v>
      </c>
      <c r="N527" s="8">
        <f t="shared" si="34"/>
        <v>12</v>
      </c>
      <c r="O527" s="8" t="str">
        <f t="shared" si="33"/>
        <v>$L$527</v>
      </c>
    </row>
    <row r="528" spans="1:15" ht="20.100000000000001" customHeight="1" x14ac:dyDescent="0.25">
      <c r="A528" s="5">
        <f t="shared" si="35"/>
        <v>32021</v>
      </c>
      <c r="B528" s="6">
        <v>8.0199999999999994E-2</v>
      </c>
      <c r="C528" s="6"/>
      <c r="D528" s="35">
        <v>7.1500000000000008E-2</v>
      </c>
      <c r="E528" s="7">
        <v>7.7800000000000008E-2</v>
      </c>
      <c r="F528" s="9">
        <v>8.0877000000000004E-2</v>
      </c>
      <c r="G528" s="7"/>
      <c r="H528" s="7"/>
      <c r="I528" s="6"/>
      <c r="J528" s="6"/>
      <c r="K528" s="6"/>
      <c r="L528" s="6"/>
      <c r="M528" s="8">
        <f t="shared" si="32"/>
        <v>528</v>
      </c>
      <c r="N528" s="8">
        <f t="shared" si="34"/>
        <v>12</v>
      </c>
      <c r="O528" s="8" t="str">
        <f t="shared" si="33"/>
        <v>$L$528</v>
      </c>
    </row>
    <row r="529" spans="1:15" ht="20.100000000000001" customHeight="1" x14ac:dyDescent="0.25">
      <c r="A529" s="5">
        <f t="shared" si="35"/>
        <v>32051</v>
      </c>
      <c r="B529" s="6">
        <v>0.1115</v>
      </c>
      <c r="C529" s="6"/>
      <c r="D529" s="35">
        <v>0.10880000000000001</v>
      </c>
      <c r="E529" s="7">
        <v>0.11220000000000001</v>
      </c>
      <c r="F529" s="9">
        <v>7.9871999999999999E-2</v>
      </c>
      <c r="G529" s="7"/>
      <c r="H529" s="7"/>
      <c r="I529" s="6"/>
      <c r="J529" s="6"/>
      <c r="K529" s="6"/>
      <c r="L529" s="6"/>
      <c r="M529" s="8">
        <f t="shared" si="32"/>
        <v>529</v>
      </c>
      <c r="N529" s="8">
        <f t="shared" si="34"/>
        <v>12</v>
      </c>
      <c r="O529" s="8" t="str">
        <f t="shared" si="33"/>
        <v>$L$529</v>
      </c>
    </row>
    <row r="530" spans="1:15" ht="20.100000000000001" customHeight="1" x14ac:dyDescent="0.25">
      <c r="A530" s="5">
        <f t="shared" si="35"/>
        <v>32082</v>
      </c>
      <c r="B530" s="6">
        <v>0.14460000000000001</v>
      </c>
      <c r="C530" s="6"/>
      <c r="D530" s="35">
        <v>0.14929999999999999</v>
      </c>
      <c r="E530" s="7">
        <v>0.15079999999999999</v>
      </c>
      <c r="F530" s="9">
        <v>9.7258999999999998E-2</v>
      </c>
      <c r="G530" s="7"/>
      <c r="H530" s="7"/>
      <c r="I530" s="6"/>
      <c r="J530" s="6"/>
      <c r="K530" s="6"/>
      <c r="L530" s="6"/>
      <c r="M530" s="8">
        <f t="shared" si="32"/>
        <v>530</v>
      </c>
      <c r="N530" s="8">
        <f t="shared" si="34"/>
        <v>12</v>
      </c>
      <c r="O530" s="8" t="str">
        <f t="shared" si="33"/>
        <v>$L$530</v>
      </c>
    </row>
    <row r="531" spans="1:15" ht="20.100000000000001" customHeight="1" x14ac:dyDescent="0.25">
      <c r="A531" s="5">
        <f t="shared" si="35"/>
        <v>32112</v>
      </c>
      <c r="B531" s="6">
        <v>0.15890000000000001</v>
      </c>
      <c r="C531" s="6"/>
      <c r="D531" s="35">
        <v>0.13970000000000002</v>
      </c>
      <c r="E531" s="7">
        <v>0.14150000000000001</v>
      </c>
      <c r="F531" s="9">
        <v>0.13404199999999999</v>
      </c>
      <c r="G531" s="7"/>
      <c r="H531" s="7"/>
      <c r="I531" s="6"/>
      <c r="J531" s="6"/>
      <c r="K531" s="6"/>
      <c r="L531" s="6"/>
      <c r="M531" s="8">
        <f t="shared" si="32"/>
        <v>531</v>
      </c>
      <c r="N531" s="8">
        <f t="shared" si="34"/>
        <v>12</v>
      </c>
      <c r="O531" s="8" t="str">
        <f t="shared" si="33"/>
        <v>$L$531</v>
      </c>
    </row>
    <row r="532" spans="1:15" ht="20.100000000000001" customHeight="1" x14ac:dyDescent="0.25">
      <c r="A532" s="5">
        <f t="shared" si="35"/>
        <v>32143</v>
      </c>
      <c r="B532" s="6">
        <v>0.19140000000000001</v>
      </c>
      <c r="C532" s="6"/>
      <c r="D532" s="35">
        <v>0.18969999999999998</v>
      </c>
      <c r="E532" s="7">
        <v>0.18890000000000001</v>
      </c>
      <c r="F532" s="9">
        <v>0.14710699999999999</v>
      </c>
      <c r="G532" s="7"/>
      <c r="H532" s="7"/>
      <c r="I532" s="6"/>
      <c r="J532" s="6"/>
      <c r="K532" s="6"/>
      <c r="L532" s="6"/>
      <c r="M532" s="8">
        <f t="shared" si="32"/>
        <v>532</v>
      </c>
      <c r="N532" s="8">
        <f t="shared" si="34"/>
        <v>12</v>
      </c>
      <c r="O532" s="8" t="str">
        <f t="shared" si="33"/>
        <v>$L$532</v>
      </c>
    </row>
    <row r="533" spans="1:15" ht="20.100000000000001" customHeight="1" x14ac:dyDescent="0.25">
      <c r="A533" s="5">
        <f t="shared" si="35"/>
        <v>32174</v>
      </c>
      <c r="B533" s="6">
        <v>0.17649999999999999</v>
      </c>
      <c r="C533" s="6"/>
      <c r="D533" s="35">
        <v>0.15810000000000002</v>
      </c>
      <c r="E533" s="7">
        <v>0.157</v>
      </c>
      <c r="F533" s="9">
        <v>0.17092600000000002</v>
      </c>
      <c r="G533" s="7"/>
      <c r="H533" s="7"/>
      <c r="I533" s="6"/>
      <c r="J533" s="6"/>
      <c r="K533" s="6"/>
      <c r="L533" s="6"/>
      <c r="M533" s="8">
        <f t="shared" si="32"/>
        <v>533</v>
      </c>
      <c r="N533" s="8">
        <f t="shared" si="34"/>
        <v>12</v>
      </c>
      <c r="O533" s="8" t="str">
        <f t="shared" si="33"/>
        <v>$L$533</v>
      </c>
    </row>
    <row r="534" spans="1:15" ht="20.100000000000001" customHeight="1" x14ac:dyDescent="0.25">
      <c r="A534" s="5">
        <f t="shared" si="35"/>
        <v>32203</v>
      </c>
      <c r="B534" s="6">
        <v>0.18160000000000001</v>
      </c>
      <c r="C534" s="6"/>
      <c r="D534" s="35">
        <v>0.18090000000000001</v>
      </c>
      <c r="E534" s="7">
        <v>0.17600000000000002</v>
      </c>
      <c r="F534" s="9">
        <v>0.18549800000000002</v>
      </c>
      <c r="G534" s="7"/>
      <c r="H534" s="7"/>
      <c r="I534" s="6"/>
      <c r="J534" s="6"/>
      <c r="K534" s="6"/>
      <c r="L534" s="6"/>
      <c r="M534" s="8">
        <f t="shared" si="32"/>
        <v>534</v>
      </c>
      <c r="N534" s="8">
        <f t="shared" si="34"/>
        <v>12</v>
      </c>
      <c r="O534" s="8" t="str">
        <f t="shared" si="33"/>
        <v>$L$534</v>
      </c>
    </row>
    <row r="535" spans="1:15" ht="20.100000000000001" customHeight="1" x14ac:dyDescent="0.25">
      <c r="A535" s="5">
        <f t="shared" si="35"/>
        <v>32234</v>
      </c>
      <c r="B535" s="6">
        <v>0.20329999999999998</v>
      </c>
      <c r="C535" s="6"/>
      <c r="D535" s="35">
        <v>0.18329999999999999</v>
      </c>
      <c r="E535" s="7">
        <v>0.19289999999999999</v>
      </c>
      <c r="F535" s="9">
        <v>0.16590099999999999</v>
      </c>
      <c r="G535" s="7"/>
      <c r="H535" s="7"/>
      <c r="I535" s="6"/>
      <c r="J535" s="6"/>
      <c r="K535" s="6"/>
      <c r="L535" s="6"/>
      <c r="M535" s="8">
        <f t="shared" si="32"/>
        <v>535</v>
      </c>
      <c r="N535" s="8">
        <f t="shared" si="34"/>
        <v>12</v>
      </c>
      <c r="O535" s="8" t="str">
        <f t="shared" si="33"/>
        <v>$L$535</v>
      </c>
    </row>
    <row r="536" spans="1:15" ht="20.100000000000001" customHeight="1" x14ac:dyDescent="0.25">
      <c r="A536" s="5">
        <f t="shared" si="35"/>
        <v>32264</v>
      </c>
      <c r="B536" s="6">
        <v>0.19510000000000002</v>
      </c>
      <c r="C536" s="6"/>
      <c r="D536" s="35">
        <v>0.18239999999999998</v>
      </c>
      <c r="E536" s="7">
        <v>0.17420000000000002</v>
      </c>
      <c r="F536" s="9">
        <v>0.198764</v>
      </c>
      <c r="G536" s="7"/>
      <c r="H536" s="7"/>
      <c r="I536" s="6"/>
      <c r="J536" s="6"/>
      <c r="K536" s="6"/>
      <c r="L536" s="6"/>
      <c r="M536" s="8">
        <f t="shared" si="32"/>
        <v>536</v>
      </c>
      <c r="N536" s="8">
        <f t="shared" si="34"/>
        <v>12</v>
      </c>
      <c r="O536" s="8" t="str">
        <f t="shared" si="33"/>
        <v>$L$536</v>
      </c>
    </row>
    <row r="537" spans="1:15" ht="20.100000000000001" customHeight="1" x14ac:dyDescent="0.25">
      <c r="A537" s="5">
        <f t="shared" si="35"/>
        <v>32295</v>
      </c>
      <c r="B537" s="6">
        <v>0.20829999999999999</v>
      </c>
      <c r="C537" s="6"/>
      <c r="D537" s="35">
        <v>0.2228</v>
      </c>
      <c r="E537" s="7">
        <v>0.22</v>
      </c>
      <c r="F537" s="9">
        <v>0.18368899999999999</v>
      </c>
      <c r="G537" s="7"/>
      <c r="H537" s="7"/>
      <c r="I537" s="6"/>
      <c r="J537" s="6"/>
      <c r="K537" s="6"/>
      <c r="L537" s="6"/>
      <c r="M537" s="8">
        <f t="shared" si="32"/>
        <v>537</v>
      </c>
      <c r="N537" s="8">
        <f t="shared" si="34"/>
        <v>12</v>
      </c>
      <c r="O537" s="8" t="str">
        <f t="shared" si="33"/>
        <v>$L$537</v>
      </c>
    </row>
    <row r="538" spans="1:15" ht="20.100000000000001" customHeight="1" x14ac:dyDescent="0.25">
      <c r="A538" s="5">
        <f t="shared" si="35"/>
        <v>32325</v>
      </c>
      <c r="B538" s="6">
        <v>0.21539999999999998</v>
      </c>
      <c r="C538" s="6"/>
      <c r="D538" s="35">
        <v>0.23019999999999999</v>
      </c>
      <c r="E538" s="7">
        <v>0.21909999999999999</v>
      </c>
      <c r="F538" s="9">
        <v>0.20127700000000001</v>
      </c>
      <c r="G538" s="7"/>
      <c r="H538" s="7"/>
      <c r="I538" s="6"/>
      <c r="J538" s="6"/>
      <c r="K538" s="6"/>
      <c r="L538" s="6"/>
      <c r="M538" s="8">
        <f t="shared" si="32"/>
        <v>538</v>
      </c>
      <c r="N538" s="8">
        <f t="shared" si="34"/>
        <v>12</v>
      </c>
      <c r="O538" s="8" t="str">
        <f t="shared" si="33"/>
        <v>$L$538</v>
      </c>
    </row>
    <row r="539" spans="1:15" ht="20.100000000000001" customHeight="1" x14ac:dyDescent="0.25">
      <c r="A539" s="5">
        <f t="shared" si="35"/>
        <v>32356</v>
      </c>
      <c r="B539" s="6">
        <v>0.22889999999999999</v>
      </c>
      <c r="C539" s="6"/>
      <c r="D539" s="35">
        <v>0.20629999999999998</v>
      </c>
      <c r="E539" s="7">
        <v>0.21590000000000001</v>
      </c>
      <c r="F539" s="9">
        <v>0.24660199999999999</v>
      </c>
      <c r="G539" s="7"/>
      <c r="H539" s="7"/>
      <c r="I539" s="6"/>
      <c r="J539" s="6"/>
      <c r="K539" s="6"/>
      <c r="L539" s="6"/>
      <c r="M539" s="8">
        <f t="shared" si="32"/>
        <v>539</v>
      </c>
      <c r="N539" s="8">
        <f t="shared" si="34"/>
        <v>12</v>
      </c>
      <c r="O539" s="8" t="str">
        <f t="shared" si="33"/>
        <v>$L$539</v>
      </c>
    </row>
    <row r="540" spans="1:15" ht="20.100000000000001" customHeight="1" x14ac:dyDescent="0.25">
      <c r="A540" s="5">
        <f t="shared" si="35"/>
        <v>32387</v>
      </c>
      <c r="B540" s="6">
        <v>0.2576</v>
      </c>
      <c r="C540" s="6"/>
      <c r="D540" s="35">
        <v>0.26929999999999998</v>
      </c>
      <c r="E540" s="7">
        <v>0.27449999999999997</v>
      </c>
      <c r="F540" s="9">
        <v>0.21261233000000002</v>
      </c>
      <c r="G540" s="7"/>
      <c r="H540" s="7"/>
      <c r="I540" s="6"/>
      <c r="J540" s="6"/>
      <c r="K540" s="6"/>
      <c r="L540" s="6"/>
      <c r="M540" s="8">
        <f t="shared" si="32"/>
        <v>540</v>
      </c>
      <c r="N540" s="8">
        <f t="shared" si="34"/>
        <v>12</v>
      </c>
      <c r="O540" s="8" t="str">
        <f t="shared" si="33"/>
        <v>$L$540</v>
      </c>
    </row>
    <row r="541" spans="1:15" ht="20.100000000000001" customHeight="1" x14ac:dyDescent="0.25">
      <c r="A541" s="5">
        <f t="shared" si="35"/>
        <v>32417</v>
      </c>
      <c r="B541" s="6">
        <v>0.27579999999999999</v>
      </c>
      <c r="C541" s="6"/>
      <c r="D541" s="35">
        <v>0.26690000000000003</v>
      </c>
      <c r="E541" s="7">
        <v>0.25619999999999998</v>
      </c>
      <c r="F541" s="9">
        <v>0.24630099999999999</v>
      </c>
      <c r="G541" s="7"/>
      <c r="H541" s="7"/>
      <c r="I541" s="6"/>
      <c r="J541" s="6"/>
      <c r="K541" s="6"/>
      <c r="L541" s="6"/>
      <c r="M541" s="8">
        <f t="shared" si="32"/>
        <v>541</v>
      </c>
      <c r="N541" s="8">
        <f t="shared" si="34"/>
        <v>12</v>
      </c>
      <c r="O541" s="8" t="str">
        <f t="shared" si="33"/>
        <v>$L$541</v>
      </c>
    </row>
    <row r="542" spans="1:15" ht="20.100000000000001" customHeight="1" x14ac:dyDescent="0.25">
      <c r="A542" s="5">
        <f t="shared" si="35"/>
        <v>32448</v>
      </c>
      <c r="B542" s="6">
        <v>0.2797</v>
      </c>
      <c r="C542" s="6"/>
      <c r="D542" s="35">
        <v>0.28149999999999997</v>
      </c>
      <c r="E542" s="7">
        <v>0.27940000000000004</v>
      </c>
      <c r="F542" s="9">
        <v>0.27886299999999997</v>
      </c>
      <c r="G542" s="7"/>
      <c r="H542" s="7"/>
      <c r="I542" s="6"/>
      <c r="J542" s="6"/>
      <c r="K542" s="6"/>
      <c r="L542" s="6"/>
      <c r="M542" s="8">
        <f t="shared" si="32"/>
        <v>542</v>
      </c>
      <c r="N542" s="8">
        <f t="shared" si="34"/>
        <v>12</v>
      </c>
      <c r="O542" s="8" t="str">
        <f t="shared" si="33"/>
        <v>$L$542</v>
      </c>
    </row>
    <row r="543" spans="1:15" ht="20.100000000000001" customHeight="1" x14ac:dyDescent="0.25">
      <c r="A543" s="5">
        <f t="shared" si="35"/>
        <v>32478</v>
      </c>
      <c r="B543" s="6">
        <v>0.28889999999999999</v>
      </c>
      <c r="C543" s="6"/>
      <c r="D543" s="35">
        <v>0.2843</v>
      </c>
      <c r="E543" s="7">
        <v>0.28699999999999998</v>
      </c>
      <c r="F543" s="9">
        <v>0.27554600000000001</v>
      </c>
      <c r="G543" s="7"/>
      <c r="H543" s="7"/>
      <c r="I543" s="6"/>
      <c r="J543" s="6"/>
      <c r="K543" s="6"/>
      <c r="L543" s="6"/>
      <c r="M543" s="8">
        <f t="shared" si="32"/>
        <v>543</v>
      </c>
      <c r="N543" s="8">
        <f t="shared" si="34"/>
        <v>12</v>
      </c>
      <c r="O543" s="8" t="str">
        <f t="shared" si="33"/>
        <v>$L$543</v>
      </c>
    </row>
    <row r="544" spans="1:15" ht="20.100000000000001" customHeight="1" x14ac:dyDescent="0.25">
      <c r="A544" s="5">
        <f t="shared" si="35"/>
        <v>32509</v>
      </c>
      <c r="B544" s="6">
        <v>0.36560000000000004</v>
      </c>
      <c r="C544" s="6">
        <v>0</v>
      </c>
      <c r="D544" s="35">
        <v>0.35479999999999995</v>
      </c>
      <c r="E544" s="7">
        <v>0.37490000000000001</v>
      </c>
      <c r="F544" s="9">
        <v>0.29433999999999999</v>
      </c>
      <c r="G544" s="7"/>
      <c r="H544" s="7"/>
      <c r="I544" s="6"/>
      <c r="J544" s="6"/>
      <c r="K544" s="6"/>
      <c r="L544" s="6"/>
      <c r="M544" s="8">
        <f t="shared" si="32"/>
        <v>544</v>
      </c>
      <c r="N544" s="8">
        <f t="shared" si="34"/>
        <v>12</v>
      </c>
      <c r="O544" s="8" t="str">
        <f t="shared" si="33"/>
        <v>$L$544</v>
      </c>
    </row>
    <row r="545" spans="1:15" ht="20.100000000000001" customHeight="1" x14ac:dyDescent="0.25">
      <c r="A545" s="5">
        <f t="shared" si="35"/>
        <v>32540</v>
      </c>
      <c r="B545" s="6">
        <v>0.11800000000000001</v>
      </c>
      <c r="C545" s="6">
        <v>0</v>
      </c>
      <c r="D545" s="35">
        <v>0.16350000000000001</v>
      </c>
      <c r="E545" s="7">
        <v>0.1678</v>
      </c>
      <c r="F545" s="9">
        <v>0.22971800000000001</v>
      </c>
      <c r="G545" s="7"/>
      <c r="H545" s="7"/>
      <c r="I545" s="6"/>
      <c r="J545" s="6"/>
      <c r="K545" s="6"/>
      <c r="L545" s="6"/>
      <c r="M545" s="8">
        <f t="shared" si="32"/>
        <v>545</v>
      </c>
      <c r="N545" s="8">
        <f t="shared" si="34"/>
        <v>12</v>
      </c>
      <c r="O545" s="8" t="str">
        <f t="shared" si="33"/>
        <v>$L$545</v>
      </c>
    </row>
    <row r="546" spans="1:15" ht="20.100000000000001" customHeight="1" x14ac:dyDescent="0.25">
      <c r="A546" s="5">
        <f t="shared" si="35"/>
        <v>32568</v>
      </c>
      <c r="B546" s="6">
        <v>4.2300000000000004E-2</v>
      </c>
      <c r="C546" s="6">
        <v>0</v>
      </c>
      <c r="D546" s="35">
        <v>5.9000000000000004E-2</v>
      </c>
      <c r="E546" s="7">
        <v>6.8199999999999997E-2</v>
      </c>
      <c r="F546" s="9">
        <v>0.189418</v>
      </c>
      <c r="G546" s="7"/>
      <c r="H546" s="7"/>
      <c r="I546" s="6"/>
      <c r="J546" s="6"/>
      <c r="K546" s="6"/>
      <c r="L546" s="6"/>
      <c r="M546" s="8">
        <f t="shared" si="32"/>
        <v>546</v>
      </c>
      <c r="N546" s="8">
        <f t="shared" si="34"/>
        <v>12</v>
      </c>
      <c r="O546" s="8" t="str">
        <f t="shared" si="33"/>
        <v>$L$546</v>
      </c>
    </row>
    <row r="547" spans="1:15" ht="20.100000000000001" customHeight="1" x14ac:dyDescent="0.25">
      <c r="A547" s="5">
        <f t="shared" si="35"/>
        <v>32599</v>
      </c>
      <c r="B547" s="6">
        <v>5.1699999999999996E-2</v>
      </c>
      <c r="C547" s="6">
        <v>0</v>
      </c>
      <c r="D547" s="35">
        <v>8.0600000000000005E-2</v>
      </c>
      <c r="E547" s="7">
        <v>8.3299999999999999E-2</v>
      </c>
      <c r="F547" s="9">
        <v>0.20409099999999999</v>
      </c>
      <c r="G547" s="7"/>
      <c r="H547" s="7"/>
      <c r="I547" s="6"/>
      <c r="J547" s="6"/>
      <c r="K547" s="6"/>
      <c r="L547" s="6"/>
      <c r="M547" s="8">
        <f t="shared" si="32"/>
        <v>547</v>
      </c>
      <c r="N547" s="8">
        <f t="shared" si="34"/>
        <v>12</v>
      </c>
      <c r="O547" s="8" t="str">
        <f t="shared" si="33"/>
        <v>$L$547</v>
      </c>
    </row>
    <row r="548" spans="1:15" ht="20.100000000000001" customHeight="1" x14ac:dyDescent="0.25">
      <c r="A548" s="5">
        <f t="shared" si="35"/>
        <v>32629</v>
      </c>
      <c r="B548" s="6">
        <v>0.12759999999999999</v>
      </c>
      <c r="C548" s="6">
        <v>0</v>
      </c>
      <c r="D548" s="35">
        <v>0.16670000000000001</v>
      </c>
      <c r="E548" s="7">
        <v>0.17920000000000003</v>
      </c>
      <c r="F548" s="9">
        <v>0.11514799999999999</v>
      </c>
      <c r="G548" s="7"/>
      <c r="H548" s="7"/>
      <c r="I548" s="6"/>
      <c r="J548" s="6"/>
      <c r="K548" s="6"/>
      <c r="L548" s="6"/>
      <c r="M548" s="8">
        <f t="shared" si="32"/>
        <v>548</v>
      </c>
      <c r="N548" s="8">
        <f t="shared" si="34"/>
        <v>12</v>
      </c>
      <c r="O548" s="8" t="str">
        <f t="shared" si="33"/>
        <v>$L$548</v>
      </c>
    </row>
    <row r="549" spans="1:15" ht="20.100000000000001" customHeight="1" x14ac:dyDescent="0.25">
      <c r="A549" s="5">
        <f t="shared" si="35"/>
        <v>32660</v>
      </c>
      <c r="B549" s="6">
        <v>0.2676</v>
      </c>
      <c r="C549" s="6">
        <v>0.1968</v>
      </c>
      <c r="D549" s="35">
        <v>0.29399999999999998</v>
      </c>
      <c r="E549" s="7">
        <v>0.28649999999999998</v>
      </c>
      <c r="F549" s="9">
        <v>0.10489699999999999</v>
      </c>
      <c r="G549" s="7"/>
      <c r="H549" s="7"/>
      <c r="I549" s="6"/>
      <c r="J549" s="6"/>
      <c r="K549" s="6"/>
      <c r="L549" s="6"/>
      <c r="M549" s="8">
        <f t="shared" si="32"/>
        <v>549</v>
      </c>
      <c r="N549" s="8">
        <f t="shared" si="34"/>
        <v>12</v>
      </c>
      <c r="O549" s="8" t="str">
        <f t="shared" si="33"/>
        <v>$L$549</v>
      </c>
    </row>
    <row r="550" spans="1:15" ht="20.100000000000001" customHeight="1" x14ac:dyDescent="0.25">
      <c r="A550" s="5">
        <f t="shared" si="35"/>
        <v>32690</v>
      </c>
      <c r="B550" s="6">
        <v>0.37880000000000003</v>
      </c>
      <c r="C550" s="6">
        <v>0.35909999999999997</v>
      </c>
      <c r="D550" s="35">
        <v>0.27399999999999997</v>
      </c>
      <c r="E550" s="7">
        <v>0.27739999999999998</v>
      </c>
      <c r="F550" s="9">
        <v>0.25454199999999999</v>
      </c>
      <c r="G550" s="7"/>
      <c r="H550" s="7"/>
      <c r="I550" s="6"/>
      <c r="J550" s="6"/>
      <c r="K550" s="6"/>
      <c r="L550" s="6"/>
      <c r="M550" s="8">
        <f t="shared" si="32"/>
        <v>550</v>
      </c>
      <c r="N550" s="8">
        <f t="shared" si="34"/>
        <v>12</v>
      </c>
      <c r="O550" s="8" t="str">
        <f t="shared" si="33"/>
        <v>$L$550</v>
      </c>
    </row>
    <row r="551" spans="1:15" ht="20.100000000000001" customHeight="1" x14ac:dyDescent="0.25">
      <c r="A551" s="5">
        <f t="shared" si="35"/>
        <v>32721</v>
      </c>
      <c r="B551" s="6">
        <v>0.36479999999999996</v>
      </c>
      <c r="C551" s="6">
        <v>0.36909999999999998</v>
      </c>
      <c r="D551" s="35">
        <v>0.33179999999999998</v>
      </c>
      <c r="E551" s="7">
        <v>0.33710000000000001</v>
      </c>
      <c r="F551" s="9">
        <v>0.29403800000000002</v>
      </c>
      <c r="G551" s="7"/>
      <c r="H551" s="7"/>
      <c r="I551" s="6"/>
      <c r="J551" s="6"/>
      <c r="K551" s="6"/>
      <c r="L551" s="6"/>
      <c r="M551" s="8">
        <f t="shared" si="32"/>
        <v>551</v>
      </c>
      <c r="N551" s="8">
        <f t="shared" si="34"/>
        <v>12</v>
      </c>
      <c r="O551" s="8" t="str">
        <f t="shared" si="33"/>
        <v>$L$551</v>
      </c>
    </row>
    <row r="552" spans="1:15" ht="20.100000000000001" customHeight="1" x14ac:dyDescent="0.25">
      <c r="A552" s="5">
        <f t="shared" si="35"/>
        <v>32752</v>
      </c>
      <c r="B552" s="6">
        <v>0.38919999999999999</v>
      </c>
      <c r="C552" s="6">
        <v>0.3992</v>
      </c>
      <c r="D552" s="35">
        <v>0.36349999999999999</v>
      </c>
      <c r="E552" s="7">
        <v>0.37560000000000004</v>
      </c>
      <c r="F552" s="9">
        <v>0.29986699999999999</v>
      </c>
      <c r="G552" s="7"/>
      <c r="H552" s="7"/>
      <c r="I552" s="6"/>
      <c r="J552" s="6"/>
      <c r="K552" s="6"/>
      <c r="L552" s="6"/>
      <c r="M552" s="8">
        <f t="shared" si="32"/>
        <v>552</v>
      </c>
      <c r="N552" s="8">
        <f t="shared" si="34"/>
        <v>12</v>
      </c>
      <c r="O552" s="8" t="str">
        <f t="shared" si="33"/>
        <v>$L$552</v>
      </c>
    </row>
    <row r="553" spans="1:15" ht="20.100000000000001" customHeight="1" x14ac:dyDescent="0.25">
      <c r="A553" s="5">
        <f t="shared" si="35"/>
        <v>32782</v>
      </c>
      <c r="B553" s="6">
        <v>0.39700000000000002</v>
      </c>
      <c r="C553" s="6">
        <v>0.40639999999999998</v>
      </c>
      <c r="D553" s="35">
        <v>0.3876</v>
      </c>
      <c r="E553" s="7">
        <v>0.39770000000000005</v>
      </c>
      <c r="F553" s="9">
        <v>0.36629800000000001</v>
      </c>
      <c r="G553" s="7"/>
      <c r="H553" s="7"/>
      <c r="I553" s="6"/>
      <c r="J553" s="6"/>
      <c r="K553" s="6"/>
      <c r="L553" s="6"/>
      <c r="M553" s="8">
        <f t="shared" si="32"/>
        <v>553</v>
      </c>
      <c r="N553" s="8">
        <f t="shared" si="34"/>
        <v>12</v>
      </c>
      <c r="O553" s="8" t="str">
        <f t="shared" si="33"/>
        <v>$L$553</v>
      </c>
    </row>
    <row r="554" spans="1:15" ht="20.100000000000001" customHeight="1" x14ac:dyDescent="0.25">
      <c r="A554" s="5">
        <f t="shared" si="35"/>
        <v>32813</v>
      </c>
      <c r="B554" s="6">
        <v>0.44270000000000004</v>
      </c>
      <c r="C554" s="6">
        <v>0.40479999999999999</v>
      </c>
      <c r="D554" s="35">
        <v>0.48469999999999996</v>
      </c>
      <c r="E554" s="7">
        <v>0.47820000000000001</v>
      </c>
      <c r="F554" s="9">
        <v>0.383081</v>
      </c>
      <c r="G554" s="7"/>
      <c r="H554" s="7"/>
      <c r="I554" s="6"/>
      <c r="J554" s="6"/>
      <c r="K554" s="6"/>
      <c r="L554" s="6"/>
      <c r="M554" s="8">
        <f t="shared" si="32"/>
        <v>554</v>
      </c>
      <c r="N554" s="8">
        <f t="shared" si="34"/>
        <v>12</v>
      </c>
      <c r="O554" s="8" t="str">
        <f t="shared" si="33"/>
        <v>$L$554</v>
      </c>
    </row>
    <row r="555" spans="1:15" ht="20.100000000000001" customHeight="1" x14ac:dyDescent="0.25">
      <c r="A555" s="5">
        <f t="shared" si="35"/>
        <v>32843</v>
      </c>
      <c r="B555" s="6">
        <v>0.49390000000000001</v>
      </c>
      <c r="C555" s="6">
        <v>0.47130000000000005</v>
      </c>
      <c r="D555" s="35">
        <v>0.51280000000000003</v>
      </c>
      <c r="E555" s="7">
        <v>0.51500000000000001</v>
      </c>
      <c r="F555" s="9">
        <v>0.42127100000000001</v>
      </c>
      <c r="G555" s="7"/>
      <c r="H555" s="7"/>
      <c r="I555" s="6"/>
      <c r="J555" s="6"/>
      <c r="K555" s="6"/>
      <c r="L555" s="6"/>
      <c r="M555" s="8">
        <f t="shared" si="32"/>
        <v>555</v>
      </c>
      <c r="N555" s="8">
        <f t="shared" si="34"/>
        <v>12</v>
      </c>
      <c r="O555" s="8" t="str">
        <f t="shared" si="33"/>
        <v>$L$555</v>
      </c>
    </row>
    <row r="556" spans="1:15" ht="20.100000000000001" customHeight="1" x14ac:dyDescent="0.25">
      <c r="A556" s="5">
        <f t="shared" si="35"/>
        <v>32874</v>
      </c>
      <c r="B556" s="6">
        <v>0.71900000000000008</v>
      </c>
      <c r="C556" s="6">
        <v>0.61460000000000004</v>
      </c>
      <c r="D556" s="9">
        <v>0.68189999999999995</v>
      </c>
      <c r="E556" s="7">
        <v>0.67549999999999999</v>
      </c>
      <c r="F556" s="9">
        <v>0.54317799999999994</v>
      </c>
      <c r="G556" s="7"/>
      <c r="H556" s="7"/>
      <c r="I556" s="6"/>
      <c r="J556" s="6"/>
      <c r="K556" s="6"/>
      <c r="L556" s="6"/>
      <c r="M556" s="8">
        <f t="shared" si="32"/>
        <v>556</v>
      </c>
      <c r="N556" s="8">
        <f t="shared" si="34"/>
        <v>12</v>
      </c>
      <c r="O556" s="8" t="str">
        <f t="shared" si="33"/>
        <v>$L$556</v>
      </c>
    </row>
    <row r="557" spans="1:15" ht="20.100000000000001" customHeight="1" x14ac:dyDescent="0.25">
      <c r="A557" s="5">
        <f t="shared" si="35"/>
        <v>32905</v>
      </c>
      <c r="B557" s="6">
        <v>0.7168000000000001</v>
      </c>
      <c r="C557" s="6">
        <v>0.81290000000000007</v>
      </c>
      <c r="D557" s="9">
        <v>0.7399</v>
      </c>
      <c r="E557" s="7">
        <v>0.75730000000000008</v>
      </c>
      <c r="F557" s="9">
        <v>0.56890600000000002</v>
      </c>
      <c r="G557" s="7"/>
      <c r="H557" s="7"/>
      <c r="I557" s="6"/>
      <c r="J557" s="6"/>
      <c r="K557" s="6"/>
      <c r="L557" s="6"/>
      <c r="M557" s="8">
        <f t="shared" si="32"/>
        <v>557</v>
      </c>
      <c r="N557" s="8">
        <f t="shared" si="34"/>
        <v>12</v>
      </c>
      <c r="O557" s="8" t="str">
        <f t="shared" si="33"/>
        <v>$L$557</v>
      </c>
    </row>
    <row r="558" spans="1:15" ht="20.100000000000001" customHeight="1" x14ac:dyDescent="0.25">
      <c r="A558" s="5">
        <f t="shared" si="35"/>
        <v>32933</v>
      </c>
      <c r="B558" s="6">
        <v>0.81319999999999992</v>
      </c>
      <c r="C558" s="6">
        <v>0.83950000000000002</v>
      </c>
      <c r="D558" s="9">
        <v>0.82180000000000009</v>
      </c>
      <c r="E558" s="7">
        <v>0.82389999999999997</v>
      </c>
      <c r="F558" s="9">
        <v>0.73643900000000007</v>
      </c>
      <c r="G558" s="7"/>
      <c r="H558" s="7"/>
      <c r="I558" s="6"/>
      <c r="J558" s="6"/>
      <c r="K558" s="6"/>
      <c r="L558" s="6"/>
      <c r="M558" s="8">
        <f t="shared" si="32"/>
        <v>558</v>
      </c>
      <c r="N558" s="8">
        <f t="shared" si="34"/>
        <v>12</v>
      </c>
      <c r="O558" s="8" t="str">
        <f t="shared" si="33"/>
        <v>$L$558</v>
      </c>
    </row>
    <row r="559" spans="1:15" ht="20.100000000000001" customHeight="1" x14ac:dyDescent="0.25">
      <c r="A559" s="5">
        <f t="shared" si="35"/>
        <v>32964</v>
      </c>
      <c r="B559" s="6">
        <v>0.1133</v>
      </c>
      <c r="C559" s="6">
        <v>0.28350000000000003</v>
      </c>
      <c r="D559" s="9">
        <v>0.1467</v>
      </c>
      <c r="E559" s="7">
        <v>0.1552</v>
      </c>
      <c r="F559" s="9">
        <v>0.85241600000000006</v>
      </c>
      <c r="G559" s="7"/>
      <c r="H559" s="7"/>
      <c r="I559" s="6"/>
      <c r="J559" s="6"/>
      <c r="K559" s="6"/>
      <c r="L559" s="6"/>
      <c r="M559" s="8">
        <f t="shared" si="32"/>
        <v>559</v>
      </c>
      <c r="N559" s="8">
        <f t="shared" si="34"/>
        <v>12</v>
      </c>
      <c r="O559" s="8" t="str">
        <f t="shared" si="33"/>
        <v>$L$559</v>
      </c>
    </row>
    <row r="560" spans="1:15" ht="20.100000000000001" customHeight="1" x14ac:dyDescent="0.25">
      <c r="A560" s="5">
        <f t="shared" si="35"/>
        <v>32994</v>
      </c>
      <c r="B560" s="6">
        <v>9.0700000000000003E-2</v>
      </c>
      <c r="C560" s="6">
        <v>5.9299999999999999E-2</v>
      </c>
      <c r="D560" s="9">
        <v>7.3099999999999998E-2</v>
      </c>
      <c r="E560" s="7">
        <v>7.5899999999999995E-2</v>
      </c>
      <c r="F560" s="9">
        <v>5.0000000000000001E-3</v>
      </c>
      <c r="G560" s="7"/>
      <c r="H560" s="7"/>
      <c r="I560" s="6"/>
      <c r="J560" s="6"/>
      <c r="K560" s="6"/>
      <c r="L560" s="6"/>
      <c r="M560" s="8">
        <f t="shared" si="32"/>
        <v>560</v>
      </c>
      <c r="N560" s="8">
        <f t="shared" si="34"/>
        <v>12</v>
      </c>
      <c r="O560" s="8" t="str">
        <f t="shared" si="33"/>
        <v>$L$560</v>
      </c>
    </row>
    <row r="561" spans="1:15" ht="20.100000000000001" customHeight="1" x14ac:dyDescent="0.25">
      <c r="A561" s="5">
        <f t="shared" si="35"/>
        <v>33025</v>
      </c>
      <c r="B561" s="6">
        <v>9.0200000000000002E-2</v>
      </c>
      <c r="C561" s="6">
        <v>9.9399999999999988E-2</v>
      </c>
      <c r="D561" s="9">
        <v>0.1164</v>
      </c>
      <c r="E561" s="7">
        <v>0.11749999999999999</v>
      </c>
      <c r="F561" s="9">
        <v>5.9069000000000003E-2</v>
      </c>
      <c r="G561" s="7"/>
      <c r="H561" s="7"/>
      <c r="I561" s="6"/>
      <c r="J561" s="6"/>
      <c r="K561" s="6"/>
      <c r="L561" s="6"/>
      <c r="M561" s="8">
        <f t="shared" si="32"/>
        <v>561</v>
      </c>
      <c r="N561" s="8">
        <f t="shared" si="34"/>
        <v>12</v>
      </c>
      <c r="O561" s="8" t="str">
        <f t="shared" si="33"/>
        <v>$L$561</v>
      </c>
    </row>
    <row r="562" spans="1:15" ht="20.100000000000001" customHeight="1" x14ac:dyDescent="0.25">
      <c r="A562" s="5">
        <f t="shared" si="35"/>
        <v>33055</v>
      </c>
      <c r="B562" s="6">
        <v>0.1298</v>
      </c>
      <c r="C562" s="6">
        <v>0.1201</v>
      </c>
      <c r="D562" s="9">
        <v>0.12619999999999998</v>
      </c>
      <c r="E562" s="7">
        <v>0.12920000000000001</v>
      </c>
      <c r="F562" s="9">
        <v>0.10158099999999999</v>
      </c>
      <c r="G562" s="7"/>
      <c r="H562" s="7"/>
      <c r="I562" s="6"/>
      <c r="J562" s="6"/>
      <c r="K562" s="6"/>
      <c r="L562" s="6"/>
      <c r="M562" s="8">
        <f t="shared" si="32"/>
        <v>562</v>
      </c>
      <c r="N562" s="8">
        <f t="shared" si="34"/>
        <v>12</v>
      </c>
      <c r="O562" s="8" t="str">
        <f t="shared" si="33"/>
        <v>$L$562</v>
      </c>
    </row>
    <row r="563" spans="1:15" ht="20.100000000000001" customHeight="1" x14ac:dyDescent="0.25">
      <c r="A563" s="5">
        <f t="shared" si="35"/>
        <v>33086</v>
      </c>
      <c r="B563" s="6">
        <v>0.1293</v>
      </c>
      <c r="C563" s="6">
        <v>0.13619999999999999</v>
      </c>
      <c r="D563" s="9">
        <v>0.12179999999999999</v>
      </c>
      <c r="E563" s="7">
        <v>0.1288</v>
      </c>
      <c r="F563" s="9">
        <v>0.11344</v>
      </c>
      <c r="G563" s="7"/>
      <c r="H563" s="7"/>
      <c r="I563" s="6"/>
      <c r="J563" s="6"/>
      <c r="K563" s="6"/>
      <c r="L563" s="6"/>
      <c r="M563" s="8">
        <f t="shared" si="32"/>
        <v>563</v>
      </c>
      <c r="N563" s="8">
        <f t="shared" si="34"/>
        <v>12</v>
      </c>
      <c r="O563" s="8" t="str">
        <f t="shared" si="33"/>
        <v>$L$563</v>
      </c>
    </row>
    <row r="564" spans="1:15" ht="20.100000000000001" customHeight="1" x14ac:dyDescent="0.25">
      <c r="A564" s="5">
        <f t="shared" si="35"/>
        <v>33117</v>
      </c>
      <c r="B564" s="6">
        <v>0.11720000000000001</v>
      </c>
      <c r="C564" s="6">
        <v>0.128</v>
      </c>
      <c r="D564" s="9">
        <v>0.1426</v>
      </c>
      <c r="E564" s="7">
        <v>0.14410000000000001</v>
      </c>
      <c r="F564" s="9">
        <v>0.111329</v>
      </c>
      <c r="G564" s="7"/>
      <c r="H564" s="7"/>
      <c r="I564" s="6"/>
      <c r="J564" s="6"/>
      <c r="K564" s="6"/>
      <c r="L564" s="6"/>
      <c r="M564" s="8">
        <f t="shared" ref="M564:M627" si="36">ROW(B564)</f>
        <v>564</v>
      </c>
      <c r="N564" s="8">
        <f t="shared" si="34"/>
        <v>12</v>
      </c>
      <c r="O564" s="8" t="str">
        <f t="shared" si="33"/>
        <v>$L$564</v>
      </c>
    </row>
    <row r="565" spans="1:15" ht="20.100000000000001" customHeight="1" x14ac:dyDescent="0.25">
      <c r="A565" s="5">
        <f t="shared" si="35"/>
        <v>33147</v>
      </c>
      <c r="B565" s="6">
        <v>0.1416</v>
      </c>
      <c r="C565" s="6">
        <v>0.12970000000000001</v>
      </c>
      <c r="D565" s="9">
        <v>0.14429999999999998</v>
      </c>
      <c r="E565" s="7">
        <v>0.14360000000000001</v>
      </c>
      <c r="F565" s="9">
        <v>0.13414300000000001</v>
      </c>
      <c r="G565" s="7"/>
      <c r="H565" s="7"/>
      <c r="I565" s="6"/>
      <c r="J565" s="6"/>
      <c r="K565" s="6"/>
      <c r="L565" s="6"/>
      <c r="M565" s="8">
        <f t="shared" si="36"/>
        <v>565</v>
      </c>
      <c r="N565" s="8">
        <f t="shared" si="34"/>
        <v>12</v>
      </c>
      <c r="O565" s="8" t="str">
        <f t="shared" ref="O565:O628" si="37">ADDRESS(M565,N565)</f>
        <v>$L$565</v>
      </c>
    </row>
    <row r="566" spans="1:15" ht="20.100000000000001" customHeight="1" x14ac:dyDescent="0.25">
      <c r="A566" s="5">
        <f t="shared" si="35"/>
        <v>33178</v>
      </c>
      <c r="B566" s="6">
        <v>0.17449999999999999</v>
      </c>
      <c r="C566" s="6">
        <v>0.1686</v>
      </c>
      <c r="D566" s="9">
        <v>0.16920000000000002</v>
      </c>
      <c r="E566" s="7">
        <v>0.1681</v>
      </c>
      <c r="F566" s="9">
        <v>0.142786</v>
      </c>
      <c r="G566" s="7"/>
      <c r="H566" s="7"/>
      <c r="I566" s="6"/>
      <c r="J566" s="6"/>
      <c r="K566" s="6"/>
      <c r="L566" s="6"/>
      <c r="M566" s="8">
        <f t="shared" si="36"/>
        <v>566</v>
      </c>
      <c r="N566" s="8">
        <f t="shared" si="34"/>
        <v>12</v>
      </c>
      <c r="O566" s="8" t="str">
        <f t="shared" si="37"/>
        <v>$L$566</v>
      </c>
    </row>
    <row r="567" spans="1:15" ht="20.100000000000001" customHeight="1" x14ac:dyDescent="0.25">
      <c r="A567" s="5">
        <f t="shared" si="35"/>
        <v>33208</v>
      </c>
      <c r="B567" s="6">
        <v>0.1646</v>
      </c>
      <c r="C567" s="6">
        <v>0.18</v>
      </c>
      <c r="D567" s="9">
        <v>0.19140000000000001</v>
      </c>
      <c r="E567" s="7">
        <v>0.18440000000000001</v>
      </c>
      <c r="F567" s="9">
        <v>0.172232</v>
      </c>
      <c r="G567" s="7"/>
      <c r="H567" s="7"/>
      <c r="I567" s="6"/>
      <c r="J567" s="6"/>
      <c r="K567" s="6"/>
      <c r="L567" s="6"/>
      <c r="M567" s="8">
        <f t="shared" si="36"/>
        <v>567</v>
      </c>
      <c r="N567" s="8">
        <f t="shared" si="34"/>
        <v>12</v>
      </c>
      <c r="O567" s="8" t="str">
        <f t="shared" si="37"/>
        <v>$L$567</v>
      </c>
    </row>
    <row r="568" spans="1:15" ht="20.100000000000001" customHeight="1" x14ac:dyDescent="0.25">
      <c r="A568" s="5">
        <f t="shared" si="35"/>
        <v>33239</v>
      </c>
      <c r="B568" s="6">
        <v>0.1993</v>
      </c>
      <c r="C568" s="6">
        <v>0.17699999999999999</v>
      </c>
      <c r="D568" s="9">
        <v>0.20949999999999999</v>
      </c>
      <c r="E568" s="7">
        <v>0.20749999999999999</v>
      </c>
      <c r="F568" s="9">
        <v>0.19986999999999999</v>
      </c>
      <c r="G568" s="7"/>
      <c r="H568" s="7"/>
      <c r="I568" s="6">
        <v>0</v>
      </c>
      <c r="J568" s="6"/>
      <c r="K568" s="6"/>
      <c r="L568" s="6"/>
      <c r="M568" s="8">
        <f t="shared" si="36"/>
        <v>568</v>
      </c>
      <c r="N568" s="8">
        <f t="shared" si="34"/>
        <v>12</v>
      </c>
      <c r="O568" s="8" t="str">
        <f t="shared" si="37"/>
        <v>$L$568</v>
      </c>
    </row>
    <row r="569" spans="1:15" ht="20.100000000000001" customHeight="1" x14ac:dyDescent="0.25">
      <c r="A569" s="5">
        <f t="shared" si="35"/>
        <v>33270</v>
      </c>
      <c r="B569" s="6">
        <v>0.21109999999999998</v>
      </c>
      <c r="C569" s="6">
        <v>0.2102</v>
      </c>
      <c r="D569" s="9">
        <v>0.20199999999999999</v>
      </c>
      <c r="E569" s="7">
        <v>0.2072</v>
      </c>
      <c r="F569" s="9">
        <v>0.20811099999999999</v>
      </c>
      <c r="G569" s="7"/>
      <c r="H569" s="7"/>
      <c r="I569" s="6">
        <v>7.0000000000000007E-2</v>
      </c>
      <c r="J569" s="6"/>
      <c r="K569" s="6"/>
      <c r="L569" s="6"/>
      <c r="M569" s="8">
        <f t="shared" si="36"/>
        <v>569</v>
      </c>
      <c r="N569" s="8">
        <f t="shared" si="34"/>
        <v>12</v>
      </c>
      <c r="O569" s="8" t="str">
        <f t="shared" si="37"/>
        <v>$L$569</v>
      </c>
    </row>
    <row r="570" spans="1:15" ht="20.100000000000001" customHeight="1" x14ac:dyDescent="0.25">
      <c r="A570" s="5">
        <f t="shared" si="35"/>
        <v>33298</v>
      </c>
      <c r="B570" s="6">
        <v>7.2499999999999995E-2</v>
      </c>
      <c r="C570" s="6">
        <v>9.1899999999999996E-2</v>
      </c>
      <c r="D570" s="9">
        <v>0.11789999999999999</v>
      </c>
      <c r="E570" s="7">
        <v>0.1192</v>
      </c>
      <c r="F570" s="9">
        <v>7.535E-2</v>
      </c>
      <c r="G570" s="7"/>
      <c r="H570" s="7"/>
      <c r="I570" s="6">
        <v>8.5000000000000006E-2</v>
      </c>
      <c r="J570" s="6"/>
      <c r="K570" s="6"/>
      <c r="L570" s="6"/>
      <c r="M570" s="8">
        <f t="shared" si="36"/>
        <v>570</v>
      </c>
      <c r="N570" s="8">
        <f t="shared" si="34"/>
        <v>12</v>
      </c>
      <c r="O570" s="8" t="str">
        <f t="shared" si="37"/>
        <v>$L$570</v>
      </c>
    </row>
    <row r="571" spans="1:15" ht="20.100000000000001" customHeight="1" x14ac:dyDescent="0.25">
      <c r="A571" s="5">
        <f t="shared" si="35"/>
        <v>33329</v>
      </c>
      <c r="B571" s="6">
        <v>8.7400000000000005E-2</v>
      </c>
      <c r="C571" s="6">
        <v>7.8100000000000003E-2</v>
      </c>
      <c r="D571" s="9">
        <v>5.0099999999999999E-2</v>
      </c>
      <c r="E571" s="7">
        <v>4.99E-2</v>
      </c>
      <c r="F571" s="9">
        <v>9.0425000000000005E-2</v>
      </c>
      <c r="G571" s="7"/>
      <c r="H571" s="7"/>
      <c r="I571" s="6">
        <v>8.929999999999999E-2</v>
      </c>
      <c r="J571" s="6"/>
      <c r="K571" s="6"/>
      <c r="L571" s="6"/>
      <c r="M571" s="8">
        <f t="shared" si="36"/>
        <v>571</v>
      </c>
      <c r="N571" s="8">
        <f t="shared" si="34"/>
        <v>12</v>
      </c>
      <c r="O571" s="8" t="str">
        <f t="shared" si="37"/>
        <v>$L$571</v>
      </c>
    </row>
    <row r="572" spans="1:15" ht="20.100000000000001" customHeight="1" x14ac:dyDescent="0.25">
      <c r="A572" s="5">
        <f t="shared" si="35"/>
        <v>33359</v>
      </c>
      <c r="B572" s="6">
        <v>6.5199999999999994E-2</v>
      </c>
      <c r="C572" s="6">
        <v>7.4800000000000005E-2</v>
      </c>
      <c r="D572" s="9">
        <v>6.6799999999999998E-2</v>
      </c>
      <c r="E572" s="7">
        <v>7.4299999999999991E-2</v>
      </c>
      <c r="F572" s="9">
        <v>9.4746000000000011E-2</v>
      </c>
      <c r="G572" s="7"/>
      <c r="H572" s="7"/>
      <c r="I572" s="6">
        <v>8.9900000000000008E-2</v>
      </c>
      <c r="J572" s="6"/>
      <c r="K572" s="6"/>
      <c r="L572" s="6"/>
      <c r="M572" s="8">
        <f t="shared" si="36"/>
        <v>572</v>
      </c>
      <c r="N572" s="8">
        <f t="shared" si="34"/>
        <v>12</v>
      </c>
      <c r="O572" s="8" t="str">
        <f t="shared" si="37"/>
        <v>$L$572</v>
      </c>
    </row>
    <row r="573" spans="1:15" ht="20.100000000000001" customHeight="1" x14ac:dyDescent="0.25">
      <c r="A573" s="5">
        <f t="shared" si="35"/>
        <v>33390</v>
      </c>
      <c r="B573" s="6">
        <v>9.8599999999999993E-2</v>
      </c>
      <c r="C573" s="6">
        <v>8.48E-2</v>
      </c>
      <c r="D573" s="9">
        <v>0.10830000000000001</v>
      </c>
      <c r="E573" s="7">
        <v>0.1119</v>
      </c>
      <c r="F573" s="9">
        <v>9.5350000000000004E-2</v>
      </c>
      <c r="G573" s="7"/>
      <c r="H573" s="7"/>
      <c r="I573" s="6">
        <v>9.4E-2</v>
      </c>
      <c r="J573" s="6"/>
      <c r="K573" s="6"/>
      <c r="L573" s="6"/>
      <c r="M573" s="8">
        <f t="shared" si="36"/>
        <v>573</v>
      </c>
      <c r="N573" s="8">
        <f t="shared" si="34"/>
        <v>12</v>
      </c>
      <c r="O573" s="8" t="str">
        <f t="shared" si="37"/>
        <v>$L$573</v>
      </c>
    </row>
    <row r="574" spans="1:15" ht="20.100000000000001" customHeight="1" x14ac:dyDescent="0.25">
      <c r="A574" s="5">
        <f t="shared" si="35"/>
        <v>33420</v>
      </c>
      <c r="B574" s="6">
        <v>0.1283</v>
      </c>
      <c r="C574" s="6">
        <v>0.13220000000000001</v>
      </c>
      <c r="D574" s="9">
        <v>0.12140000000000001</v>
      </c>
      <c r="E574" s="7">
        <v>0.1241</v>
      </c>
      <c r="F574" s="9">
        <v>9.9469999999999989E-2</v>
      </c>
      <c r="G574" s="7"/>
      <c r="H574" s="7"/>
      <c r="I574" s="6">
        <v>0.10050000000000001</v>
      </c>
      <c r="J574" s="6"/>
      <c r="K574" s="6"/>
      <c r="L574" s="6"/>
      <c r="M574" s="8">
        <f t="shared" si="36"/>
        <v>574</v>
      </c>
      <c r="N574" s="8">
        <f t="shared" si="34"/>
        <v>12</v>
      </c>
      <c r="O574" s="8" t="str">
        <f t="shared" si="37"/>
        <v>$L$574</v>
      </c>
    </row>
    <row r="575" spans="1:15" ht="20.100000000000001" customHeight="1" x14ac:dyDescent="0.25">
      <c r="A575" s="5">
        <f t="shared" si="35"/>
        <v>33451</v>
      </c>
      <c r="B575" s="6">
        <v>0.15490000000000001</v>
      </c>
      <c r="C575" s="6">
        <v>0.1525</v>
      </c>
      <c r="D575" s="9">
        <v>0.15620000000000001</v>
      </c>
      <c r="E575" s="7">
        <v>0.15629999999999999</v>
      </c>
      <c r="F575" s="9">
        <v>0.10600300000000001</v>
      </c>
      <c r="G575" s="7"/>
      <c r="H575" s="7"/>
      <c r="I575" s="6">
        <v>0.1195</v>
      </c>
      <c r="J575" s="6"/>
      <c r="K575" s="6"/>
      <c r="L575" s="6"/>
      <c r="M575" s="8">
        <f t="shared" si="36"/>
        <v>575</v>
      </c>
      <c r="N575" s="8">
        <f t="shared" si="34"/>
        <v>12</v>
      </c>
      <c r="O575" s="8" t="str">
        <f t="shared" si="37"/>
        <v>$L$575</v>
      </c>
    </row>
    <row r="576" spans="1:15" ht="20.100000000000001" customHeight="1" x14ac:dyDescent="0.25">
      <c r="A576" s="5">
        <f t="shared" si="35"/>
        <v>33482</v>
      </c>
      <c r="B576" s="6">
        <v>0.16190000000000002</v>
      </c>
      <c r="C576" s="6">
        <v>0.14929999999999999</v>
      </c>
      <c r="D576" s="9">
        <v>0.15620000000000001</v>
      </c>
      <c r="E576" s="7">
        <v>0.15629999999999999</v>
      </c>
      <c r="F576" s="9">
        <v>0.12509800000000001</v>
      </c>
      <c r="G576" s="7"/>
      <c r="H576" s="7"/>
      <c r="I576" s="6">
        <v>0.1678</v>
      </c>
      <c r="J576" s="6"/>
      <c r="K576" s="6"/>
      <c r="L576" s="6"/>
      <c r="M576" s="8">
        <f t="shared" si="36"/>
        <v>576</v>
      </c>
      <c r="N576" s="8">
        <f t="shared" si="34"/>
        <v>12</v>
      </c>
      <c r="O576" s="8" t="str">
        <f t="shared" si="37"/>
        <v>$L$576</v>
      </c>
    </row>
    <row r="577" spans="1:15" ht="20.100000000000001" customHeight="1" x14ac:dyDescent="0.25">
      <c r="A577" s="5">
        <f t="shared" si="35"/>
        <v>33512</v>
      </c>
      <c r="B577" s="6">
        <v>0.25850000000000001</v>
      </c>
      <c r="C577" s="6">
        <v>0.2263</v>
      </c>
      <c r="D577" s="9">
        <v>0.21079999999999999</v>
      </c>
      <c r="E577" s="7">
        <v>0.20230000000000001</v>
      </c>
      <c r="F577" s="9">
        <v>0.17363900000000002</v>
      </c>
      <c r="G577" s="7"/>
      <c r="H577" s="7"/>
      <c r="I577" s="6">
        <v>0.19769999999999999</v>
      </c>
      <c r="J577" s="6"/>
      <c r="K577" s="6"/>
      <c r="L577" s="6"/>
      <c r="M577" s="8">
        <f t="shared" si="36"/>
        <v>577</v>
      </c>
      <c r="N577" s="8">
        <f t="shared" si="34"/>
        <v>12</v>
      </c>
      <c r="O577" s="8" t="str">
        <f t="shared" si="37"/>
        <v>$L$577</v>
      </c>
    </row>
    <row r="578" spans="1:15" ht="20.100000000000001" customHeight="1" x14ac:dyDescent="0.25">
      <c r="A578" s="5">
        <f t="shared" si="35"/>
        <v>33543</v>
      </c>
      <c r="B578" s="6">
        <v>0.2576</v>
      </c>
      <c r="C578" s="6">
        <v>0.25619999999999998</v>
      </c>
      <c r="D578" s="9">
        <v>0.26479999999999998</v>
      </c>
      <c r="E578" s="7">
        <v>0.25209999999999999</v>
      </c>
      <c r="F578" s="9">
        <v>0.20368900000000001</v>
      </c>
      <c r="G578" s="7"/>
      <c r="H578" s="7"/>
      <c r="I578" s="6">
        <v>0.30519999999999997</v>
      </c>
      <c r="J578" s="6"/>
      <c r="K578" s="6"/>
      <c r="L578" s="6"/>
      <c r="M578" s="8">
        <f t="shared" si="36"/>
        <v>578</v>
      </c>
      <c r="N578" s="8">
        <f t="shared" si="34"/>
        <v>12</v>
      </c>
      <c r="O578" s="8" t="str">
        <f t="shared" si="37"/>
        <v>$L$578</v>
      </c>
    </row>
    <row r="579" spans="1:15" ht="20.100000000000001" customHeight="1" x14ac:dyDescent="0.25">
      <c r="A579" s="5">
        <f t="shared" si="35"/>
        <v>33573</v>
      </c>
      <c r="B579" s="6">
        <v>0.22140000000000001</v>
      </c>
      <c r="C579" s="6">
        <v>0.23629999999999998</v>
      </c>
      <c r="D579" s="9">
        <v>0.24149999999999999</v>
      </c>
      <c r="E579" s="7">
        <v>0.23710000000000001</v>
      </c>
      <c r="F579" s="9">
        <v>0.311726</v>
      </c>
      <c r="G579" s="7"/>
      <c r="H579" s="7"/>
      <c r="I579" s="6">
        <v>0.28420000000000001</v>
      </c>
      <c r="J579" s="6"/>
      <c r="K579" s="6"/>
      <c r="L579" s="6"/>
      <c r="M579" s="8">
        <f t="shared" si="36"/>
        <v>579</v>
      </c>
      <c r="N579" s="8">
        <f t="shared" si="34"/>
        <v>12</v>
      </c>
      <c r="O579" s="8" t="str">
        <f t="shared" si="37"/>
        <v>$L$579</v>
      </c>
    </row>
    <row r="580" spans="1:15" ht="20.100000000000001" customHeight="1" x14ac:dyDescent="0.25">
      <c r="A580" s="5">
        <f t="shared" si="35"/>
        <v>33604</v>
      </c>
      <c r="B580" s="6">
        <v>0.26839999999999997</v>
      </c>
      <c r="C580" s="6">
        <v>0.23559999999999998</v>
      </c>
      <c r="D580" s="9">
        <v>0.25920000000000004</v>
      </c>
      <c r="E580" s="7">
        <v>0.25940000000000002</v>
      </c>
      <c r="F580" s="9">
        <v>0.29062100000000002</v>
      </c>
      <c r="G580" s="7"/>
      <c r="H580" s="7"/>
      <c r="I580" s="6">
        <v>0.25480000000000003</v>
      </c>
      <c r="J580" s="6"/>
      <c r="K580" s="6"/>
      <c r="L580" s="6"/>
      <c r="M580" s="8">
        <f t="shared" si="36"/>
        <v>580</v>
      </c>
      <c r="N580" s="8">
        <f t="shared" si="34"/>
        <v>12</v>
      </c>
      <c r="O580" s="8" t="str">
        <f t="shared" si="37"/>
        <v>$L$580</v>
      </c>
    </row>
    <row r="581" spans="1:15" ht="20.100000000000001" customHeight="1" x14ac:dyDescent="0.25">
      <c r="A581" s="5">
        <f t="shared" si="35"/>
        <v>33635</v>
      </c>
      <c r="B581" s="6">
        <v>0.24789999999999998</v>
      </c>
      <c r="C581" s="6">
        <v>0.27860000000000001</v>
      </c>
      <c r="D581" s="9">
        <v>0.24480000000000002</v>
      </c>
      <c r="E581" s="7">
        <v>0.2432</v>
      </c>
      <c r="F581" s="9">
        <v>0.26107399999999997</v>
      </c>
      <c r="G581" s="7"/>
      <c r="H581" s="7"/>
      <c r="I581" s="6">
        <v>0.25609999999999999</v>
      </c>
      <c r="J581" s="6"/>
      <c r="K581" s="6"/>
      <c r="L581" s="6"/>
      <c r="M581" s="8">
        <f t="shared" si="36"/>
        <v>581</v>
      </c>
      <c r="N581" s="8">
        <f t="shared" ref="N581:N644" si="38">IF($Q$4=$B$3,COLUMN(B581),IF($Q$4=$C$3,COLUMN(C581),IF($Q$4=$D$3,COLUMN(D581),IF($Q$4=$E$3,COLUMN(E581),IF($Q$4=$F$3,COLUMN(F581),IF($Q$4=$G$3,COLUMN(G581),IF($Q$4=$H$3,COLUMN(H581),IF($Q$4=$I$3,COLUMN(I581),IF($Q$4=$J$3,COLUMN(J581),IF($Q$4=$K$3,COLUMN(K581),IF($Q$4=$L$3,COLUMN(L581),0)))))))))))</f>
        <v>12</v>
      </c>
      <c r="O581" s="8" t="str">
        <f t="shared" si="37"/>
        <v>$L$581</v>
      </c>
    </row>
    <row r="582" spans="1:15" ht="20.100000000000001" customHeight="1" x14ac:dyDescent="0.25">
      <c r="A582" s="5">
        <f t="shared" ref="A582:A645" si="39">EDATE(A581,1)</f>
        <v>33664</v>
      </c>
      <c r="B582" s="6">
        <v>0.20699999999999999</v>
      </c>
      <c r="C582" s="6">
        <v>0.21390000000000001</v>
      </c>
      <c r="D582" s="9">
        <v>0.2162</v>
      </c>
      <c r="E582" s="7">
        <v>0.214</v>
      </c>
      <c r="F582" s="9">
        <v>0.26238099999999998</v>
      </c>
      <c r="G582" s="7"/>
      <c r="H582" s="7"/>
      <c r="I582" s="6">
        <v>0.2427</v>
      </c>
      <c r="J582" s="6"/>
      <c r="K582" s="6"/>
      <c r="L582" s="6"/>
      <c r="M582" s="8">
        <f t="shared" si="36"/>
        <v>582</v>
      </c>
      <c r="N582" s="8">
        <f t="shared" si="38"/>
        <v>12</v>
      </c>
      <c r="O582" s="8" t="str">
        <f t="shared" si="37"/>
        <v>$L$582</v>
      </c>
    </row>
    <row r="583" spans="1:15" ht="20.100000000000001" customHeight="1" x14ac:dyDescent="0.25">
      <c r="A583" s="5">
        <f t="shared" si="39"/>
        <v>33695</v>
      </c>
      <c r="B583" s="6">
        <v>0.18539999999999998</v>
      </c>
      <c r="C583" s="6">
        <v>0.19940000000000002</v>
      </c>
      <c r="D583" s="9">
        <v>0.2084</v>
      </c>
      <c r="E583" s="7">
        <v>0.1993</v>
      </c>
      <c r="F583" s="9">
        <v>0.248914</v>
      </c>
      <c r="G583" s="7"/>
      <c r="H583" s="7"/>
      <c r="I583" s="6">
        <v>0.21079999999999999</v>
      </c>
      <c r="J583" s="6"/>
      <c r="K583" s="6"/>
      <c r="L583" s="6"/>
      <c r="M583" s="8">
        <f t="shared" si="36"/>
        <v>583</v>
      </c>
      <c r="N583" s="8">
        <f t="shared" si="38"/>
        <v>12</v>
      </c>
      <c r="O583" s="8" t="str">
        <f t="shared" si="37"/>
        <v>$L$583</v>
      </c>
    </row>
    <row r="584" spans="1:15" ht="20.100000000000001" customHeight="1" x14ac:dyDescent="0.25">
      <c r="A584" s="5">
        <f t="shared" si="39"/>
        <v>33725</v>
      </c>
      <c r="B584" s="6">
        <v>0.22450000000000001</v>
      </c>
      <c r="C584" s="6">
        <v>0.20430000000000001</v>
      </c>
      <c r="D584" s="9">
        <v>0.245</v>
      </c>
      <c r="E584" s="7">
        <v>0.24859999999999999</v>
      </c>
      <c r="F584" s="9">
        <v>0.21685400000000002</v>
      </c>
      <c r="G584" s="7"/>
      <c r="H584" s="7"/>
      <c r="I584" s="6">
        <v>0.1981</v>
      </c>
      <c r="J584" s="6"/>
      <c r="K584" s="6"/>
      <c r="L584" s="6"/>
      <c r="M584" s="8">
        <f t="shared" si="36"/>
        <v>584</v>
      </c>
      <c r="N584" s="8">
        <f t="shared" si="38"/>
        <v>12</v>
      </c>
      <c r="O584" s="8" t="str">
        <f t="shared" si="37"/>
        <v>$L$584</v>
      </c>
    </row>
    <row r="585" spans="1:15" ht="20.100000000000001" customHeight="1" x14ac:dyDescent="0.25">
      <c r="A585" s="5">
        <f t="shared" si="39"/>
        <v>33756</v>
      </c>
      <c r="B585" s="6">
        <v>0.21420000000000003</v>
      </c>
      <c r="C585" s="6">
        <v>0.2361</v>
      </c>
      <c r="D585" s="9">
        <v>0.20850000000000002</v>
      </c>
      <c r="E585" s="7">
        <v>0.2021</v>
      </c>
      <c r="F585" s="9">
        <v>0.20409099999999999</v>
      </c>
      <c r="G585" s="7"/>
      <c r="H585" s="7"/>
      <c r="I585" s="6">
        <v>0.21050000000000002</v>
      </c>
      <c r="J585" s="6"/>
      <c r="K585" s="6"/>
      <c r="L585" s="6"/>
      <c r="M585" s="8">
        <f t="shared" si="36"/>
        <v>585</v>
      </c>
      <c r="N585" s="8">
        <f t="shared" si="38"/>
        <v>12</v>
      </c>
      <c r="O585" s="8" t="str">
        <f t="shared" si="37"/>
        <v>$L$585</v>
      </c>
    </row>
    <row r="586" spans="1:15" ht="20.100000000000001" customHeight="1" x14ac:dyDescent="0.25">
      <c r="A586" s="5">
        <f t="shared" si="39"/>
        <v>33786</v>
      </c>
      <c r="B586" s="6">
        <v>0.21690000000000001</v>
      </c>
      <c r="C586" s="6">
        <v>0.21840000000000001</v>
      </c>
      <c r="D586" s="9">
        <v>0.2208</v>
      </c>
      <c r="E586" s="7">
        <v>0.21829999999999999</v>
      </c>
      <c r="F586" s="9">
        <v>0.216553</v>
      </c>
      <c r="G586" s="7"/>
      <c r="H586" s="7"/>
      <c r="I586" s="6">
        <v>0.2369</v>
      </c>
      <c r="J586" s="6"/>
      <c r="K586" s="6"/>
      <c r="L586" s="6"/>
      <c r="M586" s="8">
        <f t="shared" si="36"/>
        <v>586</v>
      </c>
      <c r="N586" s="8">
        <f t="shared" si="38"/>
        <v>12</v>
      </c>
      <c r="O586" s="8" t="str">
        <f t="shared" si="37"/>
        <v>$L$586</v>
      </c>
    </row>
    <row r="587" spans="1:15" ht="20.100000000000001" customHeight="1" x14ac:dyDescent="0.25">
      <c r="A587" s="5">
        <f t="shared" si="39"/>
        <v>33817</v>
      </c>
      <c r="B587" s="6">
        <v>0.25540000000000002</v>
      </c>
      <c r="C587" s="6">
        <v>0.24629999999999999</v>
      </c>
      <c r="D587" s="9">
        <v>0.2238</v>
      </c>
      <c r="E587" s="7">
        <v>0.22140000000000001</v>
      </c>
      <c r="F587" s="9">
        <v>0.243085</v>
      </c>
      <c r="G587" s="7"/>
      <c r="H587" s="7"/>
      <c r="I587" s="6">
        <v>0.23219999999999999</v>
      </c>
      <c r="J587" s="6"/>
      <c r="K587" s="6"/>
      <c r="L587" s="6"/>
      <c r="M587" s="8">
        <f t="shared" si="36"/>
        <v>587</v>
      </c>
      <c r="N587" s="8">
        <f t="shared" si="38"/>
        <v>12</v>
      </c>
      <c r="O587" s="8" t="str">
        <f t="shared" si="37"/>
        <v>$L$587</v>
      </c>
    </row>
    <row r="588" spans="1:15" ht="20.100000000000001" customHeight="1" x14ac:dyDescent="0.25">
      <c r="A588" s="5">
        <f t="shared" si="39"/>
        <v>33848</v>
      </c>
      <c r="B588" s="6">
        <v>0.2737</v>
      </c>
      <c r="C588" s="6">
        <v>0.25269999999999998</v>
      </c>
      <c r="D588" s="9">
        <v>0.23980000000000001</v>
      </c>
      <c r="E588" s="7">
        <v>0.24629999999999999</v>
      </c>
      <c r="F588" s="9">
        <v>0.23836099999999999</v>
      </c>
      <c r="G588" s="7"/>
      <c r="H588" s="7"/>
      <c r="I588" s="6">
        <v>0.25379999999999997</v>
      </c>
      <c r="J588" s="6"/>
      <c r="K588" s="6"/>
      <c r="L588" s="6"/>
      <c r="M588" s="8">
        <f t="shared" si="36"/>
        <v>588</v>
      </c>
      <c r="N588" s="8">
        <f t="shared" si="38"/>
        <v>12</v>
      </c>
      <c r="O588" s="8" t="str">
        <f t="shared" si="37"/>
        <v>$L$588</v>
      </c>
    </row>
    <row r="589" spans="1:15" ht="20.100000000000001" customHeight="1" x14ac:dyDescent="0.25">
      <c r="A589" s="5">
        <f t="shared" si="39"/>
        <v>33878</v>
      </c>
      <c r="B589" s="6">
        <v>0.24940000000000001</v>
      </c>
      <c r="C589" s="6">
        <v>0.2676</v>
      </c>
      <c r="D589" s="9">
        <v>0.26069999999999999</v>
      </c>
      <c r="E589" s="7">
        <v>0.25239999999999996</v>
      </c>
      <c r="F589" s="9">
        <v>0.26006899999999999</v>
      </c>
      <c r="G589" s="7"/>
      <c r="H589" s="7"/>
      <c r="I589" s="6">
        <v>0.25069999999999998</v>
      </c>
      <c r="J589" s="6"/>
      <c r="K589" s="6"/>
      <c r="L589" s="6"/>
      <c r="M589" s="8">
        <f t="shared" si="36"/>
        <v>589</v>
      </c>
      <c r="N589" s="8">
        <f t="shared" si="38"/>
        <v>12</v>
      </c>
      <c r="O589" s="8" t="str">
        <f t="shared" si="37"/>
        <v>$L$589</v>
      </c>
    </row>
    <row r="590" spans="1:15" ht="20.100000000000001" customHeight="1" x14ac:dyDescent="0.25">
      <c r="A590" s="5">
        <f t="shared" si="39"/>
        <v>33909</v>
      </c>
      <c r="B590" s="6">
        <v>0.2422</v>
      </c>
      <c r="C590" s="6">
        <v>0.23430000000000001</v>
      </c>
      <c r="D590" s="9">
        <v>0.22889999999999999</v>
      </c>
      <c r="E590" s="7">
        <v>0.22489999999999999</v>
      </c>
      <c r="F590" s="9">
        <v>0.25695400000000002</v>
      </c>
      <c r="G590" s="7"/>
      <c r="H590" s="7"/>
      <c r="I590" s="6">
        <v>0.2329</v>
      </c>
      <c r="J590" s="6"/>
      <c r="K590" s="6"/>
      <c r="L590" s="6"/>
      <c r="M590" s="8">
        <f t="shared" si="36"/>
        <v>590</v>
      </c>
      <c r="N590" s="8">
        <f t="shared" si="38"/>
        <v>12</v>
      </c>
      <c r="O590" s="8" t="str">
        <f t="shared" si="37"/>
        <v>$L$590</v>
      </c>
    </row>
    <row r="591" spans="1:15" ht="20.100000000000001" customHeight="1" x14ac:dyDescent="0.25">
      <c r="A591" s="5">
        <f t="shared" si="39"/>
        <v>33939</v>
      </c>
      <c r="B591" s="6">
        <v>0.23699999999999999</v>
      </c>
      <c r="C591" s="6">
        <v>0.25079999999999997</v>
      </c>
      <c r="D591" s="9">
        <v>0.25579999999999997</v>
      </c>
      <c r="E591" s="7">
        <v>0.25239999999999996</v>
      </c>
      <c r="F591" s="9">
        <v>0.239065</v>
      </c>
      <c r="G591" s="7"/>
      <c r="H591" s="7"/>
      <c r="I591" s="6">
        <v>0.23949999999999999</v>
      </c>
      <c r="J591" s="6"/>
      <c r="K591" s="6"/>
      <c r="L591" s="6"/>
      <c r="M591" s="8">
        <f t="shared" si="36"/>
        <v>591</v>
      </c>
      <c r="N591" s="8">
        <f t="shared" si="38"/>
        <v>12</v>
      </c>
      <c r="O591" s="8" t="str">
        <f t="shared" si="37"/>
        <v>$L$591</v>
      </c>
    </row>
    <row r="592" spans="1:15" ht="20.100000000000001" customHeight="1" x14ac:dyDescent="0.25">
      <c r="A592" s="5">
        <f t="shared" si="39"/>
        <v>33970</v>
      </c>
      <c r="B592" s="6">
        <v>0.2873</v>
      </c>
      <c r="C592" s="6">
        <v>0.25829999999999997</v>
      </c>
      <c r="D592" s="9">
        <v>0.28770000000000001</v>
      </c>
      <c r="E592" s="7">
        <v>0.30349999999999999</v>
      </c>
      <c r="F592" s="9">
        <v>0.245698</v>
      </c>
      <c r="G592" s="7"/>
      <c r="H592" s="7"/>
      <c r="I592" s="6">
        <v>0.2676</v>
      </c>
      <c r="J592" s="6"/>
      <c r="K592" s="6"/>
      <c r="L592" s="6"/>
      <c r="M592" s="8">
        <f t="shared" si="36"/>
        <v>592</v>
      </c>
      <c r="N592" s="8">
        <f t="shared" si="38"/>
        <v>12</v>
      </c>
      <c r="O592" s="8" t="str">
        <f t="shared" si="37"/>
        <v>$L$592</v>
      </c>
    </row>
    <row r="593" spans="1:15" ht="20.100000000000001" customHeight="1" x14ac:dyDescent="0.25">
      <c r="A593" s="5">
        <f t="shared" si="39"/>
        <v>34001</v>
      </c>
      <c r="B593" s="6">
        <v>0.2651</v>
      </c>
      <c r="C593" s="6">
        <v>0.28420000000000001</v>
      </c>
      <c r="D593" s="9">
        <v>0.24789999999999998</v>
      </c>
      <c r="E593" s="7">
        <v>0.24979999999999999</v>
      </c>
      <c r="F593" s="9">
        <v>0.27393800000000001</v>
      </c>
      <c r="G593" s="7"/>
      <c r="H593" s="7"/>
      <c r="I593" s="6">
        <v>0.26400000000000001</v>
      </c>
      <c r="J593" s="6"/>
      <c r="K593" s="6"/>
      <c r="L593" s="6"/>
      <c r="M593" s="8">
        <f t="shared" si="36"/>
        <v>593</v>
      </c>
      <c r="N593" s="8">
        <f t="shared" si="38"/>
        <v>12</v>
      </c>
      <c r="O593" s="8" t="str">
        <f t="shared" si="37"/>
        <v>$L$593</v>
      </c>
    </row>
    <row r="594" spans="1:15" ht="20.100000000000001" customHeight="1" x14ac:dyDescent="0.25">
      <c r="A594" s="5">
        <f t="shared" si="39"/>
        <v>34029</v>
      </c>
      <c r="B594" s="6">
        <v>0.27810000000000001</v>
      </c>
      <c r="C594" s="6">
        <v>0.26250000000000001</v>
      </c>
      <c r="D594" s="9">
        <v>0.27579999999999999</v>
      </c>
      <c r="E594" s="7">
        <v>0.27260000000000001</v>
      </c>
      <c r="F594" s="9">
        <v>0.27032</v>
      </c>
      <c r="G594" s="7"/>
      <c r="H594" s="7"/>
      <c r="I594" s="6">
        <v>0.2581</v>
      </c>
      <c r="J594" s="6"/>
      <c r="K594" s="6"/>
      <c r="L594" s="6"/>
      <c r="M594" s="8">
        <f t="shared" si="36"/>
        <v>594</v>
      </c>
      <c r="N594" s="8">
        <f t="shared" si="38"/>
        <v>12</v>
      </c>
      <c r="O594" s="8" t="str">
        <f t="shared" si="37"/>
        <v>$L$594</v>
      </c>
    </row>
    <row r="595" spans="1:15" ht="20.100000000000001" customHeight="1" x14ac:dyDescent="0.25">
      <c r="A595" s="5">
        <f t="shared" si="39"/>
        <v>34060</v>
      </c>
      <c r="B595" s="6">
        <v>0.28220000000000001</v>
      </c>
      <c r="C595" s="6">
        <v>0.2883</v>
      </c>
      <c r="D595" s="9">
        <v>0.28370000000000001</v>
      </c>
      <c r="E595" s="7">
        <v>0.27750000000000002</v>
      </c>
      <c r="F595" s="9">
        <v>0.26439099999999999</v>
      </c>
      <c r="G595" s="7"/>
      <c r="H595" s="7"/>
      <c r="I595" s="6">
        <v>0.28220000000000001</v>
      </c>
      <c r="J595" s="6"/>
      <c r="K595" s="6"/>
      <c r="L595" s="6"/>
      <c r="M595" s="8">
        <f t="shared" si="36"/>
        <v>595</v>
      </c>
      <c r="N595" s="8">
        <f t="shared" si="38"/>
        <v>12</v>
      </c>
      <c r="O595" s="8" t="str">
        <f t="shared" si="37"/>
        <v>$L$595</v>
      </c>
    </row>
    <row r="596" spans="1:15" ht="20.100000000000001" customHeight="1" x14ac:dyDescent="0.25">
      <c r="A596" s="5">
        <f t="shared" si="39"/>
        <v>34090</v>
      </c>
      <c r="B596" s="6">
        <v>0.32270000000000004</v>
      </c>
      <c r="C596" s="6">
        <v>0.29699999999999999</v>
      </c>
      <c r="D596" s="9">
        <v>0.26780000000000004</v>
      </c>
      <c r="E596" s="7">
        <v>0.27690000000000003</v>
      </c>
      <c r="F596" s="9">
        <v>0.28861100000000001</v>
      </c>
      <c r="G596" s="7"/>
      <c r="H596" s="7"/>
      <c r="I596" s="6">
        <v>0.2868</v>
      </c>
      <c r="J596" s="6"/>
      <c r="K596" s="6"/>
      <c r="L596" s="6"/>
      <c r="M596" s="8">
        <f t="shared" si="36"/>
        <v>596</v>
      </c>
      <c r="N596" s="8">
        <f t="shared" si="38"/>
        <v>12</v>
      </c>
      <c r="O596" s="8" t="str">
        <f t="shared" si="37"/>
        <v>$L$596</v>
      </c>
    </row>
    <row r="597" spans="1:15" ht="20.100000000000001" customHeight="1" x14ac:dyDescent="0.25">
      <c r="A597" s="5">
        <f t="shared" si="39"/>
        <v>34121</v>
      </c>
      <c r="B597" s="6">
        <v>0.30719999999999997</v>
      </c>
      <c r="C597" s="6">
        <v>0.31489999999999996</v>
      </c>
      <c r="D597" s="9">
        <v>0.30370000000000003</v>
      </c>
      <c r="E597" s="7">
        <v>0.30070000000000002</v>
      </c>
      <c r="F597" s="9">
        <v>0.29323399999999999</v>
      </c>
      <c r="G597" s="7"/>
      <c r="H597" s="7"/>
      <c r="I597" s="6">
        <v>0.30079999999999996</v>
      </c>
      <c r="J597" s="6"/>
      <c r="K597" s="6"/>
      <c r="L597" s="6"/>
      <c r="M597" s="8">
        <f t="shared" si="36"/>
        <v>597</v>
      </c>
      <c r="N597" s="8">
        <f t="shared" si="38"/>
        <v>12</v>
      </c>
      <c r="O597" s="8" t="str">
        <f t="shared" si="37"/>
        <v>$L$597</v>
      </c>
    </row>
    <row r="598" spans="1:15" ht="20.100000000000001" customHeight="1" x14ac:dyDescent="0.25">
      <c r="A598" s="5">
        <f t="shared" si="39"/>
        <v>34151</v>
      </c>
      <c r="B598" s="6">
        <v>0.3196</v>
      </c>
      <c r="C598" s="6">
        <v>0.3125</v>
      </c>
      <c r="D598" s="9">
        <v>0.31010000000000004</v>
      </c>
      <c r="E598" s="7">
        <v>0.30719999999999997</v>
      </c>
      <c r="F598" s="9">
        <v>0.30730400000000002</v>
      </c>
      <c r="G598" s="7"/>
      <c r="H598" s="7"/>
      <c r="I598" s="6">
        <v>0.30370000000000003</v>
      </c>
      <c r="J598" s="6"/>
      <c r="K598" s="6"/>
      <c r="L598" s="6"/>
      <c r="M598" s="8">
        <f t="shared" si="36"/>
        <v>598</v>
      </c>
      <c r="N598" s="8">
        <f t="shared" si="38"/>
        <v>12</v>
      </c>
      <c r="O598" s="8" t="str">
        <f t="shared" si="37"/>
        <v>$L$598</v>
      </c>
    </row>
    <row r="599" spans="1:15" ht="20.100000000000001" customHeight="1" x14ac:dyDescent="0.25">
      <c r="A599" s="5">
        <f t="shared" si="39"/>
        <v>34182</v>
      </c>
      <c r="B599" s="6">
        <v>0.33529999999999999</v>
      </c>
      <c r="C599" s="6">
        <v>0.31790000000000002</v>
      </c>
      <c r="D599" s="9">
        <v>0.33340000000000003</v>
      </c>
      <c r="E599" s="7">
        <v>0.3296</v>
      </c>
      <c r="F599" s="9">
        <v>0.31021899999999997</v>
      </c>
      <c r="G599" s="7"/>
      <c r="H599" s="7"/>
      <c r="I599" s="6">
        <v>0.33340000000000003</v>
      </c>
      <c r="J599" s="6"/>
      <c r="K599" s="6"/>
      <c r="L599" s="6"/>
      <c r="M599" s="8">
        <f t="shared" si="36"/>
        <v>599</v>
      </c>
      <c r="N599" s="8">
        <f t="shared" si="38"/>
        <v>12</v>
      </c>
      <c r="O599" s="8" t="str">
        <f t="shared" si="37"/>
        <v>$L$599</v>
      </c>
    </row>
    <row r="600" spans="1:15" ht="20.100000000000001" customHeight="1" x14ac:dyDescent="0.25">
      <c r="A600" s="5">
        <f t="shared" si="39"/>
        <v>34213</v>
      </c>
      <c r="B600" s="6">
        <v>0.36990000000000001</v>
      </c>
      <c r="C600" s="6">
        <v>0.3528</v>
      </c>
      <c r="D600" s="9">
        <v>0.35630000000000001</v>
      </c>
      <c r="E600" s="7">
        <v>0.3569</v>
      </c>
      <c r="F600" s="9">
        <v>0.34006700000000001</v>
      </c>
      <c r="G600" s="7"/>
      <c r="H600" s="7"/>
      <c r="I600" s="6">
        <v>0.34619999999999995</v>
      </c>
      <c r="J600" s="6"/>
      <c r="K600" s="6"/>
      <c r="L600" s="6"/>
      <c r="M600" s="8">
        <f t="shared" si="36"/>
        <v>600</v>
      </c>
      <c r="N600" s="8">
        <f t="shared" si="38"/>
        <v>12</v>
      </c>
      <c r="O600" s="8" t="str">
        <f t="shared" si="37"/>
        <v>$L$600</v>
      </c>
    </row>
    <row r="601" spans="1:15" ht="20.100000000000001" customHeight="1" x14ac:dyDescent="0.25">
      <c r="A601" s="5">
        <f t="shared" si="39"/>
        <v>34243</v>
      </c>
      <c r="B601" s="6">
        <v>0.35139999999999999</v>
      </c>
      <c r="C601" s="6">
        <v>0.35039999999999999</v>
      </c>
      <c r="D601" s="9">
        <v>0.34119999999999995</v>
      </c>
      <c r="E601" s="7">
        <v>0.3392</v>
      </c>
      <c r="F601" s="9">
        <v>0.35293100000000005</v>
      </c>
      <c r="G601" s="7"/>
      <c r="H601" s="7"/>
      <c r="I601" s="6">
        <v>0.36530000000000001</v>
      </c>
      <c r="J601" s="6"/>
      <c r="K601" s="6"/>
      <c r="L601" s="6"/>
      <c r="M601" s="8">
        <f t="shared" si="36"/>
        <v>601</v>
      </c>
      <c r="N601" s="8">
        <f t="shared" si="38"/>
        <v>12</v>
      </c>
      <c r="O601" s="8" t="str">
        <f t="shared" si="37"/>
        <v>$L$601</v>
      </c>
    </row>
    <row r="602" spans="1:15" ht="20.100000000000001" customHeight="1" x14ac:dyDescent="0.25">
      <c r="A602" s="5">
        <f t="shared" si="39"/>
        <v>34274</v>
      </c>
      <c r="B602" s="6">
        <v>0.36959999999999998</v>
      </c>
      <c r="C602" s="6">
        <v>0.36149999999999999</v>
      </c>
      <c r="D602" s="9">
        <v>0.36</v>
      </c>
      <c r="E602" s="7">
        <v>0.35560000000000003</v>
      </c>
      <c r="F602" s="9">
        <v>0.37212699999999999</v>
      </c>
      <c r="G602" s="7"/>
      <c r="H602" s="7"/>
      <c r="I602" s="6">
        <v>0.36159999999999998</v>
      </c>
      <c r="J602" s="6"/>
      <c r="K602" s="6"/>
      <c r="L602" s="6"/>
      <c r="M602" s="8">
        <f t="shared" si="36"/>
        <v>602</v>
      </c>
      <c r="N602" s="8">
        <f t="shared" si="38"/>
        <v>12</v>
      </c>
      <c r="O602" s="8" t="str">
        <f t="shared" si="37"/>
        <v>$L$602</v>
      </c>
    </row>
    <row r="603" spans="1:15" ht="20.100000000000001" customHeight="1" x14ac:dyDescent="0.25">
      <c r="A603" s="5">
        <f t="shared" si="39"/>
        <v>34304</v>
      </c>
      <c r="B603" s="6">
        <v>0.36219999999999997</v>
      </c>
      <c r="C603" s="6">
        <v>0.38319999999999999</v>
      </c>
      <c r="D603" s="9">
        <v>0.37729999999999997</v>
      </c>
      <c r="E603" s="7">
        <v>0.36840000000000006</v>
      </c>
      <c r="F603" s="9">
        <v>0.36840800000000001</v>
      </c>
      <c r="G603" s="7"/>
      <c r="H603" s="7"/>
      <c r="I603" s="6">
        <v>0.36799999999999999</v>
      </c>
      <c r="J603" s="6"/>
      <c r="K603" s="6"/>
      <c r="L603" s="6"/>
      <c r="M603" s="8">
        <f t="shared" si="36"/>
        <v>603</v>
      </c>
      <c r="N603" s="8">
        <f t="shared" si="38"/>
        <v>12</v>
      </c>
      <c r="O603" s="8" t="str">
        <f t="shared" si="37"/>
        <v>$L$603</v>
      </c>
    </row>
    <row r="604" spans="1:15" ht="20.100000000000001" customHeight="1" x14ac:dyDescent="0.25">
      <c r="A604" s="5">
        <f t="shared" si="39"/>
        <v>34335</v>
      </c>
      <c r="B604" s="6">
        <v>0.4219</v>
      </c>
      <c r="C604" s="6">
        <v>0.39069999999999999</v>
      </c>
      <c r="D604" s="9">
        <v>0.41320000000000001</v>
      </c>
      <c r="E604" s="7">
        <v>0.41310000000000002</v>
      </c>
      <c r="F604" s="9">
        <v>0.37484000000000001</v>
      </c>
      <c r="G604" s="7"/>
      <c r="H604" s="7"/>
      <c r="I604" s="6">
        <v>0.41439999999999999</v>
      </c>
      <c r="J604" s="6"/>
      <c r="K604" s="6"/>
      <c r="L604" s="6"/>
      <c r="M604" s="8">
        <f t="shared" si="36"/>
        <v>604</v>
      </c>
      <c r="N604" s="8">
        <f t="shared" si="38"/>
        <v>12</v>
      </c>
      <c r="O604" s="8" t="str">
        <f t="shared" si="37"/>
        <v>$L$604</v>
      </c>
    </row>
    <row r="605" spans="1:15" ht="20.100000000000001" customHeight="1" x14ac:dyDescent="0.25">
      <c r="A605" s="5">
        <f t="shared" si="39"/>
        <v>34366</v>
      </c>
      <c r="B605" s="6">
        <v>0.42409999999999998</v>
      </c>
      <c r="C605" s="6">
        <v>0.4078</v>
      </c>
      <c r="D605" s="9">
        <v>0.40570000000000001</v>
      </c>
      <c r="E605" s="7">
        <v>0.40270000000000006</v>
      </c>
      <c r="F605" s="9">
        <v>0.42147199999999996</v>
      </c>
      <c r="G605" s="7"/>
      <c r="H605" s="7"/>
      <c r="I605" s="6">
        <v>0.39860000000000001</v>
      </c>
      <c r="J605" s="6"/>
      <c r="K605" s="6"/>
      <c r="L605" s="6"/>
      <c r="M605" s="8">
        <f t="shared" si="36"/>
        <v>605</v>
      </c>
      <c r="N605" s="8">
        <f t="shared" si="38"/>
        <v>12</v>
      </c>
      <c r="O605" s="8" t="str">
        <f t="shared" si="37"/>
        <v>$L$605</v>
      </c>
    </row>
    <row r="606" spans="1:15" ht="20.100000000000001" customHeight="1" x14ac:dyDescent="0.25">
      <c r="A606" s="5">
        <f t="shared" si="39"/>
        <v>34394</v>
      </c>
      <c r="B606" s="6">
        <v>0.44829999999999998</v>
      </c>
      <c r="C606" s="6">
        <v>0.45710000000000001</v>
      </c>
      <c r="D606" s="9">
        <v>0.43079999999999996</v>
      </c>
      <c r="E606" s="7">
        <v>0.42749999999999999</v>
      </c>
      <c r="F606" s="9">
        <v>0.40559299999999998</v>
      </c>
      <c r="G606" s="7"/>
      <c r="H606" s="7"/>
      <c r="I606" s="6">
        <v>0.41850000000000004</v>
      </c>
      <c r="J606" s="6"/>
      <c r="K606" s="6"/>
      <c r="L606" s="6"/>
      <c r="M606" s="8">
        <f t="shared" si="36"/>
        <v>606</v>
      </c>
      <c r="N606" s="8">
        <f t="shared" si="38"/>
        <v>12</v>
      </c>
      <c r="O606" s="8" t="str">
        <f t="shared" si="37"/>
        <v>$L$606</v>
      </c>
    </row>
    <row r="607" spans="1:15" ht="20.100000000000001" customHeight="1" x14ac:dyDescent="0.25">
      <c r="A607" s="5">
        <f t="shared" si="39"/>
        <v>34425</v>
      </c>
      <c r="B607" s="6">
        <v>0.42460000000000003</v>
      </c>
      <c r="C607" s="6">
        <v>0.40909999999999996</v>
      </c>
      <c r="D607" s="9">
        <v>0.42859999999999998</v>
      </c>
      <c r="E607" s="7">
        <v>0.42680000000000001</v>
      </c>
      <c r="F607" s="9">
        <v>0.425593</v>
      </c>
      <c r="G607" s="7"/>
      <c r="H607" s="7"/>
      <c r="I607" s="6">
        <v>0.4597</v>
      </c>
      <c r="J607" s="6"/>
      <c r="K607" s="6"/>
      <c r="L607" s="6"/>
      <c r="M607" s="8">
        <f t="shared" si="36"/>
        <v>607</v>
      </c>
      <c r="N607" s="8">
        <f t="shared" si="38"/>
        <v>12</v>
      </c>
      <c r="O607" s="8" t="str">
        <f t="shared" si="37"/>
        <v>$L$607</v>
      </c>
    </row>
    <row r="608" spans="1:15" ht="20.100000000000001" customHeight="1" x14ac:dyDescent="0.25">
      <c r="A608" s="5">
        <f t="shared" si="39"/>
        <v>34455</v>
      </c>
      <c r="B608" s="6">
        <v>0.40950000000000003</v>
      </c>
      <c r="C608" s="6">
        <v>0.42579999999999996</v>
      </c>
      <c r="D608" s="9">
        <v>0.42729999999999996</v>
      </c>
      <c r="E608" s="7">
        <v>0.44030000000000002</v>
      </c>
      <c r="F608" s="9">
        <v>0.466999</v>
      </c>
      <c r="G608" s="7"/>
      <c r="H608" s="7"/>
      <c r="I608" s="6">
        <v>0.46439999999999998</v>
      </c>
      <c r="J608" s="6"/>
      <c r="K608" s="6"/>
      <c r="L608" s="6"/>
      <c r="M608" s="8">
        <f t="shared" si="36"/>
        <v>608</v>
      </c>
      <c r="N608" s="8">
        <f t="shared" si="38"/>
        <v>12</v>
      </c>
      <c r="O608" s="8" t="str">
        <f t="shared" si="37"/>
        <v>$L$608</v>
      </c>
    </row>
    <row r="609" spans="1:15" ht="20.100000000000001" customHeight="1" x14ac:dyDescent="0.25">
      <c r="A609" s="5">
        <f t="shared" si="39"/>
        <v>34486</v>
      </c>
      <c r="B609" s="6">
        <v>0.46579999999999999</v>
      </c>
      <c r="C609" s="6">
        <v>0.4521</v>
      </c>
      <c r="D609" s="9">
        <v>0.4824</v>
      </c>
      <c r="E609" s="7">
        <v>0.4743</v>
      </c>
      <c r="F609" s="9">
        <v>0.47172199999999997</v>
      </c>
      <c r="G609" s="7"/>
      <c r="H609" s="7"/>
      <c r="I609" s="6">
        <v>0.46880000000000005</v>
      </c>
      <c r="J609" s="6"/>
      <c r="K609" s="6"/>
      <c r="L609" s="6"/>
      <c r="M609" s="8">
        <f t="shared" si="36"/>
        <v>609</v>
      </c>
      <c r="N609" s="8">
        <f t="shared" si="38"/>
        <v>12</v>
      </c>
      <c r="O609" s="8" t="str">
        <f t="shared" si="37"/>
        <v>$L$609</v>
      </c>
    </row>
    <row r="610" spans="1:15" ht="20.100000000000001" customHeight="1" x14ac:dyDescent="0.25">
      <c r="A610" s="5">
        <f t="shared" si="39"/>
        <v>34516</v>
      </c>
      <c r="B610" s="6">
        <v>5.4699999999999999E-2</v>
      </c>
      <c r="C610" s="6">
        <v>4.3299999999999998E-2</v>
      </c>
      <c r="D610" s="9">
        <v>7.7499999999999999E-2</v>
      </c>
      <c r="E610" s="7">
        <v>6.8400000000000002E-2</v>
      </c>
      <c r="F610" s="9">
        <v>0.47609800000000002</v>
      </c>
      <c r="G610" s="7"/>
      <c r="H610" s="7"/>
      <c r="I610" s="6">
        <v>5.0300000000000004E-2</v>
      </c>
      <c r="J610" s="6"/>
      <c r="K610" s="6"/>
      <c r="L610" s="6"/>
      <c r="M610" s="8">
        <f t="shared" si="36"/>
        <v>610</v>
      </c>
      <c r="N610" s="8">
        <f t="shared" si="38"/>
        <v>12</v>
      </c>
      <c r="O610" s="8" t="str">
        <f t="shared" si="37"/>
        <v>$L$610</v>
      </c>
    </row>
    <row r="611" spans="1:15" ht="20.100000000000001" customHeight="1" x14ac:dyDescent="0.25">
      <c r="A611" s="5">
        <f t="shared" si="39"/>
        <v>34547</v>
      </c>
      <c r="B611" s="6">
        <v>3.3399999999999999E-2</v>
      </c>
      <c r="C611" s="6">
        <v>3.9399999999999998E-2</v>
      </c>
      <c r="D611" s="9">
        <v>1.8500000000000003E-2</v>
      </c>
      <c r="E611" s="7">
        <v>1.8600000000000002E-2</v>
      </c>
      <c r="F611" s="9">
        <v>5.5513000000000007E-2</v>
      </c>
      <c r="G611" s="7"/>
      <c r="H611" s="7"/>
      <c r="I611" s="6">
        <v>2.1299999999999999E-2</v>
      </c>
      <c r="J611" s="6"/>
      <c r="K611" s="6"/>
      <c r="L611" s="6"/>
      <c r="M611" s="8">
        <f t="shared" si="36"/>
        <v>611</v>
      </c>
      <c r="N611" s="8">
        <f t="shared" si="38"/>
        <v>12</v>
      </c>
      <c r="O611" s="8" t="str">
        <f t="shared" si="37"/>
        <v>$L$611</v>
      </c>
    </row>
    <row r="612" spans="1:15" ht="20.100000000000001" customHeight="1" x14ac:dyDescent="0.25">
      <c r="A612" s="5">
        <f t="shared" si="39"/>
        <v>34578</v>
      </c>
      <c r="B612" s="6">
        <v>1.55E-2</v>
      </c>
      <c r="C612" s="6">
        <v>1.7500000000000002E-2</v>
      </c>
      <c r="D612" s="9">
        <v>1.3999999999999999E-2</v>
      </c>
      <c r="E612" s="7">
        <v>1.5300000000000001E-2</v>
      </c>
      <c r="F612" s="9">
        <v>2.6419000000000002E-2</v>
      </c>
      <c r="G612" s="7"/>
      <c r="H612" s="7"/>
      <c r="I612" s="6">
        <v>2.4399999999999998E-2</v>
      </c>
      <c r="J612" s="6"/>
      <c r="K612" s="6"/>
      <c r="L612" s="6"/>
      <c r="M612" s="8">
        <f t="shared" si="36"/>
        <v>612</v>
      </c>
      <c r="N612" s="8">
        <f t="shared" si="38"/>
        <v>12</v>
      </c>
      <c r="O612" s="8" t="str">
        <f t="shared" si="37"/>
        <v>$L$612</v>
      </c>
    </row>
    <row r="613" spans="1:15" ht="20.100000000000001" customHeight="1" x14ac:dyDescent="0.25">
      <c r="A613" s="5">
        <f t="shared" si="39"/>
        <v>34608</v>
      </c>
      <c r="B613" s="6">
        <v>2.5499999999999998E-2</v>
      </c>
      <c r="C613" s="6">
        <v>1.8200000000000001E-2</v>
      </c>
      <c r="D613" s="9">
        <v>2.8199999999999999E-2</v>
      </c>
      <c r="E613" s="7">
        <v>2.6200000000000001E-2</v>
      </c>
      <c r="F613" s="9">
        <v>2.9512999999999998E-2</v>
      </c>
      <c r="G613" s="7"/>
      <c r="H613" s="7"/>
      <c r="I613" s="6">
        <v>2.5600000000000001E-2</v>
      </c>
      <c r="J613" s="6"/>
      <c r="K613" s="6"/>
      <c r="L613" s="6"/>
      <c r="M613" s="8">
        <f t="shared" si="36"/>
        <v>613</v>
      </c>
      <c r="N613" s="8">
        <f t="shared" si="38"/>
        <v>12</v>
      </c>
      <c r="O613" s="8" t="str">
        <f t="shared" si="37"/>
        <v>$L$613</v>
      </c>
    </row>
    <row r="614" spans="1:15" ht="20.100000000000001" customHeight="1" x14ac:dyDescent="0.25">
      <c r="A614" s="5">
        <f t="shared" si="39"/>
        <v>34639</v>
      </c>
      <c r="B614" s="6">
        <v>2.4700000000000003E-2</v>
      </c>
      <c r="C614" s="6">
        <v>2.8500000000000001E-2</v>
      </c>
      <c r="D614" s="9">
        <v>2.9600000000000001E-2</v>
      </c>
      <c r="E614" s="7">
        <v>2.81E-2</v>
      </c>
      <c r="F614" s="9">
        <v>3.0678999999999998E-2</v>
      </c>
      <c r="G614" s="7"/>
      <c r="H614" s="7"/>
      <c r="I614" s="6">
        <v>2.92E-2</v>
      </c>
      <c r="J614" s="6"/>
      <c r="K614" s="6"/>
      <c r="L614" s="6"/>
      <c r="M614" s="8">
        <f t="shared" si="36"/>
        <v>614</v>
      </c>
      <c r="N614" s="8">
        <f t="shared" si="38"/>
        <v>12</v>
      </c>
      <c r="O614" s="8" t="str">
        <f t="shared" si="37"/>
        <v>$L$614</v>
      </c>
    </row>
    <row r="615" spans="1:15" ht="20.100000000000001" customHeight="1" x14ac:dyDescent="0.25">
      <c r="A615" s="5">
        <f t="shared" si="39"/>
        <v>34669</v>
      </c>
      <c r="B615" s="6">
        <v>5.6999999999999993E-3</v>
      </c>
      <c r="C615" s="6">
        <v>8.3999999999999995E-3</v>
      </c>
      <c r="D615" s="9">
        <v>1.7000000000000001E-2</v>
      </c>
      <c r="E615" s="7">
        <v>1.7100000000000001E-2</v>
      </c>
      <c r="F615" s="9">
        <v>3.4355999999999998E-2</v>
      </c>
      <c r="G615" s="7"/>
      <c r="H615" s="7"/>
      <c r="I615" s="6">
        <v>2.87E-2</v>
      </c>
      <c r="J615" s="6"/>
      <c r="K615" s="6"/>
      <c r="L615" s="6"/>
      <c r="M615" s="8">
        <f t="shared" si="36"/>
        <v>615</v>
      </c>
      <c r="N615" s="8">
        <f t="shared" si="38"/>
        <v>12</v>
      </c>
      <c r="O615" s="8" t="str">
        <f t="shared" si="37"/>
        <v>$L$615</v>
      </c>
    </row>
    <row r="616" spans="1:15" ht="20.100000000000001" customHeight="1" x14ac:dyDescent="0.25">
      <c r="A616" s="5">
        <f t="shared" si="39"/>
        <v>34700</v>
      </c>
      <c r="B616" s="6">
        <v>1.3600000000000001E-2</v>
      </c>
      <c r="C616" s="6">
        <v>9.1999999999999998E-3</v>
      </c>
      <c r="D616" s="9">
        <v>1.44E-2</v>
      </c>
      <c r="E616" s="7">
        <v>1.7000000000000001E-2</v>
      </c>
      <c r="F616" s="9">
        <v>3.3875000000000002E-2</v>
      </c>
      <c r="G616" s="7">
        <v>3.4700000000000002E-2</v>
      </c>
      <c r="H616" s="7"/>
      <c r="I616" s="6">
        <v>2.1000000000000001E-2</v>
      </c>
      <c r="J616" s="6"/>
      <c r="K616" s="6"/>
      <c r="L616" s="6"/>
      <c r="M616" s="8">
        <f t="shared" si="36"/>
        <v>616</v>
      </c>
      <c r="N616" s="8">
        <f t="shared" si="38"/>
        <v>12</v>
      </c>
      <c r="O616" s="8" t="str">
        <f t="shared" si="37"/>
        <v>$L$616</v>
      </c>
    </row>
    <row r="617" spans="1:15" ht="20.100000000000001" customHeight="1" x14ac:dyDescent="0.25">
      <c r="A617" s="5">
        <f t="shared" si="39"/>
        <v>34731</v>
      </c>
      <c r="B617" s="6">
        <v>1.15E-2</v>
      </c>
      <c r="C617" s="6">
        <v>1.3899999999999999E-2</v>
      </c>
      <c r="D617" s="9">
        <v>1.01E-2</v>
      </c>
      <c r="E617" s="7">
        <v>1.0200000000000001E-2</v>
      </c>
      <c r="F617" s="9">
        <v>2.6118000000000002E-2</v>
      </c>
      <c r="G617" s="7">
        <v>3.2300000000000002E-2</v>
      </c>
      <c r="H617" s="7"/>
      <c r="I617" s="6">
        <v>1.8500000000000003E-2</v>
      </c>
      <c r="J617" s="6"/>
      <c r="K617" s="6"/>
      <c r="L617" s="6"/>
      <c r="M617" s="8">
        <f t="shared" si="36"/>
        <v>617</v>
      </c>
      <c r="N617" s="8">
        <f t="shared" si="38"/>
        <v>12</v>
      </c>
      <c r="O617" s="8" t="str">
        <f t="shared" si="37"/>
        <v>$L$617</v>
      </c>
    </row>
    <row r="618" spans="1:15" ht="20.100000000000001" customHeight="1" x14ac:dyDescent="0.25">
      <c r="A618" s="5">
        <f t="shared" si="39"/>
        <v>34759</v>
      </c>
      <c r="B618" s="6">
        <v>1.8100000000000002E-2</v>
      </c>
      <c r="C618" s="6">
        <v>1.1200000000000002E-2</v>
      </c>
      <c r="D618" s="9">
        <v>1.6200000000000003E-2</v>
      </c>
      <c r="E618" s="7">
        <v>1.55E-2</v>
      </c>
      <c r="F618" s="9">
        <v>2.3623999999999999E-2</v>
      </c>
      <c r="G618" s="7">
        <v>4.41E-2</v>
      </c>
      <c r="H618" s="7"/>
      <c r="I618" s="6">
        <v>2.3E-2</v>
      </c>
      <c r="J618" s="6"/>
      <c r="K618" s="6"/>
      <c r="L618" s="6"/>
      <c r="M618" s="8">
        <f t="shared" si="36"/>
        <v>618</v>
      </c>
      <c r="N618" s="8">
        <f t="shared" si="38"/>
        <v>12</v>
      </c>
      <c r="O618" s="8" t="str">
        <f t="shared" si="37"/>
        <v>$L$618</v>
      </c>
    </row>
    <row r="619" spans="1:15" ht="20.100000000000001" customHeight="1" x14ac:dyDescent="0.25">
      <c r="A619" s="5">
        <f t="shared" si="39"/>
        <v>34790</v>
      </c>
      <c r="B619" s="6">
        <v>2.3E-2</v>
      </c>
      <c r="C619" s="6">
        <v>2.1000000000000001E-2</v>
      </c>
      <c r="D619" s="9">
        <v>2.4900000000000002E-2</v>
      </c>
      <c r="E619" s="7">
        <v>2.4300000000000002E-2</v>
      </c>
      <c r="F619" s="9">
        <v>2.8113000000000003E-2</v>
      </c>
      <c r="G619" s="7">
        <v>4.2200000000000001E-2</v>
      </c>
      <c r="H619" s="7"/>
      <c r="I619" s="6">
        <v>3.4700000000000002E-2</v>
      </c>
      <c r="J619" s="6"/>
      <c r="K619" s="6"/>
      <c r="L619" s="6"/>
      <c r="M619" s="8">
        <f t="shared" si="36"/>
        <v>619</v>
      </c>
      <c r="N619" s="8">
        <f t="shared" si="38"/>
        <v>12</v>
      </c>
      <c r="O619" s="8" t="str">
        <f t="shared" si="37"/>
        <v>$L$619</v>
      </c>
    </row>
    <row r="620" spans="1:15" ht="20.100000000000001" customHeight="1" x14ac:dyDescent="0.25">
      <c r="A620" s="5">
        <f t="shared" si="39"/>
        <v>34820</v>
      </c>
      <c r="B620" s="6">
        <v>4.0000000000000001E-3</v>
      </c>
      <c r="C620" s="6">
        <v>5.7999999999999996E-3</v>
      </c>
      <c r="D620" s="9">
        <v>2.1000000000000001E-2</v>
      </c>
      <c r="E620" s="7">
        <v>2.6699999999999998E-2</v>
      </c>
      <c r="F620" s="9">
        <v>3.984E-2</v>
      </c>
      <c r="G620" s="7">
        <v>4.2700000000000002E-2</v>
      </c>
      <c r="H620" s="7"/>
      <c r="I620" s="6">
        <v>3.2500000000000001E-2</v>
      </c>
      <c r="J620" s="6"/>
      <c r="K620" s="6"/>
      <c r="L620" s="6"/>
      <c r="M620" s="8">
        <f t="shared" si="36"/>
        <v>620</v>
      </c>
      <c r="N620" s="8">
        <f t="shared" si="38"/>
        <v>12</v>
      </c>
      <c r="O620" s="8" t="str">
        <f t="shared" si="37"/>
        <v>$L$620</v>
      </c>
    </row>
    <row r="621" spans="1:15" ht="20.100000000000001" customHeight="1" x14ac:dyDescent="0.25">
      <c r="A621" s="5">
        <f t="shared" si="39"/>
        <v>34851</v>
      </c>
      <c r="B621" s="6">
        <v>2.6200000000000001E-2</v>
      </c>
      <c r="C621" s="6">
        <v>2.46E-2</v>
      </c>
      <c r="D621" s="9">
        <v>2.18E-2</v>
      </c>
      <c r="E621" s="7">
        <v>2.2599999999999999E-2</v>
      </c>
      <c r="F621" s="9">
        <v>3.7633E-2</v>
      </c>
      <c r="G621" s="7">
        <v>4.0500000000000001E-2</v>
      </c>
      <c r="H621" s="7"/>
      <c r="I621" s="6">
        <v>2.8900000000000002E-2</v>
      </c>
      <c r="J621" s="6"/>
      <c r="K621" s="6"/>
      <c r="L621" s="6"/>
      <c r="M621" s="8">
        <f t="shared" si="36"/>
        <v>621</v>
      </c>
      <c r="N621" s="8">
        <f t="shared" si="38"/>
        <v>12</v>
      </c>
      <c r="O621" s="8" t="str">
        <f t="shared" si="37"/>
        <v>$L$621</v>
      </c>
    </row>
    <row r="622" spans="1:15" ht="20.100000000000001" customHeight="1" x14ac:dyDescent="0.25">
      <c r="A622" s="5">
        <f t="shared" si="39"/>
        <v>34881</v>
      </c>
      <c r="B622" s="6">
        <v>2.2400000000000003E-2</v>
      </c>
      <c r="C622" s="6">
        <v>1.8200000000000001E-2</v>
      </c>
      <c r="D622" s="9">
        <v>2.46E-2</v>
      </c>
      <c r="E622" s="7">
        <v>2.3599999999999999E-2</v>
      </c>
      <c r="F622" s="9">
        <v>3.4007000000000003E-2</v>
      </c>
      <c r="G622" s="7">
        <v>4.0099999999999997E-2</v>
      </c>
      <c r="H622" s="7"/>
      <c r="I622" s="6">
        <v>2.9900000000000003E-2</v>
      </c>
      <c r="J622" s="6"/>
      <c r="K622" s="6"/>
      <c r="L622" s="6"/>
      <c r="M622" s="8">
        <f t="shared" si="36"/>
        <v>622</v>
      </c>
      <c r="N622" s="8">
        <f t="shared" si="38"/>
        <v>12</v>
      </c>
      <c r="O622" s="8" t="str">
        <f t="shared" si="37"/>
        <v>$L$622</v>
      </c>
    </row>
    <row r="623" spans="1:15" ht="20.100000000000001" customHeight="1" x14ac:dyDescent="0.25">
      <c r="A623" s="5">
        <f t="shared" si="39"/>
        <v>34912</v>
      </c>
      <c r="B623" s="6">
        <v>1.29E-2</v>
      </c>
      <c r="C623" s="6">
        <v>2.2000000000000002E-2</v>
      </c>
      <c r="D623" s="9">
        <v>1.0200000000000001E-2</v>
      </c>
      <c r="E623" s="7">
        <v>9.8999999999999991E-3</v>
      </c>
      <c r="F623" s="9">
        <v>3.5055000000000003E-2</v>
      </c>
      <c r="G623" s="7">
        <v>3.8100000000000002E-2</v>
      </c>
      <c r="H623" s="7"/>
      <c r="I623" s="6">
        <v>2.6000000000000002E-2</v>
      </c>
      <c r="J623" s="6"/>
      <c r="K623" s="6"/>
      <c r="L623" s="6"/>
      <c r="M623" s="8">
        <f t="shared" si="36"/>
        <v>623</v>
      </c>
      <c r="N623" s="8">
        <f t="shared" si="38"/>
        <v>12</v>
      </c>
      <c r="O623" s="8" t="str">
        <f t="shared" si="37"/>
        <v>$L$623</v>
      </c>
    </row>
    <row r="624" spans="1:15" ht="20.100000000000001" customHeight="1" x14ac:dyDescent="0.25">
      <c r="A624" s="5">
        <f t="shared" si="39"/>
        <v>34943</v>
      </c>
      <c r="B624" s="6">
        <v>-1.0800000000000001E-2</v>
      </c>
      <c r="C624" s="6">
        <v>-7.0999999999999995E-3</v>
      </c>
      <c r="D624" s="9">
        <v>1.1699999999999999E-2</v>
      </c>
      <c r="E624" s="7">
        <v>9.8999999999999991E-3</v>
      </c>
      <c r="F624" s="9">
        <v>3.1175000000000001E-2</v>
      </c>
      <c r="G624" s="7">
        <v>3.2500000000000001E-2</v>
      </c>
      <c r="H624" s="7"/>
      <c r="I624" s="6">
        <v>1.9400000000000001E-2</v>
      </c>
      <c r="J624" s="6"/>
      <c r="K624" s="6"/>
      <c r="L624" s="6"/>
      <c r="M624" s="8">
        <f t="shared" si="36"/>
        <v>624</v>
      </c>
      <c r="N624" s="8">
        <f t="shared" si="38"/>
        <v>12</v>
      </c>
      <c r="O624" s="8" t="str">
        <f t="shared" si="37"/>
        <v>$L$624</v>
      </c>
    </row>
    <row r="625" spans="1:15" ht="20.100000000000001" customHeight="1" x14ac:dyDescent="0.25">
      <c r="A625" s="5">
        <f t="shared" si="39"/>
        <v>34973</v>
      </c>
      <c r="B625" s="6">
        <v>2.3E-3</v>
      </c>
      <c r="C625" s="6">
        <v>5.1999999999999998E-3</v>
      </c>
      <c r="D625" s="9">
        <v>1.3999999999999999E-2</v>
      </c>
      <c r="E625" s="7">
        <v>1.41E-2</v>
      </c>
      <c r="F625" s="9">
        <v>2.4489999999999998E-2</v>
      </c>
      <c r="G625" s="7">
        <v>3.0599999999999999E-2</v>
      </c>
      <c r="H625" s="7"/>
      <c r="I625" s="6">
        <v>1.6500000000000001E-2</v>
      </c>
      <c r="J625" s="6"/>
      <c r="K625" s="6"/>
      <c r="L625" s="6"/>
      <c r="M625" s="8">
        <f t="shared" si="36"/>
        <v>625</v>
      </c>
      <c r="N625" s="8">
        <f t="shared" si="38"/>
        <v>12</v>
      </c>
      <c r="O625" s="8" t="str">
        <f t="shared" si="37"/>
        <v>$L$625</v>
      </c>
    </row>
    <row r="626" spans="1:15" ht="20.100000000000001" customHeight="1" x14ac:dyDescent="0.25">
      <c r="A626" s="5">
        <f t="shared" si="39"/>
        <v>35004</v>
      </c>
      <c r="B626" s="6">
        <v>1.3300000000000001E-2</v>
      </c>
      <c r="C626" s="6">
        <v>1.2E-2</v>
      </c>
      <c r="D626" s="9">
        <v>1.5100000000000001E-2</v>
      </c>
      <c r="E626" s="7">
        <v>1.47E-2</v>
      </c>
      <c r="F626" s="9">
        <v>2.1623E-2</v>
      </c>
      <c r="G626" s="7">
        <v>2.8400000000000002E-2</v>
      </c>
      <c r="H626" s="7"/>
      <c r="I626" s="6">
        <v>1.44E-2</v>
      </c>
      <c r="J626" s="6"/>
      <c r="K626" s="6"/>
      <c r="L626" s="6"/>
      <c r="M626" s="8">
        <f t="shared" si="36"/>
        <v>626</v>
      </c>
      <c r="N626" s="8">
        <f t="shared" si="38"/>
        <v>12</v>
      </c>
      <c r="O626" s="8" t="str">
        <f t="shared" si="37"/>
        <v>$L$626</v>
      </c>
    </row>
    <row r="627" spans="1:15" ht="20.100000000000001" customHeight="1" x14ac:dyDescent="0.25">
      <c r="A627" s="5">
        <f t="shared" si="39"/>
        <v>35034</v>
      </c>
      <c r="B627" s="6">
        <v>2.7000000000000001E-3</v>
      </c>
      <c r="C627" s="6">
        <v>7.0999999999999995E-3</v>
      </c>
      <c r="D627" s="9">
        <v>1.6500000000000001E-2</v>
      </c>
      <c r="E627" s="7">
        <v>1.5600000000000001E-2</v>
      </c>
      <c r="F627" s="9">
        <v>1.9459000000000001E-2</v>
      </c>
      <c r="G627" s="7">
        <v>2.7300000000000001E-2</v>
      </c>
      <c r="H627" s="7"/>
      <c r="I627" s="6">
        <v>1.34E-2</v>
      </c>
      <c r="J627" s="6"/>
      <c r="K627" s="6"/>
      <c r="L627" s="6"/>
      <c r="M627" s="8">
        <f t="shared" si="36"/>
        <v>627</v>
      </c>
      <c r="N627" s="8">
        <f t="shared" si="38"/>
        <v>12</v>
      </c>
      <c r="O627" s="8" t="str">
        <f t="shared" si="37"/>
        <v>$L$627</v>
      </c>
    </row>
    <row r="628" spans="1:15" ht="20.100000000000001" customHeight="1" x14ac:dyDescent="0.25">
      <c r="A628" s="5">
        <f t="shared" si="39"/>
        <v>35065</v>
      </c>
      <c r="B628" s="6">
        <v>1.7899999999999999E-2</v>
      </c>
      <c r="C628" s="6">
        <v>1.7299999999999999E-2</v>
      </c>
      <c r="D628" s="9">
        <v>1.46E-2</v>
      </c>
      <c r="E628" s="7">
        <v>1.34E-2</v>
      </c>
      <c r="F628" s="9">
        <v>1.8467000000000001E-2</v>
      </c>
      <c r="G628" s="7">
        <v>2.5600000000000001E-2</v>
      </c>
      <c r="H628" s="7"/>
      <c r="I628" s="6">
        <v>1.2500000000000001E-2</v>
      </c>
      <c r="J628" s="6"/>
      <c r="K628" s="6"/>
      <c r="L628" s="6"/>
      <c r="M628" s="8">
        <f t="shared" ref="M628:M691" si="40">ROW(B628)</f>
        <v>628</v>
      </c>
      <c r="N628" s="8">
        <f t="shared" si="38"/>
        <v>12</v>
      </c>
      <c r="O628" s="8" t="str">
        <f t="shared" si="37"/>
        <v>$L$628</v>
      </c>
    </row>
    <row r="629" spans="1:15" ht="20.100000000000001" customHeight="1" x14ac:dyDescent="0.25">
      <c r="A629" s="5">
        <f t="shared" si="39"/>
        <v>35096</v>
      </c>
      <c r="B629" s="6">
        <v>7.6E-3</v>
      </c>
      <c r="C629" s="6">
        <v>9.7000000000000003E-3</v>
      </c>
      <c r="D629" s="9">
        <v>7.0999999999999995E-3</v>
      </c>
      <c r="E629" s="7">
        <v>1.03E-2</v>
      </c>
      <c r="F629" s="9">
        <v>1.7589E-2</v>
      </c>
      <c r="G629" s="7">
        <v>2.3099999999999999E-2</v>
      </c>
      <c r="H629" s="7"/>
      <c r="I629" s="6">
        <v>9.5999999999999992E-3</v>
      </c>
      <c r="J629" s="6"/>
      <c r="K629" s="6"/>
      <c r="L629" s="6"/>
      <c r="M629" s="8">
        <f t="shared" si="40"/>
        <v>629</v>
      </c>
      <c r="N629" s="8">
        <f t="shared" si="38"/>
        <v>12</v>
      </c>
      <c r="O629" s="8" t="str">
        <f t="shared" ref="O629:O692" si="41">ADDRESS(M629,N629)</f>
        <v>$L$629</v>
      </c>
    </row>
    <row r="630" spans="1:15" ht="20.100000000000001" customHeight="1" x14ac:dyDescent="0.25">
      <c r="A630" s="5">
        <f t="shared" si="39"/>
        <v>35125</v>
      </c>
      <c r="B630" s="6">
        <v>2.2000000000000001E-3</v>
      </c>
      <c r="C630" s="6">
        <v>4.0000000000000001E-3</v>
      </c>
      <c r="D630" s="9">
        <v>2.8999999999999998E-3</v>
      </c>
      <c r="E630" s="7">
        <v>3.4999999999999996E-3</v>
      </c>
      <c r="F630" s="9">
        <v>1.4673E-2</v>
      </c>
      <c r="G630" s="7">
        <v>2.1999999999999999E-2</v>
      </c>
      <c r="H630" s="7"/>
      <c r="I630" s="6">
        <v>8.1000000000000013E-3</v>
      </c>
      <c r="J630" s="6"/>
      <c r="K630" s="6"/>
      <c r="L630" s="6"/>
      <c r="M630" s="8">
        <f t="shared" si="40"/>
        <v>630</v>
      </c>
      <c r="N630" s="8">
        <f t="shared" si="38"/>
        <v>12</v>
      </c>
      <c r="O630" s="8" t="str">
        <f t="shared" si="41"/>
        <v>$L$630</v>
      </c>
    </row>
    <row r="631" spans="1:15" ht="20.100000000000001" customHeight="1" x14ac:dyDescent="0.25">
      <c r="A631" s="5">
        <f t="shared" si="39"/>
        <v>35156</v>
      </c>
      <c r="B631" s="6">
        <v>6.9999999999999993E-3</v>
      </c>
      <c r="C631" s="6">
        <v>3.2000000000000002E-3</v>
      </c>
      <c r="D631" s="9">
        <v>9.300000000000001E-3</v>
      </c>
      <c r="E631" s="7">
        <v>1.26E-2</v>
      </c>
      <c r="F631" s="9">
        <v>1.3180000000000001E-2</v>
      </c>
      <c r="G631" s="7">
        <v>2.0299999999999999E-2</v>
      </c>
      <c r="H631" s="7"/>
      <c r="I631" s="6">
        <v>6.5000000000000006E-3</v>
      </c>
      <c r="J631" s="6"/>
      <c r="K631" s="6"/>
      <c r="L631" s="6"/>
      <c r="M631" s="8">
        <f t="shared" si="40"/>
        <v>631</v>
      </c>
      <c r="N631" s="8">
        <f t="shared" si="38"/>
        <v>12</v>
      </c>
      <c r="O631" s="8" t="str">
        <f t="shared" si="41"/>
        <v>$L$631</v>
      </c>
    </row>
    <row r="632" spans="1:15" ht="20.100000000000001" customHeight="1" x14ac:dyDescent="0.25">
      <c r="A632" s="5">
        <f t="shared" si="39"/>
        <v>35186</v>
      </c>
      <c r="B632" s="6">
        <v>1.6799999999999999E-2</v>
      </c>
      <c r="C632" s="6">
        <v>1.55E-2</v>
      </c>
      <c r="D632" s="9">
        <v>1.2800000000000001E-2</v>
      </c>
      <c r="E632" s="7">
        <v>1.2199999999999999E-2</v>
      </c>
      <c r="F632" s="9">
        <v>1.163E-2</v>
      </c>
      <c r="G632" s="7">
        <v>0.02</v>
      </c>
      <c r="H632" s="7"/>
      <c r="I632" s="6">
        <v>5.7999999999999996E-3</v>
      </c>
      <c r="J632" s="6"/>
      <c r="K632" s="6"/>
      <c r="L632" s="6"/>
      <c r="M632" s="8">
        <f t="shared" si="40"/>
        <v>632</v>
      </c>
      <c r="N632" s="8">
        <f t="shared" si="38"/>
        <v>12</v>
      </c>
      <c r="O632" s="8" t="str">
        <f t="shared" si="41"/>
        <v>$L$632</v>
      </c>
    </row>
    <row r="633" spans="1:15" ht="20.100000000000001" customHeight="1" x14ac:dyDescent="0.25">
      <c r="A633" s="5">
        <f t="shared" si="39"/>
        <v>35217</v>
      </c>
      <c r="B633" s="6">
        <v>1.2199999999999999E-2</v>
      </c>
      <c r="C633" s="6">
        <v>1.0200000000000001E-2</v>
      </c>
      <c r="D633" s="9">
        <v>1.3300000000000001E-2</v>
      </c>
      <c r="E633" s="7">
        <v>1.1899999999999999E-2</v>
      </c>
      <c r="F633" s="9">
        <v>1.0917E-2</v>
      </c>
      <c r="G633" s="7">
        <v>1.9400000000000001E-2</v>
      </c>
      <c r="H633" s="7"/>
      <c r="I633" s="6">
        <v>6.0990000000000003E-3</v>
      </c>
      <c r="J633" s="6"/>
      <c r="K633" s="6"/>
      <c r="L633" s="6"/>
      <c r="M633" s="8">
        <f t="shared" si="40"/>
        <v>633</v>
      </c>
      <c r="N633" s="8">
        <f t="shared" si="38"/>
        <v>12</v>
      </c>
      <c r="O633" s="8" t="str">
        <f t="shared" si="41"/>
        <v>$L$633</v>
      </c>
    </row>
    <row r="634" spans="1:15" ht="20.100000000000001" customHeight="1" x14ac:dyDescent="0.25">
      <c r="A634" s="5">
        <f t="shared" si="39"/>
        <v>35247</v>
      </c>
      <c r="B634" s="6">
        <v>1.09E-2</v>
      </c>
      <c r="C634" s="6">
        <v>1.3500000000000002E-2</v>
      </c>
      <c r="D634" s="9">
        <v>1.2E-2</v>
      </c>
      <c r="E634" s="7">
        <v>1.11E-2</v>
      </c>
      <c r="F634" s="9">
        <v>1.1129E-2</v>
      </c>
      <c r="G634" s="7">
        <v>1.9099999999999999E-2</v>
      </c>
      <c r="H634" s="7"/>
      <c r="I634" s="6">
        <v>5.8509999999999994E-3</v>
      </c>
      <c r="J634" s="6"/>
      <c r="K634" s="6"/>
      <c r="L634" s="6"/>
      <c r="M634" s="8">
        <f t="shared" si="40"/>
        <v>634</v>
      </c>
      <c r="N634" s="8">
        <f t="shared" si="38"/>
        <v>12</v>
      </c>
      <c r="O634" s="8" t="str">
        <f t="shared" si="41"/>
        <v>$L$634</v>
      </c>
    </row>
    <row r="635" spans="1:15" ht="20.100000000000001" customHeight="1" x14ac:dyDescent="0.25">
      <c r="A635" s="5">
        <f t="shared" si="39"/>
        <v>35278</v>
      </c>
      <c r="B635" s="6">
        <v>0</v>
      </c>
      <c r="C635" s="6">
        <v>2.8000000000000004E-3</v>
      </c>
      <c r="D635" s="9">
        <v>5.0000000000000001E-3</v>
      </c>
      <c r="E635" s="7">
        <v>4.4000000000000003E-3</v>
      </c>
      <c r="F635" s="9">
        <v>1.0880000000000001E-2</v>
      </c>
      <c r="G635" s="7">
        <v>1.95E-2</v>
      </c>
      <c r="H635" s="7"/>
      <c r="I635" s="6">
        <v>6.2749999999999993E-3</v>
      </c>
      <c r="J635" s="6"/>
      <c r="K635" s="6"/>
      <c r="L635" s="6"/>
      <c r="M635" s="8">
        <f t="shared" si="40"/>
        <v>635</v>
      </c>
      <c r="N635" s="8">
        <f t="shared" si="38"/>
        <v>12</v>
      </c>
      <c r="O635" s="8" t="str">
        <f t="shared" si="41"/>
        <v>$L$635</v>
      </c>
    </row>
    <row r="636" spans="1:15" ht="20.100000000000001" customHeight="1" x14ac:dyDescent="0.25">
      <c r="A636" s="5">
        <f t="shared" si="39"/>
        <v>35309</v>
      </c>
      <c r="B636" s="6">
        <v>1.2999999999999999E-3</v>
      </c>
      <c r="C636" s="6">
        <v>1E-3</v>
      </c>
      <c r="D636" s="9">
        <v>2.0000000000000001E-4</v>
      </c>
      <c r="E636" s="7">
        <v>1.5E-3</v>
      </c>
      <c r="F636" s="9">
        <v>1.1306E-2</v>
      </c>
      <c r="G636" s="7">
        <v>1.8800000000000001E-2</v>
      </c>
      <c r="H636" s="7"/>
      <c r="I636" s="6">
        <v>6.62E-3</v>
      </c>
      <c r="J636" s="6"/>
      <c r="K636" s="6"/>
      <c r="L636" s="6"/>
      <c r="M636" s="8">
        <f t="shared" si="40"/>
        <v>636</v>
      </c>
      <c r="N636" s="8">
        <f t="shared" si="38"/>
        <v>12</v>
      </c>
      <c r="O636" s="8" t="str">
        <f t="shared" si="41"/>
        <v>$L$636</v>
      </c>
    </row>
    <row r="637" spans="1:15" ht="20.100000000000001" customHeight="1" x14ac:dyDescent="0.25">
      <c r="A637" s="5">
        <f t="shared" si="39"/>
        <v>35339</v>
      </c>
      <c r="B637" s="6">
        <v>2.2000000000000001E-3</v>
      </c>
      <c r="C637" s="6">
        <v>1.9E-3</v>
      </c>
      <c r="D637" s="9">
        <v>3.8E-3</v>
      </c>
      <c r="E637" s="7">
        <v>3.0000000000000001E-3</v>
      </c>
      <c r="F637" s="9">
        <v>1.1653E-2</v>
      </c>
      <c r="G637" s="7">
        <v>1.8599999999999998E-2</v>
      </c>
      <c r="H637" s="7"/>
      <c r="I637" s="6">
        <v>7.4190000000000002E-3</v>
      </c>
      <c r="J637" s="6"/>
      <c r="K637" s="6"/>
      <c r="L637" s="6"/>
      <c r="M637" s="8">
        <f t="shared" si="40"/>
        <v>637</v>
      </c>
      <c r="N637" s="8">
        <f t="shared" si="38"/>
        <v>12</v>
      </c>
      <c r="O637" s="8" t="str">
        <f t="shared" si="41"/>
        <v>$L$637</v>
      </c>
    </row>
    <row r="638" spans="1:15" ht="20.100000000000001" customHeight="1" x14ac:dyDescent="0.25">
      <c r="A638" s="5">
        <f t="shared" si="39"/>
        <v>35370</v>
      </c>
      <c r="B638" s="6">
        <v>2.8000000000000004E-3</v>
      </c>
      <c r="C638" s="6">
        <v>2E-3</v>
      </c>
      <c r="D638" s="9">
        <v>3.4000000000000002E-3</v>
      </c>
      <c r="E638" s="7">
        <v>3.2000000000000002E-3</v>
      </c>
      <c r="F638" s="9">
        <v>1.2456E-2</v>
      </c>
      <c r="G638" s="7">
        <v>1.7899999999999999E-2</v>
      </c>
      <c r="H638" s="7"/>
      <c r="I638" s="6">
        <v>8.1460000000000005E-3</v>
      </c>
      <c r="J638" s="6"/>
      <c r="K638" s="6"/>
      <c r="L638" s="6"/>
      <c r="M638" s="8">
        <f t="shared" si="40"/>
        <v>638</v>
      </c>
      <c r="N638" s="8">
        <f t="shared" si="38"/>
        <v>12</v>
      </c>
      <c r="O638" s="8" t="str">
        <f t="shared" si="41"/>
        <v>$L$638</v>
      </c>
    </row>
    <row r="639" spans="1:15" ht="20.100000000000001" customHeight="1" x14ac:dyDescent="0.25">
      <c r="A639" s="5">
        <f t="shared" si="39"/>
        <v>35400</v>
      </c>
      <c r="B639" s="6">
        <v>8.8000000000000005E-3</v>
      </c>
      <c r="C639" s="6">
        <v>7.3000000000000001E-3</v>
      </c>
      <c r="D639" s="9">
        <v>3.3E-3</v>
      </c>
      <c r="E639" s="7">
        <v>4.6999999999999993E-3</v>
      </c>
      <c r="F639" s="9">
        <v>1.3186999999999999E-2</v>
      </c>
      <c r="G639" s="7">
        <v>1.6199999999999999E-2</v>
      </c>
      <c r="H639" s="7"/>
      <c r="I639" s="6">
        <v>8.7170000000000008E-3</v>
      </c>
      <c r="J639" s="6"/>
      <c r="K639" s="6"/>
      <c r="L639" s="6"/>
      <c r="M639" s="8">
        <f t="shared" si="40"/>
        <v>639</v>
      </c>
      <c r="N639" s="8">
        <f t="shared" si="38"/>
        <v>12</v>
      </c>
      <c r="O639" s="8" t="str">
        <f t="shared" si="41"/>
        <v>$L$639</v>
      </c>
    </row>
    <row r="640" spans="1:15" ht="20.100000000000001" customHeight="1" x14ac:dyDescent="0.25">
      <c r="A640" s="5">
        <f t="shared" si="39"/>
        <v>35431</v>
      </c>
      <c r="B640" s="6">
        <v>1.5800000000000002E-2</v>
      </c>
      <c r="C640" s="6">
        <v>1.77E-2</v>
      </c>
      <c r="D640" s="9">
        <v>8.1000000000000013E-3</v>
      </c>
      <c r="E640" s="7">
        <v>1.18E-2</v>
      </c>
      <c r="F640" s="9">
        <v>1.3761000000000001E-2</v>
      </c>
      <c r="G640" s="7">
        <v>1.7399999999999999E-2</v>
      </c>
      <c r="H640" s="7"/>
      <c r="I640" s="6">
        <v>7.4399999999999996E-3</v>
      </c>
      <c r="J640" s="6"/>
      <c r="K640" s="6"/>
      <c r="L640" s="6"/>
      <c r="M640" s="8">
        <f t="shared" si="40"/>
        <v>640</v>
      </c>
      <c r="N640" s="8">
        <f t="shared" si="38"/>
        <v>12</v>
      </c>
      <c r="O640" s="8" t="str">
        <f t="shared" si="41"/>
        <v>$L$640</v>
      </c>
    </row>
    <row r="641" spans="1:15" ht="20.100000000000001" customHeight="1" x14ac:dyDescent="0.25">
      <c r="A641" s="5">
        <f t="shared" si="39"/>
        <v>35462</v>
      </c>
      <c r="B641" s="6">
        <v>4.1999999999999997E-3</v>
      </c>
      <c r="C641" s="6">
        <v>4.3E-3</v>
      </c>
      <c r="D641" s="9">
        <v>4.5000000000000005E-3</v>
      </c>
      <c r="E641" s="7">
        <v>5.0000000000000001E-3</v>
      </c>
      <c r="F641" s="9">
        <v>1.2477E-2</v>
      </c>
      <c r="G641" s="7">
        <v>1.6500000000000001E-2</v>
      </c>
      <c r="H641" s="7"/>
      <c r="I641" s="6">
        <v>6.6159999999999995E-3</v>
      </c>
      <c r="J641" s="6"/>
      <c r="K641" s="6"/>
      <c r="L641" s="6"/>
      <c r="M641" s="8">
        <f t="shared" si="40"/>
        <v>641</v>
      </c>
      <c r="N641" s="8">
        <f t="shared" si="38"/>
        <v>12</v>
      </c>
      <c r="O641" s="8" t="str">
        <f t="shared" si="41"/>
        <v>$L$641</v>
      </c>
    </row>
    <row r="642" spans="1:15" ht="20.100000000000001" customHeight="1" x14ac:dyDescent="0.25">
      <c r="A642" s="5">
        <f t="shared" si="39"/>
        <v>35490</v>
      </c>
      <c r="B642" s="6">
        <v>1.1599999999999999E-2</v>
      </c>
      <c r="C642" s="6">
        <v>1.15E-2</v>
      </c>
      <c r="D642" s="9">
        <v>6.8000000000000005E-3</v>
      </c>
      <c r="E642" s="7">
        <v>5.1000000000000004E-3</v>
      </c>
      <c r="F642" s="9">
        <v>1.1649E-2</v>
      </c>
      <c r="G642" s="7">
        <v>1.6299999999999999E-2</v>
      </c>
      <c r="H642" s="7"/>
      <c r="I642" s="6">
        <v>6.3160000000000004E-3</v>
      </c>
      <c r="J642" s="6"/>
      <c r="K642" s="6"/>
      <c r="L642" s="6"/>
      <c r="M642" s="8">
        <f t="shared" si="40"/>
        <v>642</v>
      </c>
      <c r="N642" s="8">
        <f t="shared" si="38"/>
        <v>12</v>
      </c>
      <c r="O642" s="8" t="str">
        <f t="shared" si="41"/>
        <v>$L$642</v>
      </c>
    </row>
    <row r="643" spans="1:15" ht="20.100000000000001" customHeight="1" x14ac:dyDescent="0.25">
      <c r="A643" s="5">
        <f t="shared" si="39"/>
        <v>35521</v>
      </c>
      <c r="B643" s="6">
        <v>5.8999999999999999E-3</v>
      </c>
      <c r="C643" s="6">
        <v>6.8000000000000005E-3</v>
      </c>
      <c r="D643" s="9">
        <v>6.0000000000000001E-3</v>
      </c>
      <c r="E643" s="7">
        <v>8.8000000000000005E-3</v>
      </c>
      <c r="F643" s="9">
        <v>1.1348E-2</v>
      </c>
      <c r="G643" s="7">
        <v>1.6500000000000001E-2</v>
      </c>
      <c r="H643" s="7"/>
      <c r="I643" s="6">
        <v>6.2109999999999995E-3</v>
      </c>
      <c r="J643" s="6"/>
      <c r="K643" s="6"/>
      <c r="L643" s="6"/>
      <c r="M643" s="8">
        <f t="shared" si="40"/>
        <v>643</v>
      </c>
      <c r="N643" s="8">
        <f t="shared" si="38"/>
        <v>12</v>
      </c>
      <c r="O643" s="8" t="str">
        <f t="shared" si="41"/>
        <v>$L$643</v>
      </c>
    </row>
    <row r="644" spans="1:15" ht="20.100000000000001" customHeight="1" x14ac:dyDescent="0.25">
      <c r="A644" s="5">
        <f t="shared" si="39"/>
        <v>35551</v>
      </c>
      <c r="B644" s="6">
        <v>3.0000000000000001E-3</v>
      </c>
      <c r="C644" s="6">
        <v>2.0999999999999999E-3</v>
      </c>
      <c r="D644" s="9">
        <v>1.1000000000000001E-3</v>
      </c>
      <c r="E644" s="7">
        <v>4.0999999999999995E-3</v>
      </c>
      <c r="F644" s="9">
        <v>1.1242E-2</v>
      </c>
      <c r="G644" s="7">
        <v>1.5800000000000002E-2</v>
      </c>
      <c r="H644" s="7"/>
      <c r="I644" s="6">
        <v>6.3539999999999994E-3</v>
      </c>
      <c r="J644" s="6"/>
      <c r="K644" s="6"/>
      <c r="L644" s="6"/>
      <c r="M644" s="8">
        <f t="shared" si="40"/>
        <v>644</v>
      </c>
      <c r="N644" s="8">
        <f t="shared" si="38"/>
        <v>12</v>
      </c>
      <c r="O644" s="8" t="str">
        <f t="shared" si="41"/>
        <v>$L$644</v>
      </c>
    </row>
    <row r="645" spans="1:15" ht="20.100000000000001" customHeight="1" x14ac:dyDescent="0.25">
      <c r="A645" s="5">
        <f t="shared" si="39"/>
        <v>35582</v>
      </c>
      <c r="B645" s="6">
        <v>6.9999999999999993E-3</v>
      </c>
      <c r="C645" s="6">
        <v>7.4000000000000003E-3</v>
      </c>
      <c r="D645" s="9">
        <v>3.4999999999999996E-3</v>
      </c>
      <c r="E645" s="7">
        <v>5.4000000000000003E-3</v>
      </c>
      <c r="F645" s="9">
        <v>1.1386E-2</v>
      </c>
      <c r="G645" s="7">
        <v>1.5900000000000001E-2</v>
      </c>
      <c r="H645" s="7"/>
      <c r="I645" s="6">
        <v>6.535E-3</v>
      </c>
      <c r="J645" s="6"/>
      <c r="K645" s="6"/>
      <c r="L645" s="6"/>
      <c r="M645" s="8">
        <f t="shared" si="40"/>
        <v>645</v>
      </c>
      <c r="N645" s="8">
        <f t="shared" ref="N645:N708" si="42">IF($Q$4=$B$3,COLUMN(B645),IF($Q$4=$C$3,COLUMN(C645),IF($Q$4=$D$3,COLUMN(D645),IF($Q$4=$E$3,COLUMN(E645),IF($Q$4=$F$3,COLUMN(F645),IF($Q$4=$G$3,COLUMN(G645),IF($Q$4=$H$3,COLUMN(H645),IF($Q$4=$I$3,COLUMN(I645),IF($Q$4=$J$3,COLUMN(J645),IF($Q$4=$K$3,COLUMN(K645),IF($Q$4=$L$3,COLUMN(L645),0)))))))))))</f>
        <v>12</v>
      </c>
      <c r="O645" s="8" t="str">
        <f t="shared" si="41"/>
        <v>$L$645</v>
      </c>
    </row>
    <row r="646" spans="1:15" ht="20.100000000000001" customHeight="1" x14ac:dyDescent="0.25">
      <c r="A646" s="5">
        <f t="shared" ref="A646:A709" si="43">EDATE(A645,1)</f>
        <v>35612</v>
      </c>
      <c r="B646" s="6">
        <v>8.9999999999999998E-4</v>
      </c>
      <c r="C646" s="6">
        <v>8.9999999999999998E-4</v>
      </c>
      <c r="D646" s="9">
        <v>1.8E-3</v>
      </c>
      <c r="E646" s="7">
        <v>2.2000000000000001E-3</v>
      </c>
      <c r="F646" s="9">
        <v>1.1568E-2</v>
      </c>
      <c r="G646" s="7">
        <v>1.54E-2</v>
      </c>
      <c r="H646" s="7"/>
      <c r="I646" s="6">
        <v>6.5799999999999999E-3</v>
      </c>
      <c r="J646" s="6"/>
      <c r="K646" s="6"/>
      <c r="L646" s="6"/>
      <c r="M646" s="8">
        <f t="shared" si="40"/>
        <v>646</v>
      </c>
      <c r="N646" s="8">
        <f t="shared" si="42"/>
        <v>12</v>
      </c>
      <c r="O646" s="8" t="str">
        <f t="shared" si="41"/>
        <v>$L$646</v>
      </c>
    </row>
    <row r="647" spans="1:15" ht="20.100000000000001" customHeight="1" x14ac:dyDescent="0.25">
      <c r="A647" s="5">
        <f t="shared" si="43"/>
        <v>35643</v>
      </c>
      <c r="B647" s="6">
        <v>-4.0000000000000002E-4</v>
      </c>
      <c r="C647" s="6">
        <v>8.9999999999999998E-4</v>
      </c>
      <c r="D647" s="9">
        <v>-2.9999999999999997E-4</v>
      </c>
      <c r="E647" s="7">
        <v>-2.0000000000000001E-4</v>
      </c>
      <c r="F647" s="9">
        <v>1.1613E-2</v>
      </c>
      <c r="G647" s="7">
        <v>1.5800000000000002E-2</v>
      </c>
      <c r="H647" s="7"/>
      <c r="I647" s="6">
        <v>6.2700000000000004E-3</v>
      </c>
      <c r="J647" s="6"/>
      <c r="K647" s="6"/>
      <c r="L647" s="6"/>
      <c r="M647" s="8">
        <f t="shared" si="40"/>
        <v>647</v>
      </c>
      <c r="N647" s="8">
        <f t="shared" si="42"/>
        <v>12</v>
      </c>
      <c r="O647" s="8" t="str">
        <f t="shared" si="41"/>
        <v>$L$647</v>
      </c>
    </row>
    <row r="648" spans="1:15" ht="20.100000000000001" customHeight="1" x14ac:dyDescent="0.25">
      <c r="A648" s="5">
        <f t="shared" si="43"/>
        <v>35674</v>
      </c>
      <c r="B648" s="6">
        <v>5.8999999999999999E-3</v>
      </c>
      <c r="C648" s="6">
        <v>4.7999999999999996E-3</v>
      </c>
      <c r="D648" s="9">
        <v>1E-3</v>
      </c>
      <c r="E648" s="7">
        <v>5.9999999999999995E-4</v>
      </c>
      <c r="F648" s="9">
        <v>1.1301E-2</v>
      </c>
      <c r="G648" s="7">
        <v>1.5800000000000002E-2</v>
      </c>
      <c r="H648" s="7"/>
      <c r="I648" s="6">
        <v>6.4739999999999997E-3</v>
      </c>
      <c r="J648" s="6"/>
      <c r="K648" s="6"/>
      <c r="L648" s="6"/>
      <c r="M648" s="8">
        <f t="shared" si="40"/>
        <v>648</v>
      </c>
      <c r="N648" s="8">
        <f t="shared" si="42"/>
        <v>12</v>
      </c>
      <c r="O648" s="8" t="str">
        <f t="shared" si="41"/>
        <v>$L$648</v>
      </c>
    </row>
    <row r="649" spans="1:15" ht="20.100000000000001" customHeight="1" x14ac:dyDescent="0.25">
      <c r="A649" s="5">
        <f t="shared" si="43"/>
        <v>35704</v>
      </c>
      <c r="B649" s="6">
        <v>3.4000000000000002E-3</v>
      </c>
      <c r="C649" s="6">
        <v>3.7000000000000002E-3</v>
      </c>
      <c r="D649" s="9">
        <v>2.8999999999999998E-3</v>
      </c>
      <c r="E649" s="7">
        <v>2.3E-3</v>
      </c>
      <c r="F649" s="9">
        <v>1.1506000000000001E-2</v>
      </c>
      <c r="G649" s="7">
        <v>1.6799999999999999E-2</v>
      </c>
      <c r="H649" s="7"/>
      <c r="I649" s="6">
        <v>6.5529999999999998E-3</v>
      </c>
      <c r="J649" s="6"/>
      <c r="K649" s="6"/>
      <c r="L649" s="6"/>
      <c r="M649" s="8">
        <f t="shared" si="40"/>
        <v>649</v>
      </c>
      <c r="N649" s="8">
        <f t="shared" si="42"/>
        <v>12</v>
      </c>
      <c r="O649" s="8" t="str">
        <f t="shared" si="41"/>
        <v>$L$649</v>
      </c>
    </row>
    <row r="650" spans="1:15" ht="20.100000000000001" customHeight="1" x14ac:dyDescent="0.25">
      <c r="A650" s="5">
        <f t="shared" si="43"/>
        <v>35735</v>
      </c>
      <c r="B650" s="6">
        <v>8.3000000000000001E-3</v>
      </c>
      <c r="C650" s="6">
        <v>6.4000000000000003E-3</v>
      </c>
      <c r="D650" s="9">
        <v>1.5E-3</v>
      </c>
      <c r="E650" s="7">
        <v>1.7000000000000001E-3</v>
      </c>
      <c r="F650" s="9">
        <v>1.1586000000000001E-2</v>
      </c>
      <c r="G650" s="7">
        <v>2.9899999999999999E-2</v>
      </c>
      <c r="H650" s="7"/>
      <c r="I650" s="6">
        <v>1.5334E-2</v>
      </c>
      <c r="J650" s="6"/>
      <c r="K650" s="6"/>
      <c r="L650" s="6"/>
      <c r="M650" s="8">
        <f t="shared" si="40"/>
        <v>650</v>
      </c>
      <c r="N650" s="8">
        <f t="shared" si="42"/>
        <v>12</v>
      </c>
      <c r="O650" s="8" t="str">
        <f t="shared" si="41"/>
        <v>$L$650</v>
      </c>
    </row>
    <row r="651" spans="1:15" ht="20.100000000000001" customHeight="1" x14ac:dyDescent="0.25">
      <c r="A651" s="5">
        <f t="shared" si="43"/>
        <v>35765</v>
      </c>
      <c r="B651" s="6">
        <v>6.8999999999999999E-3</v>
      </c>
      <c r="C651" s="6">
        <v>8.3999999999999995E-3</v>
      </c>
      <c r="D651" s="9">
        <v>5.6999999999999993E-3</v>
      </c>
      <c r="E651" s="7">
        <v>4.3E-3</v>
      </c>
      <c r="F651" s="9">
        <v>2.0411000000000002E-2</v>
      </c>
      <c r="G651" s="7">
        <v>2.92E-2</v>
      </c>
      <c r="H651" s="7"/>
      <c r="I651" s="6">
        <v>1.3084999999999999E-2</v>
      </c>
      <c r="J651" s="6"/>
      <c r="K651" s="6"/>
      <c r="L651" s="6"/>
      <c r="M651" s="8">
        <f t="shared" si="40"/>
        <v>651</v>
      </c>
      <c r="N651" s="8">
        <f t="shared" si="42"/>
        <v>12</v>
      </c>
      <c r="O651" s="8" t="str">
        <f t="shared" si="41"/>
        <v>$L$651</v>
      </c>
    </row>
    <row r="652" spans="1:15" ht="20.100000000000001" customHeight="1" x14ac:dyDescent="0.25">
      <c r="A652" s="5">
        <f t="shared" si="43"/>
        <v>35796</v>
      </c>
      <c r="B652" s="6">
        <v>8.8000000000000005E-3</v>
      </c>
      <c r="C652" s="6">
        <v>9.5999999999999992E-3</v>
      </c>
      <c r="D652" s="9">
        <v>8.5000000000000006E-3</v>
      </c>
      <c r="E652" s="7">
        <v>7.0999999999999995E-3</v>
      </c>
      <c r="F652" s="9">
        <v>1.8149999999999999E-2</v>
      </c>
      <c r="G652" s="7">
        <v>2.6700000000000002E-2</v>
      </c>
      <c r="H652" s="7"/>
      <c r="I652" s="6">
        <v>1.1458999999999999E-2</v>
      </c>
      <c r="J652" s="6"/>
      <c r="K652" s="6"/>
      <c r="L652" s="6"/>
      <c r="M652" s="8">
        <f t="shared" si="40"/>
        <v>652</v>
      </c>
      <c r="N652" s="8">
        <f t="shared" si="42"/>
        <v>12</v>
      </c>
      <c r="O652" s="8" t="str">
        <f t="shared" si="41"/>
        <v>$L$652</v>
      </c>
    </row>
    <row r="653" spans="1:15" ht="20.100000000000001" customHeight="1" x14ac:dyDescent="0.25">
      <c r="A653" s="5">
        <f t="shared" si="43"/>
        <v>35827</v>
      </c>
      <c r="B653" s="6">
        <v>2.0000000000000001E-4</v>
      </c>
      <c r="C653" s="6">
        <v>1.8E-3</v>
      </c>
      <c r="D653" s="9">
        <v>5.4000000000000003E-3</v>
      </c>
      <c r="E653" s="7">
        <v>4.5999999999999999E-3</v>
      </c>
      <c r="F653" s="9">
        <v>1.6515999999999999E-2</v>
      </c>
      <c r="G653" s="7">
        <v>2.1100000000000001E-2</v>
      </c>
      <c r="H653" s="7"/>
      <c r="I653" s="6">
        <v>4.4609999999999997E-3</v>
      </c>
      <c r="J653" s="6"/>
      <c r="K653" s="6"/>
      <c r="L653" s="6"/>
      <c r="M653" s="8">
        <f t="shared" si="40"/>
        <v>653</v>
      </c>
      <c r="N653" s="8">
        <f t="shared" si="42"/>
        <v>12</v>
      </c>
      <c r="O653" s="8" t="str">
        <f t="shared" si="41"/>
        <v>$L$653</v>
      </c>
    </row>
    <row r="654" spans="1:15" ht="20.100000000000001" customHeight="1" x14ac:dyDescent="0.25">
      <c r="A654" s="5">
        <f t="shared" si="43"/>
        <v>35855</v>
      </c>
      <c r="B654" s="6">
        <v>2.3E-3</v>
      </c>
      <c r="C654" s="6">
        <v>1.9E-3</v>
      </c>
      <c r="D654" s="9">
        <v>4.8999999999999998E-3</v>
      </c>
      <c r="E654" s="7">
        <v>3.4000000000000002E-3</v>
      </c>
      <c r="F654" s="9">
        <v>9.4830000000000001E-3</v>
      </c>
      <c r="G654" s="7">
        <v>2.18E-2</v>
      </c>
      <c r="H654" s="7"/>
      <c r="I654" s="6">
        <v>8.9949999999999995E-3</v>
      </c>
      <c r="J654" s="6"/>
      <c r="K654" s="6"/>
      <c r="L654" s="6"/>
      <c r="M654" s="8">
        <f t="shared" si="40"/>
        <v>654</v>
      </c>
      <c r="N654" s="8">
        <f t="shared" si="42"/>
        <v>12</v>
      </c>
      <c r="O654" s="8" t="str">
        <f t="shared" si="41"/>
        <v>$L$654</v>
      </c>
    </row>
    <row r="655" spans="1:15" ht="20.100000000000001" customHeight="1" x14ac:dyDescent="0.25">
      <c r="A655" s="5">
        <f t="shared" si="43"/>
        <v>35886</v>
      </c>
      <c r="B655" s="6">
        <v>-1.2999999999999999E-3</v>
      </c>
      <c r="C655" s="6">
        <v>1.2999999999999999E-3</v>
      </c>
      <c r="D655" s="9">
        <v>4.5000000000000005E-3</v>
      </c>
      <c r="E655" s="7">
        <v>2.3999999999999998E-3</v>
      </c>
      <c r="F655" s="9">
        <v>1.4039999999999999E-2</v>
      </c>
      <c r="G655" s="7">
        <v>1.6899999999999998E-2</v>
      </c>
      <c r="H655" s="7"/>
      <c r="I655" s="6">
        <v>4.7199999999999994E-3</v>
      </c>
      <c r="J655" s="6"/>
      <c r="K655" s="6"/>
      <c r="L655" s="6"/>
      <c r="M655" s="8">
        <f t="shared" si="40"/>
        <v>655</v>
      </c>
      <c r="N655" s="8">
        <f t="shared" si="42"/>
        <v>12</v>
      </c>
      <c r="O655" s="8" t="str">
        <f t="shared" si="41"/>
        <v>$L$655</v>
      </c>
    </row>
    <row r="656" spans="1:15" ht="20.100000000000001" customHeight="1" x14ac:dyDescent="0.25">
      <c r="A656" s="5">
        <f t="shared" si="43"/>
        <v>35916</v>
      </c>
      <c r="B656" s="6">
        <v>2.3E-3</v>
      </c>
      <c r="C656" s="6">
        <v>1.4000000000000002E-3</v>
      </c>
      <c r="D656" s="9">
        <v>7.1999999999999998E-3</v>
      </c>
      <c r="E656" s="7">
        <v>5.0000000000000001E-3</v>
      </c>
      <c r="F656" s="9">
        <v>9.7440000000000009E-3</v>
      </c>
      <c r="G656" s="7">
        <v>1.6299999999999999E-2</v>
      </c>
      <c r="H656" s="7"/>
      <c r="I656" s="6">
        <v>4.5430000000000002E-3</v>
      </c>
      <c r="J656" s="6"/>
      <c r="K656" s="6"/>
      <c r="L656" s="6"/>
      <c r="M656" s="8">
        <f t="shared" si="40"/>
        <v>656</v>
      </c>
      <c r="N656" s="8">
        <f t="shared" si="42"/>
        <v>12</v>
      </c>
      <c r="O656" s="8" t="str">
        <f t="shared" si="41"/>
        <v>$L$656</v>
      </c>
    </row>
    <row r="657" spans="1:15" ht="20.100000000000001" customHeight="1" x14ac:dyDescent="0.25">
      <c r="A657" s="5">
        <f t="shared" si="43"/>
        <v>35947</v>
      </c>
      <c r="B657" s="6">
        <v>2.8000000000000004E-3</v>
      </c>
      <c r="C657" s="6">
        <v>3.8E-3</v>
      </c>
      <c r="D657" s="9">
        <v>1.5E-3</v>
      </c>
      <c r="E657" s="7">
        <v>2.0000000000000001E-4</v>
      </c>
      <c r="F657" s="9">
        <v>9.5659999999999999E-3</v>
      </c>
      <c r="G657" s="7">
        <v>1.6E-2</v>
      </c>
      <c r="H657" s="7"/>
      <c r="I657" s="6">
        <v>4.9129999999999998E-3</v>
      </c>
      <c r="J657" s="6"/>
      <c r="K657" s="6"/>
      <c r="L657" s="6"/>
      <c r="M657" s="8">
        <f t="shared" si="40"/>
        <v>657</v>
      </c>
      <c r="N657" s="8">
        <f t="shared" si="42"/>
        <v>12</v>
      </c>
      <c r="O657" s="8" t="str">
        <f t="shared" si="41"/>
        <v>$L$657</v>
      </c>
    </row>
    <row r="658" spans="1:15" ht="20.100000000000001" customHeight="1" x14ac:dyDescent="0.25">
      <c r="A658" s="5">
        <f t="shared" si="43"/>
        <v>35977</v>
      </c>
      <c r="B658" s="6">
        <v>-3.8E-3</v>
      </c>
      <c r="C658" s="6">
        <v>-1.7000000000000001E-3</v>
      </c>
      <c r="D658" s="9">
        <v>-2.8000000000000004E-3</v>
      </c>
      <c r="E658" s="7">
        <v>-1.1999999999999999E-3</v>
      </c>
      <c r="F658" s="9">
        <v>9.9380000000000007E-3</v>
      </c>
      <c r="G658" s="7">
        <v>1.6899999999999998E-2</v>
      </c>
      <c r="H658" s="7"/>
      <c r="I658" s="6">
        <v>5.5030000000000001E-3</v>
      </c>
      <c r="J658" s="6"/>
      <c r="K658" s="6"/>
      <c r="L658" s="6"/>
      <c r="M658" s="8">
        <f t="shared" si="40"/>
        <v>658</v>
      </c>
      <c r="N658" s="8">
        <f t="shared" si="42"/>
        <v>12</v>
      </c>
      <c r="O658" s="8" t="str">
        <f t="shared" si="41"/>
        <v>$L$658</v>
      </c>
    </row>
    <row r="659" spans="1:15" ht="20.100000000000001" customHeight="1" x14ac:dyDescent="0.25">
      <c r="A659" s="5">
        <f t="shared" si="43"/>
        <v>36008</v>
      </c>
      <c r="B659" s="6">
        <v>-1.7000000000000001E-3</v>
      </c>
      <c r="C659" s="6">
        <v>-1.6000000000000001E-3</v>
      </c>
      <c r="D659" s="9">
        <v>-4.8999999999999998E-3</v>
      </c>
      <c r="E659" s="7">
        <v>-5.1000000000000004E-3</v>
      </c>
      <c r="F659" s="9">
        <v>1.0530999999999999E-2</v>
      </c>
      <c r="G659" s="7">
        <v>1.47E-2</v>
      </c>
      <c r="H659" s="7"/>
      <c r="I659" s="6">
        <v>3.7490000000000002E-3</v>
      </c>
      <c r="J659" s="6"/>
      <c r="K659" s="6"/>
      <c r="L659" s="6"/>
      <c r="M659" s="8">
        <f t="shared" si="40"/>
        <v>659</v>
      </c>
      <c r="N659" s="8">
        <f t="shared" si="42"/>
        <v>12</v>
      </c>
      <c r="O659" s="8" t="str">
        <f t="shared" si="41"/>
        <v>$L$659</v>
      </c>
    </row>
    <row r="660" spans="1:15" ht="20.100000000000001" customHeight="1" x14ac:dyDescent="0.25">
      <c r="A660" s="5">
        <f t="shared" si="43"/>
        <v>36039</v>
      </c>
      <c r="B660" s="6">
        <v>-2.0000000000000001E-4</v>
      </c>
      <c r="C660" s="6">
        <v>-8.0000000000000004E-4</v>
      </c>
      <c r="D660" s="9">
        <v>-3.0999999999999999E-3</v>
      </c>
      <c r="E660" s="7">
        <v>-2.2000000000000001E-3</v>
      </c>
      <c r="F660" s="9">
        <v>8.7679999999999998E-3</v>
      </c>
      <c r="G660" s="7">
        <v>2.4899999999999999E-2</v>
      </c>
      <c r="H660" s="7"/>
      <c r="I660" s="6">
        <v>4.5119999999999995E-3</v>
      </c>
      <c r="J660" s="6"/>
      <c r="K660" s="6"/>
      <c r="L660" s="6"/>
      <c r="M660" s="8">
        <f t="shared" si="40"/>
        <v>660</v>
      </c>
      <c r="N660" s="8">
        <f t="shared" si="42"/>
        <v>12</v>
      </c>
      <c r="O660" s="8" t="str">
        <f t="shared" si="41"/>
        <v>$L$660</v>
      </c>
    </row>
    <row r="661" spans="1:15" ht="20.100000000000001" customHeight="1" x14ac:dyDescent="0.25">
      <c r="A661" s="5">
        <f t="shared" si="43"/>
        <v>36069</v>
      </c>
      <c r="B661" s="6">
        <v>-2.9999999999999997E-4</v>
      </c>
      <c r="C661" s="6">
        <v>8.0000000000000004E-4</v>
      </c>
      <c r="D661" s="9">
        <v>1.1000000000000001E-3</v>
      </c>
      <c r="E661" s="7">
        <v>2.0000000000000001E-4</v>
      </c>
      <c r="F661" s="9">
        <v>9.5350000000000001E-3</v>
      </c>
      <c r="G661" s="7">
        <v>2.92E-2</v>
      </c>
      <c r="H661" s="7"/>
      <c r="I661" s="6">
        <v>8.8920000000000006E-3</v>
      </c>
      <c r="J661" s="36">
        <v>1.5599999999999999E-2</v>
      </c>
      <c r="K661" s="36">
        <v>-1.6899999999999998E-2</v>
      </c>
      <c r="L661" s="36">
        <v>1.4500000000000001E-2</v>
      </c>
      <c r="M661" s="8">
        <f t="shared" si="40"/>
        <v>661</v>
      </c>
      <c r="N661" s="8">
        <f t="shared" si="42"/>
        <v>12</v>
      </c>
      <c r="O661" s="8" t="str">
        <f t="shared" si="41"/>
        <v>$L$661</v>
      </c>
    </row>
    <row r="662" spans="1:15" ht="20.100000000000001" customHeight="1" x14ac:dyDescent="0.25">
      <c r="A662" s="5">
        <f t="shared" si="43"/>
        <v>36100</v>
      </c>
      <c r="B662" s="6">
        <v>-1.8E-3</v>
      </c>
      <c r="C662" s="6">
        <v>-3.2000000000000002E-3</v>
      </c>
      <c r="D662" s="9">
        <v>-1.8E-3</v>
      </c>
      <c r="E662" s="7">
        <v>-1.1999999999999999E-3</v>
      </c>
      <c r="F662" s="9">
        <v>1.3935999999999999E-2</v>
      </c>
      <c r="G662" s="7">
        <v>2.46E-2</v>
      </c>
      <c r="H662" s="7"/>
      <c r="I662" s="6">
        <v>6.136E-3</v>
      </c>
      <c r="J662" s="36">
        <v>2.63E-2</v>
      </c>
      <c r="K662" s="36">
        <v>0.24279999999999999</v>
      </c>
      <c r="L662" s="36">
        <v>6.2300000000000001E-2</v>
      </c>
      <c r="M662" s="8">
        <f t="shared" si="40"/>
        <v>662</v>
      </c>
      <c r="N662" s="8">
        <f t="shared" si="42"/>
        <v>12</v>
      </c>
      <c r="O662" s="8" t="str">
        <f t="shared" si="41"/>
        <v>$L$662</v>
      </c>
    </row>
    <row r="663" spans="1:15" ht="20.100000000000001" customHeight="1" x14ac:dyDescent="0.25">
      <c r="A663" s="5">
        <f t="shared" si="43"/>
        <v>36130</v>
      </c>
      <c r="B663" s="6">
        <v>9.7999999999999997E-3</v>
      </c>
      <c r="C663" s="6">
        <v>4.5000000000000005E-3</v>
      </c>
      <c r="D663" s="9">
        <v>4.1999999999999997E-3</v>
      </c>
      <c r="E663" s="7">
        <v>3.3E-3</v>
      </c>
      <c r="F663" s="9">
        <v>1.1167E-2</v>
      </c>
      <c r="G663" s="7">
        <v>2.3800000000000002E-2</v>
      </c>
      <c r="H663" s="7"/>
      <c r="I663" s="6">
        <v>7.4339999999999996E-3</v>
      </c>
      <c r="J663" s="36">
        <v>2.41E-2</v>
      </c>
      <c r="K663" s="36">
        <v>-0.2384</v>
      </c>
      <c r="L663" s="36">
        <v>-2.9399999999999999E-2</v>
      </c>
      <c r="M663" s="8">
        <f t="shared" si="40"/>
        <v>663</v>
      </c>
      <c r="N663" s="8">
        <f t="shared" si="42"/>
        <v>12</v>
      </c>
      <c r="O663" s="8" t="str">
        <f t="shared" si="41"/>
        <v>$L$663</v>
      </c>
    </row>
    <row r="664" spans="1:15" ht="20.100000000000001" customHeight="1" x14ac:dyDescent="0.25">
      <c r="A664" s="5">
        <f t="shared" si="43"/>
        <v>36161</v>
      </c>
      <c r="B664" s="6">
        <v>1.15E-2</v>
      </c>
      <c r="C664" s="6">
        <v>8.3999999999999995E-3</v>
      </c>
      <c r="D664" s="9">
        <v>6.5000000000000006E-3</v>
      </c>
      <c r="E664" s="7">
        <v>6.9999999999999993E-3</v>
      </c>
      <c r="F664" s="9">
        <v>1.2471000000000001E-2</v>
      </c>
      <c r="G664" s="7">
        <v>2.1700000000000001E-2</v>
      </c>
      <c r="H664" s="7"/>
      <c r="I664" s="6">
        <v>5.1630000000000001E-3</v>
      </c>
      <c r="J664" s="36">
        <v>2.2300000190734862E-2</v>
      </c>
      <c r="K664" s="36">
        <v>0.26459999084472657</v>
      </c>
      <c r="L664" s="36">
        <v>6.1599998474121093E-2</v>
      </c>
      <c r="M664" s="8">
        <f t="shared" si="40"/>
        <v>664</v>
      </c>
      <c r="N664" s="8">
        <f t="shared" si="42"/>
        <v>12</v>
      </c>
      <c r="O664" s="8" t="str">
        <f t="shared" si="41"/>
        <v>$L$664</v>
      </c>
    </row>
    <row r="665" spans="1:15" ht="20.100000000000001" customHeight="1" x14ac:dyDescent="0.25">
      <c r="A665" s="5">
        <f t="shared" si="43"/>
        <v>36192</v>
      </c>
      <c r="B665" s="6">
        <v>4.4400000000000002E-2</v>
      </c>
      <c r="C665" s="6">
        <v>3.61E-2</v>
      </c>
      <c r="D665" s="9">
        <v>1.29E-2</v>
      </c>
      <c r="E665" s="7">
        <v>1.0500000000000001E-2</v>
      </c>
      <c r="F665" s="9">
        <v>1.0188999999999998E-2</v>
      </c>
      <c r="G665" s="7">
        <v>2.35E-2</v>
      </c>
      <c r="H665" s="7"/>
      <c r="I665" s="6">
        <v>8.2979999999999998E-3</v>
      </c>
      <c r="J665" s="36">
        <v>2.4100000858306884E-2</v>
      </c>
      <c r="K665" s="36">
        <v>5.7100000381469729E-2</v>
      </c>
      <c r="L665" s="36">
        <v>3.0599999427795409E-2</v>
      </c>
      <c r="M665" s="8">
        <f t="shared" si="40"/>
        <v>665</v>
      </c>
      <c r="N665" s="8">
        <f t="shared" si="42"/>
        <v>12</v>
      </c>
      <c r="O665" s="8" t="str">
        <f t="shared" si="41"/>
        <v>$L$665</v>
      </c>
    </row>
    <row r="666" spans="1:15" ht="20.100000000000001" customHeight="1" x14ac:dyDescent="0.25">
      <c r="A666" s="5">
        <f t="shared" si="43"/>
        <v>36220</v>
      </c>
      <c r="B666" s="6">
        <v>1.9799999999999998E-2</v>
      </c>
      <c r="C666" s="6">
        <v>2.8300000000000002E-2</v>
      </c>
      <c r="D666" s="9">
        <v>1.2800000000000001E-2</v>
      </c>
      <c r="E666" s="7">
        <v>1.1000000000000001E-2</v>
      </c>
      <c r="F666" s="9">
        <v>1.3339E-2</v>
      </c>
      <c r="G666" s="7">
        <v>3.2800000000000003E-2</v>
      </c>
      <c r="H666" s="7"/>
      <c r="I666" s="6">
        <v>1.1613999999999999E-2</v>
      </c>
      <c r="J666" s="36">
        <v>3.2799999713897708E-2</v>
      </c>
      <c r="K666" s="36">
        <v>0.22309999465942382</v>
      </c>
      <c r="L666" s="36">
        <v>6.9099998474121099E-2</v>
      </c>
      <c r="M666" s="8">
        <f t="shared" si="40"/>
        <v>666</v>
      </c>
      <c r="N666" s="8">
        <f t="shared" si="42"/>
        <v>12</v>
      </c>
      <c r="O666" s="8" t="str">
        <f t="shared" si="41"/>
        <v>$L$666</v>
      </c>
    </row>
    <row r="667" spans="1:15" ht="20.100000000000001" customHeight="1" x14ac:dyDescent="0.25">
      <c r="A667" s="5">
        <f t="shared" si="43"/>
        <v>36251</v>
      </c>
      <c r="B667" s="6">
        <v>2.9999999999999997E-4</v>
      </c>
      <c r="C667" s="6">
        <v>7.0999999999999995E-3</v>
      </c>
      <c r="D667" s="9">
        <v>4.6999999999999993E-3</v>
      </c>
      <c r="E667" s="7">
        <v>5.6000000000000008E-3</v>
      </c>
      <c r="F667" s="9">
        <v>1.6671999999999999E-2</v>
      </c>
      <c r="G667" s="7">
        <v>2.2800000000000001E-2</v>
      </c>
      <c r="H667" s="7"/>
      <c r="I667" s="6">
        <v>6.0919999999999993E-3</v>
      </c>
      <c r="J667" s="36">
        <v>2.3299999237060547E-2</v>
      </c>
      <c r="K667" s="36">
        <v>8.2399997711181644E-2</v>
      </c>
      <c r="L667" s="36">
        <v>3.490000009536743E-2</v>
      </c>
      <c r="M667" s="8">
        <f t="shared" si="40"/>
        <v>667</v>
      </c>
      <c r="N667" s="8">
        <f t="shared" si="42"/>
        <v>12</v>
      </c>
      <c r="O667" s="8" t="str">
        <f t="shared" si="41"/>
        <v>$L$667</v>
      </c>
    </row>
    <row r="668" spans="1:15" ht="20.100000000000001" customHeight="1" x14ac:dyDescent="0.25">
      <c r="A668" s="5">
        <f t="shared" si="43"/>
        <v>36281</v>
      </c>
      <c r="B668" s="6">
        <v>-3.4000000000000002E-3</v>
      </c>
      <c r="C668" s="6">
        <v>-2.8999999999999998E-3</v>
      </c>
      <c r="D668" s="9">
        <v>5.0000000000000001E-4</v>
      </c>
      <c r="E668" s="7">
        <v>3.0000000000000001E-3</v>
      </c>
      <c r="F668" s="9">
        <v>1.1122E-2</v>
      </c>
      <c r="G668" s="7">
        <v>1.9599999999999999E-2</v>
      </c>
      <c r="H668" s="7"/>
      <c r="I668" s="6">
        <v>5.7609999999999996E-3</v>
      </c>
      <c r="J668" s="36">
        <v>2.0299999713897704E-2</v>
      </c>
      <c r="K668" s="36">
        <v>-6.4999997615814206E-3</v>
      </c>
      <c r="L668" s="36">
        <v>1.559999942779541E-2</v>
      </c>
      <c r="M668" s="8">
        <f t="shared" si="40"/>
        <v>668</v>
      </c>
      <c r="N668" s="8">
        <f t="shared" si="42"/>
        <v>12</v>
      </c>
      <c r="O668" s="8" t="str">
        <f t="shared" si="41"/>
        <v>$L$668</v>
      </c>
    </row>
    <row r="669" spans="1:15" ht="20.100000000000001" customHeight="1" x14ac:dyDescent="0.25">
      <c r="A669" s="5">
        <f t="shared" si="43"/>
        <v>36312</v>
      </c>
      <c r="B669" s="6">
        <v>1.0200000000000001E-2</v>
      </c>
      <c r="C669" s="6">
        <v>3.5999999999999999E-3</v>
      </c>
      <c r="D669" s="9">
        <v>7.000000000000001E-4</v>
      </c>
      <c r="E669" s="7">
        <v>1.9E-3</v>
      </c>
      <c r="F669" s="9">
        <v>1.0789999999999999E-2</v>
      </c>
      <c r="G669" s="7">
        <v>1.6400000000000001E-2</v>
      </c>
      <c r="H669" s="7"/>
      <c r="I669" s="6">
        <v>3.1080000000000001E-3</v>
      </c>
      <c r="J669" s="36">
        <v>1.6799999475479124E-2</v>
      </c>
      <c r="K669" s="36">
        <v>5.2899999618530272E-2</v>
      </c>
      <c r="L669" s="36">
        <v>2.3499999046325683E-2</v>
      </c>
      <c r="M669" s="8">
        <f t="shared" si="40"/>
        <v>669</v>
      </c>
      <c r="N669" s="8">
        <f t="shared" si="42"/>
        <v>12</v>
      </c>
      <c r="O669" s="8" t="str">
        <f t="shared" si="41"/>
        <v>$L$669</v>
      </c>
    </row>
    <row r="670" spans="1:15" ht="20.100000000000001" customHeight="1" x14ac:dyDescent="0.25">
      <c r="A670" s="5">
        <f t="shared" si="43"/>
        <v>36342</v>
      </c>
      <c r="B670" s="6">
        <v>1.5900000000000001E-2</v>
      </c>
      <c r="C670" s="6">
        <v>1.55E-2</v>
      </c>
      <c r="D670" s="9">
        <v>7.4000000000000003E-3</v>
      </c>
      <c r="E670" s="7">
        <v>1.09E-2</v>
      </c>
      <c r="F670" s="9">
        <v>8.1239999999999993E-3</v>
      </c>
      <c r="G670" s="7">
        <v>1.6199999999999999E-2</v>
      </c>
      <c r="H670" s="7"/>
      <c r="I670" s="6">
        <v>2.9329999999999998E-3</v>
      </c>
      <c r="J670" s="36">
        <v>1.6699999570846558E-2</v>
      </c>
      <c r="K670" s="36">
        <v>-7.8400001525878907E-2</v>
      </c>
      <c r="L670" s="36">
        <v>-1.7000000178813935E-3</v>
      </c>
      <c r="M670" s="8">
        <f t="shared" si="40"/>
        <v>670</v>
      </c>
      <c r="N670" s="8">
        <f t="shared" si="42"/>
        <v>12</v>
      </c>
      <c r="O670" s="8" t="str">
        <f t="shared" si="41"/>
        <v>$L$670</v>
      </c>
    </row>
    <row r="671" spans="1:15" ht="20.100000000000001" customHeight="1" x14ac:dyDescent="0.25">
      <c r="A671" s="5">
        <f t="shared" si="43"/>
        <v>36373</v>
      </c>
      <c r="B671" s="6">
        <v>1.4499999999999999E-2</v>
      </c>
      <c r="C671" s="6">
        <v>1.5600000000000001E-2</v>
      </c>
      <c r="D671" s="9">
        <v>5.5000000000000005E-3</v>
      </c>
      <c r="E671" s="7">
        <v>5.6000000000000008E-3</v>
      </c>
      <c r="F671" s="9">
        <v>7.9480000000000002E-3</v>
      </c>
      <c r="G671" s="7">
        <v>1.55E-2</v>
      </c>
      <c r="H671" s="7"/>
      <c r="I671" s="6">
        <v>2.9449999999999997E-3</v>
      </c>
      <c r="J671" s="36">
        <v>1.600000023841858E-2</v>
      </c>
      <c r="K671" s="36">
        <v>2.3900001049041747E-2</v>
      </c>
      <c r="L671" s="36">
        <v>1.7500000000000002E-2</v>
      </c>
      <c r="M671" s="8">
        <f t="shared" si="40"/>
        <v>671</v>
      </c>
      <c r="N671" s="8">
        <f t="shared" si="42"/>
        <v>12</v>
      </c>
      <c r="O671" s="8" t="str">
        <f t="shared" si="41"/>
        <v>$L$671</v>
      </c>
    </row>
    <row r="672" spans="1:15" ht="20.100000000000001" customHeight="1" x14ac:dyDescent="0.25">
      <c r="A672" s="5">
        <f t="shared" si="43"/>
        <v>36404</v>
      </c>
      <c r="B672" s="6">
        <v>1.47E-2</v>
      </c>
      <c r="C672" s="6">
        <v>1.4499999999999999E-2</v>
      </c>
      <c r="D672" s="9">
        <v>3.9000000000000003E-3</v>
      </c>
      <c r="E672" s="7">
        <v>3.0999999999999999E-3</v>
      </c>
      <c r="F672" s="9">
        <v>7.9600000000000001E-3</v>
      </c>
      <c r="G672" s="7">
        <v>1.47E-2</v>
      </c>
      <c r="H672" s="7"/>
      <c r="I672" s="6">
        <v>2.7150000000000004E-3</v>
      </c>
      <c r="J672" s="36">
        <v>1.5299999713897705E-2</v>
      </c>
      <c r="K672" s="36">
        <v>8.970000267028809E-2</v>
      </c>
      <c r="L672" s="36">
        <v>2.9900000095367432E-2</v>
      </c>
      <c r="M672" s="8">
        <f t="shared" si="40"/>
        <v>672</v>
      </c>
      <c r="N672" s="8">
        <f t="shared" si="42"/>
        <v>12</v>
      </c>
      <c r="O672" s="8" t="str">
        <f t="shared" si="41"/>
        <v>$L$672</v>
      </c>
    </row>
    <row r="673" spans="1:15" ht="20.100000000000001" customHeight="1" x14ac:dyDescent="0.25">
      <c r="A673" s="5">
        <f t="shared" si="43"/>
        <v>36434</v>
      </c>
      <c r="B673" s="6">
        <v>1.89E-2</v>
      </c>
      <c r="C673" s="6">
        <v>1.7000000000000001E-2</v>
      </c>
      <c r="D673" s="9">
        <v>9.5999999999999992E-3</v>
      </c>
      <c r="E673" s="7">
        <v>1.1899999999999999E-2</v>
      </c>
      <c r="F673" s="9">
        <v>7.7290000000000006E-3</v>
      </c>
      <c r="G673" s="7">
        <v>1.38E-2</v>
      </c>
      <c r="H673" s="7"/>
      <c r="I673" s="6">
        <v>2.2650000000000001E-3</v>
      </c>
      <c r="J673" s="36">
        <v>1.4600000381469726E-2</v>
      </c>
      <c r="K673" s="36">
        <v>4.0799999237060548E-2</v>
      </c>
      <c r="L673" s="36">
        <v>1.990000009536743E-2</v>
      </c>
      <c r="M673" s="8">
        <f t="shared" si="40"/>
        <v>673</v>
      </c>
      <c r="N673" s="8">
        <f t="shared" si="42"/>
        <v>12</v>
      </c>
      <c r="O673" s="8" t="str">
        <f t="shared" si="41"/>
        <v>$L$673</v>
      </c>
    </row>
    <row r="674" spans="1:15" ht="20.100000000000001" customHeight="1" x14ac:dyDescent="0.25">
      <c r="A674" s="5">
        <f t="shared" si="43"/>
        <v>36465</v>
      </c>
      <c r="B674" s="6">
        <v>2.53E-2</v>
      </c>
      <c r="C674" s="6">
        <v>2.3900000000000001E-2</v>
      </c>
      <c r="D674" s="9">
        <v>9.3999999999999986E-3</v>
      </c>
      <c r="E674" s="7">
        <v>9.4999999999999998E-3</v>
      </c>
      <c r="F674" s="9">
        <v>7.2760000000000003E-3</v>
      </c>
      <c r="G674" s="7">
        <v>1.37E-2</v>
      </c>
      <c r="H674" s="7"/>
      <c r="I674" s="6">
        <v>1.9980000000000002E-3</v>
      </c>
      <c r="J674" s="36">
        <v>1.4199999570846557E-2</v>
      </c>
      <c r="K674" s="36">
        <v>0.15369999885559082</v>
      </c>
      <c r="L674" s="36">
        <v>4.1100001335144042E-2</v>
      </c>
      <c r="M674" s="8">
        <f t="shared" si="40"/>
        <v>674</v>
      </c>
      <c r="N674" s="8">
        <f t="shared" si="42"/>
        <v>12</v>
      </c>
      <c r="O674" s="8" t="str">
        <f t="shared" si="41"/>
        <v>$L$674</v>
      </c>
    </row>
    <row r="675" spans="1:15" ht="20.100000000000001" customHeight="1" x14ac:dyDescent="0.25">
      <c r="A675" s="5">
        <f t="shared" si="43"/>
        <v>36495</v>
      </c>
      <c r="B675" s="6">
        <v>1.23E-2</v>
      </c>
      <c r="C675" s="6">
        <v>1.8100000000000002E-2</v>
      </c>
      <c r="D675" s="9">
        <v>7.4000000000000003E-3</v>
      </c>
      <c r="E675" s="7">
        <v>6.0000000000000001E-3</v>
      </c>
      <c r="F675" s="9">
        <v>7.0079999999999995E-3</v>
      </c>
      <c r="G675" s="7">
        <v>1.5800000000000002E-2</v>
      </c>
      <c r="H675" s="7"/>
      <c r="I675" s="6">
        <v>2.9980000000000002E-3</v>
      </c>
      <c r="J675" s="36">
        <v>1.6399999856948854E-2</v>
      </c>
      <c r="K675" s="36">
        <v>0.23280000686645508</v>
      </c>
      <c r="L675" s="36">
        <v>5.7899999618530276E-2</v>
      </c>
      <c r="M675" s="8">
        <f t="shared" si="40"/>
        <v>675</v>
      </c>
      <c r="N675" s="8">
        <f t="shared" si="42"/>
        <v>12</v>
      </c>
      <c r="O675" s="8" t="str">
        <f t="shared" si="41"/>
        <v>$L$675</v>
      </c>
    </row>
    <row r="676" spans="1:15" ht="20.100000000000001" customHeight="1" x14ac:dyDescent="0.25">
      <c r="A676" s="5">
        <f t="shared" si="43"/>
        <v>36526</v>
      </c>
      <c r="B676" s="6">
        <v>1.0200000000000001E-2</v>
      </c>
      <c r="C676" s="6">
        <v>1.24E-2</v>
      </c>
      <c r="D676" s="9">
        <v>6.0999999999999995E-3</v>
      </c>
      <c r="E676" s="7">
        <v>6.1999999999999998E-3</v>
      </c>
      <c r="F676" s="9">
        <v>8.0129999999999993E-3</v>
      </c>
      <c r="G676" s="7">
        <v>1.44E-2</v>
      </c>
      <c r="H676" s="7"/>
      <c r="I676" s="6">
        <v>2.1489999999999999E-3</v>
      </c>
      <c r="J676" s="36">
        <v>1.4400000572204591E-2</v>
      </c>
      <c r="K676" s="36">
        <v>-4.2600002288818356E-2</v>
      </c>
      <c r="L676" s="36">
        <v>2.8999999165534975E-3</v>
      </c>
      <c r="M676" s="8">
        <f t="shared" si="40"/>
        <v>676</v>
      </c>
      <c r="N676" s="8">
        <f t="shared" si="42"/>
        <v>12</v>
      </c>
      <c r="O676" s="8" t="str">
        <f t="shared" si="41"/>
        <v>$L$676</v>
      </c>
    </row>
    <row r="677" spans="1:15" ht="20.100000000000001" customHeight="1" x14ac:dyDescent="0.25">
      <c r="A677" s="5">
        <f t="shared" si="43"/>
        <v>36557</v>
      </c>
      <c r="B677" s="6">
        <v>1.9E-3</v>
      </c>
      <c r="C677" s="6">
        <v>3.4999999999999996E-3</v>
      </c>
      <c r="D677" s="9">
        <v>5.0000000000000001E-4</v>
      </c>
      <c r="E677" s="7">
        <v>1.2999999999999999E-3</v>
      </c>
      <c r="F677" s="9">
        <v>7.1599999999999997E-3</v>
      </c>
      <c r="G677" s="7">
        <v>1.44E-2</v>
      </c>
      <c r="H677" s="7"/>
      <c r="I677" s="6">
        <v>2.3280000000000002E-3</v>
      </c>
      <c r="J677" s="36">
        <v>1.4900000095367431E-2</v>
      </c>
      <c r="K677" s="36">
        <v>7.1799998283386235E-2</v>
      </c>
      <c r="L677" s="36">
        <v>2.5299999713897705E-2</v>
      </c>
      <c r="M677" s="8">
        <f t="shared" si="40"/>
        <v>677</v>
      </c>
      <c r="N677" s="8">
        <f t="shared" si="42"/>
        <v>12</v>
      </c>
      <c r="O677" s="8" t="str">
        <f t="shared" si="41"/>
        <v>$L$677</v>
      </c>
    </row>
    <row r="678" spans="1:15" ht="20.100000000000001" customHeight="1" x14ac:dyDescent="0.25">
      <c r="A678" s="5">
        <f t="shared" si="43"/>
        <v>36586</v>
      </c>
      <c r="B678" s="6">
        <v>1.8E-3</v>
      </c>
      <c r="C678" s="6">
        <v>1.5E-3</v>
      </c>
      <c r="D678" s="9">
        <v>1.2999999999999999E-3</v>
      </c>
      <c r="E678" s="7">
        <v>2.2000000000000001E-3</v>
      </c>
      <c r="F678" s="9">
        <v>7.3400000000000002E-3</v>
      </c>
      <c r="G678" s="7">
        <v>1.44E-2</v>
      </c>
      <c r="H678" s="7"/>
      <c r="I678" s="6">
        <v>2.2420000000000001E-3</v>
      </c>
      <c r="J678" s="36">
        <v>1.5099999904632568E-2</v>
      </c>
      <c r="K678" s="36">
        <v>2.199999988079071E-3</v>
      </c>
      <c r="L678" s="36">
        <v>1.2599999904632569E-2</v>
      </c>
      <c r="M678" s="8">
        <f t="shared" si="40"/>
        <v>678</v>
      </c>
      <c r="N678" s="8">
        <f t="shared" si="42"/>
        <v>12</v>
      </c>
      <c r="O678" s="8" t="str">
        <f t="shared" si="41"/>
        <v>$L$678</v>
      </c>
    </row>
    <row r="679" spans="1:15" ht="20.100000000000001" customHeight="1" x14ac:dyDescent="0.25">
      <c r="A679" s="5">
        <f t="shared" si="43"/>
        <v>36617</v>
      </c>
      <c r="B679" s="6">
        <v>1.2999999999999999E-3</v>
      </c>
      <c r="C679" s="6">
        <v>2.3E-3</v>
      </c>
      <c r="D679" s="9">
        <v>8.9999999999999998E-4</v>
      </c>
      <c r="E679" s="7">
        <v>4.1999999999999997E-3</v>
      </c>
      <c r="F679" s="9">
        <v>7.252999999999999E-3</v>
      </c>
      <c r="G679" s="7">
        <v>1.2800000000000001E-2</v>
      </c>
      <c r="H679" s="7"/>
      <c r="I679" s="6">
        <v>1.3009999999999999E-3</v>
      </c>
      <c r="J679" s="36">
        <v>1.3200000524520875E-2</v>
      </c>
      <c r="K679" s="36">
        <v>-0.10630000114440918</v>
      </c>
      <c r="L679" s="36">
        <v>-9.5999997854232782E-3</v>
      </c>
      <c r="M679" s="8">
        <f t="shared" si="40"/>
        <v>679</v>
      </c>
      <c r="N679" s="8">
        <f t="shared" si="42"/>
        <v>12</v>
      </c>
      <c r="O679" s="8" t="str">
        <f t="shared" si="41"/>
        <v>$L$679</v>
      </c>
    </row>
    <row r="680" spans="1:15" ht="20.100000000000001" customHeight="1" x14ac:dyDescent="0.25">
      <c r="A680" s="5">
        <f t="shared" si="43"/>
        <v>36647</v>
      </c>
      <c r="B680" s="6">
        <v>6.7000000000000002E-3</v>
      </c>
      <c r="C680" s="6">
        <v>3.0999999999999999E-3</v>
      </c>
      <c r="D680" s="9">
        <v>-5.0000000000000001E-4</v>
      </c>
      <c r="E680" s="7">
        <v>1E-4</v>
      </c>
      <c r="F680" s="9">
        <v>6.3080000000000002E-3</v>
      </c>
      <c r="G680" s="7">
        <v>1.49E-2</v>
      </c>
      <c r="H680" s="7"/>
      <c r="I680" s="6">
        <v>2.4919999999999999E-3</v>
      </c>
      <c r="J680" s="36">
        <v>1.5099999904632568E-2</v>
      </c>
      <c r="K680" s="36">
        <v>-3.1999999284744261E-3</v>
      </c>
      <c r="L680" s="36">
        <v>1.1799999475479127E-2</v>
      </c>
      <c r="M680" s="8">
        <f t="shared" si="40"/>
        <v>680</v>
      </c>
      <c r="N680" s="8">
        <f t="shared" si="42"/>
        <v>12</v>
      </c>
      <c r="O680" s="8" t="str">
        <f t="shared" si="41"/>
        <v>$L$680</v>
      </c>
    </row>
    <row r="681" spans="1:15" ht="20.100000000000001" customHeight="1" x14ac:dyDescent="0.25">
      <c r="A681" s="5">
        <f t="shared" si="43"/>
        <v>36678</v>
      </c>
      <c r="B681" s="6">
        <v>9.300000000000001E-3</v>
      </c>
      <c r="C681" s="6">
        <v>8.5000000000000006E-3</v>
      </c>
      <c r="D681" s="9">
        <v>3.0000000000000001E-3</v>
      </c>
      <c r="E681" s="7">
        <v>2.3E-3</v>
      </c>
      <c r="F681" s="9">
        <v>7.5039999999999994E-3</v>
      </c>
      <c r="G681" s="7">
        <v>1.3899999999999999E-2</v>
      </c>
      <c r="H681" s="7"/>
      <c r="I681" s="6">
        <v>2.14E-3</v>
      </c>
      <c r="J681" s="36">
        <v>1.4099999666213989E-2</v>
      </c>
      <c r="K681" s="36">
        <v>0.18620000839233397</v>
      </c>
      <c r="L681" s="36">
        <v>4.5399999618530272E-2</v>
      </c>
      <c r="M681" s="8">
        <f t="shared" si="40"/>
        <v>681</v>
      </c>
      <c r="N681" s="8">
        <f t="shared" si="42"/>
        <v>12</v>
      </c>
      <c r="O681" s="8" t="str">
        <f t="shared" si="41"/>
        <v>$L$681</v>
      </c>
    </row>
    <row r="682" spans="1:15" ht="20.100000000000001" customHeight="1" x14ac:dyDescent="0.25">
      <c r="A682" s="5">
        <f t="shared" si="43"/>
        <v>36708</v>
      </c>
      <c r="B682" s="6">
        <v>2.2599999999999999E-2</v>
      </c>
      <c r="C682" s="6">
        <v>1.5700000000000002E-2</v>
      </c>
      <c r="D682" s="9">
        <v>1.3899999999999999E-2</v>
      </c>
      <c r="E682" s="7">
        <v>1.61E-2</v>
      </c>
      <c r="F682" s="9">
        <v>7.1509999999999994E-3</v>
      </c>
      <c r="G682" s="7">
        <v>1.2999999999999999E-2</v>
      </c>
      <c r="H682" s="7"/>
      <c r="I682" s="6">
        <v>1.547E-3</v>
      </c>
      <c r="J682" s="36">
        <v>1.3700000047683715E-2</v>
      </c>
      <c r="K682" s="36">
        <v>-2.1400001049041748E-2</v>
      </c>
      <c r="L682" s="36">
        <v>7.2000002861022953E-3</v>
      </c>
      <c r="M682" s="8">
        <f t="shared" si="40"/>
        <v>682</v>
      </c>
      <c r="N682" s="8">
        <f t="shared" si="42"/>
        <v>12</v>
      </c>
      <c r="O682" s="8" t="str">
        <f t="shared" si="41"/>
        <v>$L$682</v>
      </c>
    </row>
    <row r="683" spans="1:15" ht="20.100000000000001" customHeight="1" x14ac:dyDescent="0.25">
      <c r="A683" s="5">
        <f t="shared" si="43"/>
        <v>36739</v>
      </c>
      <c r="B683" s="6">
        <v>1.8200000000000001E-2</v>
      </c>
      <c r="C683" s="6">
        <v>2.3900000000000001E-2</v>
      </c>
      <c r="D683" s="9">
        <v>1.21E-2</v>
      </c>
      <c r="E683" s="7">
        <v>1.3100000000000001E-2</v>
      </c>
      <c r="F683" s="9">
        <v>6.5550000000000001E-3</v>
      </c>
      <c r="G683" s="7">
        <v>1.4E-2</v>
      </c>
      <c r="H683" s="7"/>
      <c r="I683" s="6">
        <v>2.0250000000000003E-3</v>
      </c>
      <c r="J683" s="36">
        <v>1.6699999570846558E-2</v>
      </c>
      <c r="K683" s="36">
        <v>7.6100001335144038E-2</v>
      </c>
      <c r="L683" s="36">
        <v>2.7200000286102297E-2</v>
      </c>
      <c r="M683" s="8">
        <f t="shared" si="40"/>
        <v>683</v>
      </c>
      <c r="N683" s="8">
        <f t="shared" si="42"/>
        <v>12</v>
      </c>
      <c r="O683" s="8" t="str">
        <f t="shared" si="41"/>
        <v>$L$683</v>
      </c>
    </row>
    <row r="684" spans="1:15" ht="20.100000000000001" customHeight="1" x14ac:dyDescent="0.25">
      <c r="A684" s="5">
        <f t="shared" si="43"/>
        <v>36770</v>
      </c>
      <c r="B684" s="6">
        <v>6.8999999999999999E-3</v>
      </c>
      <c r="C684" s="6">
        <v>1.1599999999999999E-2</v>
      </c>
      <c r="D684" s="9">
        <v>4.3E-3</v>
      </c>
      <c r="E684" s="7">
        <v>2.3E-3</v>
      </c>
      <c r="F684" s="9">
        <v>7.0350000000000005E-3</v>
      </c>
      <c r="G684" s="7">
        <v>1.2200000000000001E-2</v>
      </c>
      <c r="H684" s="7"/>
      <c r="I684" s="6">
        <v>1.0380000000000001E-3</v>
      </c>
      <c r="J684" s="36">
        <v>1.3300000429153443E-2</v>
      </c>
      <c r="K684" s="36">
        <v>-5.2399997711181638E-2</v>
      </c>
      <c r="L684" s="36">
        <v>1.0999999940395355E-3</v>
      </c>
      <c r="M684" s="8">
        <f t="shared" si="40"/>
        <v>684</v>
      </c>
      <c r="N684" s="8">
        <f t="shared" si="42"/>
        <v>12</v>
      </c>
      <c r="O684" s="8" t="str">
        <f t="shared" si="41"/>
        <v>$L$684</v>
      </c>
    </row>
    <row r="685" spans="1:15" ht="20.100000000000001" customHeight="1" x14ac:dyDescent="0.25">
      <c r="A685" s="5">
        <f t="shared" si="43"/>
        <v>36800</v>
      </c>
      <c r="B685" s="6">
        <v>3.7000000000000002E-3</v>
      </c>
      <c r="C685" s="6">
        <v>3.8E-3</v>
      </c>
      <c r="D685" s="9">
        <v>1.6000000000000001E-3</v>
      </c>
      <c r="E685" s="7">
        <v>1.4000000000000002E-3</v>
      </c>
      <c r="F685" s="9">
        <v>6.0429999999999998E-3</v>
      </c>
      <c r="G685" s="7">
        <v>1.2800000000000001E-2</v>
      </c>
      <c r="H685" s="7"/>
      <c r="I685" s="6">
        <v>1.3159999999999999E-3</v>
      </c>
      <c r="J685" s="36">
        <v>1.1799999475479127E-2</v>
      </c>
      <c r="K685" s="36">
        <v>-4.5900001525878906E-2</v>
      </c>
      <c r="L685" s="36">
        <v>1.5000000596046448E-3</v>
      </c>
      <c r="M685" s="8">
        <f t="shared" si="40"/>
        <v>685</v>
      </c>
      <c r="N685" s="8">
        <f t="shared" si="42"/>
        <v>12</v>
      </c>
      <c r="O685" s="8" t="str">
        <f t="shared" si="41"/>
        <v>$L$685</v>
      </c>
    </row>
    <row r="686" spans="1:15" ht="20.100000000000001" customHeight="1" x14ac:dyDescent="0.25">
      <c r="A686" s="5">
        <f t="shared" si="43"/>
        <v>36831</v>
      </c>
      <c r="B686" s="6">
        <v>3.9000000000000003E-3</v>
      </c>
      <c r="C686" s="6">
        <v>2.8999999999999998E-3</v>
      </c>
      <c r="D686" s="9">
        <v>2.8999999999999998E-3</v>
      </c>
      <c r="E686" s="7">
        <v>3.2000000000000002E-3</v>
      </c>
      <c r="F686" s="9">
        <v>6.3229999999999996E-3</v>
      </c>
      <c r="G686" s="7">
        <v>1.21E-2</v>
      </c>
      <c r="H686" s="7"/>
      <c r="I686" s="6">
        <v>1.1969999999999999E-3</v>
      </c>
      <c r="J686" s="36">
        <v>1.1699999570846558E-2</v>
      </c>
      <c r="K686" s="36">
        <v>-9.470000267028808E-2</v>
      </c>
      <c r="L686" s="36">
        <v>-7.9000002145767217E-3</v>
      </c>
      <c r="M686" s="8">
        <f t="shared" si="40"/>
        <v>686</v>
      </c>
      <c r="N686" s="8">
        <f t="shared" si="42"/>
        <v>12</v>
      </c>
      <c r="O686" s="8" t="str">
        <f t="shared" si="41"/>
        <v>$L$686</v>
      </c>
    </row>
    <row r="687" spans="1:15" ht="20.100000000000001" customHeight="1" x14ac:dyDescent="0.25">
      <c r="A687" s="5">
        <f t="shared" si="43"/>
        <v>36861</v>
      </c>
      <c r="B687" s="6">
        <v>7.6E-3</v>
      </c>
      <c r="C687" s="6">
        <v>6.3E-3</v>
      </c>
      <c r="D687" s="9">
        <v>5.5000000000000005E-3</v>
      </c>
      <c r="E687" s="7">
        <v>5.8999999999999999E-3</v>
      </c>
      <c r="F687" s="9">
        <v>6.2029999999999993E-3</v>
      </c>
      <c r="G687" s="7">
        <v>1.1900000000000001E-2</v>
      </c>
      <c r="H687" s="7"/>
      <c r="I687" s="6">
        <v>9.9099999999999991E-4</v>
      </c>
      <c r="J687" s="36">
        <v>1.4700000286102294E-2</v>
      </c>
      <c r="K687" s="36">
        <v>0.12390000343322755</v>
      </c>
      <c r="L687" s="36">
        <v>3.3599998950958249E-2</v>
      </c>
      <c r="M687" s="8">
        <f t="shared" si="40"/>
        <v>687</v>
      </c>
      <c r="N687" s="8">
        <f t="shared" si="42"/>
        <v>12</v>
      </c>
      <c r="O687" s="8" t="str">
        <f t="shared" si="41"/>
        <v>$L$687</v>
      </c>
    </row>
    <row r="688" spans="1:15" ht="20.100000000000001" customHeight="1" x14ac:dyDescent="0.25">
      <c r="A688" s="5">
        <f t="shared" si="43"/>
        <v>36892</v>
      </c>
      <c r="B688" s="6">
        <v>4.8999999999999998E-3</v>
      </c>
      <c r="C688" s="6">
        <v>6.1999999999999998E-3</v>
      </c>
      <c r="D688" s="9">
        <v>7.7000000000000002E-3</v>
      </c>
      <c r="E688" s="7">
        <v>5.6999999999999993E-3</v>
      </c>
      <c r="F688" s="9">
        <v>5.9960000000000005E-3</v>
      </c>
      <c r="G688" s="7">
        <v>1.26E-2</v>
      </c>
      <c r="H688" s="7"/>
      <c r="I688" s="6">
        <v>1.369E-3</v>
      </c>
      <c r="J688" s="36">
        <v>1.5499999523162842E-2</v>
      </c>
      <c r="K688" s="36">
        <v>0.15189999580383301</v>
      </c>
      <c r="L688" s="36">
        <v>4.0500001907348634E-2</v>
      </c>
      <c r="M688" s="8">
        <f t="shared" si="40"/>
        <v>688</v>
      </c>
      <c r="N688" s="8">
        <f t="shared" si="42"/>
        <v>12</v>
      </c>
      <c r="O688" s="8" t="str">
        <f t="shared" si="41"/>
        <v>$L$688</v>
      </c>
    </row>
    <row r="689" spans="1:15" ht="20.100000000000001" customHeight="1" x14ac:dyDescent="0.25">
      <c r="A689" s="5">
        <f t="shared" si="43"/>
        <v>36923</v>
      </c>
      <c r="B689" s="6">
        <v>3.4000000000000002E-3</v>
      </c>
      <c r="C689" s="6">
        <v>2.3E-3</v>
      </c>
      <c r="D689" s="9">
        <v>4.8999999999999998E-3</v>
      </c>
      <c r="E689" s="7">
        <v>4.5999999999999999E-3</v>
      </c>
      <c r="F689" s="9">
        <v>6.3759999999999997E-3</v>
      </c>
      <c r="G689" s="7">
        <v>1.01E-2</v>
      </c>
      <c r="H689" s="7"/>
      <c r="I689" s="6">
        <v>3.68E-4</v>
      </c>
      <c r="J689" s="36">
        <v>9.8000001907348634E-3</v>
      </c>
      <c r="K689" s="36">
        <v>-7.8699998855590814E-2</v>
      </c>
      <c r="L689" s="36">
        <v>-6.8000000715255741E-3</v>
      </c>
      <c r="M689" s="8">
        <f t="shared" si="40"/>
        <v>689</v>
      </c>
      <c r="N689" s="8">
        <f t="shared" si="42"/>
        <v>12</v>
      </c>
      <c r="O689" s="8" t="str">
        <f t="shared" si="41"/>
        <v>$L$689</v>
      </c>
    </row>
    <row r="690" spans="1:15" ht="20.100000000000001" customHeight="1" x14ac:dyDescent="0.25">
      <c r="A690" s="5">
        <f t="shared" si="43"/>
        <v>36951</v>
      </c>
      <c r="B690" s="6">
        <v>8.0000000000000002E-3</v>
      </c>
      <c r="C690" s="6">
        <v>5.6000000000000008E-3</v>
      </c>
      <c r="D690" s="9">
        <v>4.7999999999999996E-3</v>
      </c>
      <c r="E690" s="7">
        <v>3.8E-3</v>
      </c>
      <c r="F690" s="9">
        <v>5.3700000000000006E-3</v>
      </c>
      <c r="G690" s="7">
        <v>1.2500000000000001E-2</v>
      </c>
      <c r="H690" s="7"/>
      <c r="I690" s="6">
        <v>1.7240000000000001E-3</v>
      </c>
      <c r="J690" s="36">
        <v>6.2999999523162846E-3</v>
      </c>
      <c r="K690" s="36">
        <v>-0.12529999732971192</v>
      </c>
      <c r="L690" s="36">
        <v>-1.7100000381469728E-2</v>
      </c>
      <c r="M690" s="8">
        <f t="shared" si="40"/>
        <v>690</v>
      </c>
      <c r="N690" s="8">
        <f t="shared" si="42"/>
        <v>12</v>
      </c>
      <c r="O690" s="8" t="str">
        <f t="shared" si="41"/>
        <v>$L$690</v>
      </c>
    </row>
    <row r="691" spans="1:15" ht="20.100000000000001" customHeight="1" x14ac:dyDescent="0.25">
      <c r="A691" s="5">
        <f t="shared" si="43"/>
        <v>36982</v>
      </c>
      <c r="B691" s="6">
        <v>1.1299999999999999E-2</v>
      </c>
      <c r="C691" s="6">
        <v>0.01</v>
      </c>
      <c r="D691" s="9">
        <v>8.3999999999999995E-3</v>
      </c>
      <c r="E691" s="7">
        <v>5.7999999999999996E-3</v>
      </c>
      <c r="F691" s="9">
        <v>6.7330000000000003E-3</v>
      </c>
      <c r="G691" s="7">
        <v>1.18E-2</v>
      </c>
      <c r="H691" s="7"/>
      <c r="I691" s="6">
        <v>1.5459999999999998E-3</v>
      </c>
      <c r="J691" s="36">
        <v>1.2200000286102295E-2</v>
      </c>
      <c r="K691" s="36">
        <v>9.1599998474121092E-2</v>
      </c>
      <c r="L691" s="36">
        <v>2.6400001049041749E-2</v>
      </c>
      <c r="M691" s="8">
        <f t="shared" si="40"/>
        <v>691</v>
      </c>
      <c r="N691" s="8">
        <f t="shared" si="42"/>
        <v>12</v>
      </c>
      <c r="O691" s="8" t="str">
        <f t="shared" si="41"/>
        <v>$L$691</v>
      </c>
    </row>
    <row r="692" spans="1:15" ht="20.100000000000001" customHeight="1" x14ac:dyDescent="0.25">
      <c r="A692" s="5">
        <f t="shared" si="43"/>
        <v>37012</v>
      </c>
      <c r="B692" s="6">
        <v>4.4000000000000003E-3</v>
      </c>
      <c r="C692" s="6">
        <v>8.6E-3</v>
      </c>
      <c r="D692" s="9">
        <v>5.6999999999999993E-3</v>
      </c>
      <c r="E692" s="7">
        <v>4.0999999999999995E-3</v>
      </c>
      <c r="F692" s="9">
        <v>6.5539999999999999E-3</v>
      </c>
      <c r="G692" s="7">
        <v>1.3299999999999999E-2</v>
      </c>
      <c r="H692" s="7"/>
      <c r="I692" s="6">
        <v>1.8270000000000001E-3</v>
      </c>
      <c r="J692" s="36">
        <v>1.399999976158142E-2</v>
      </c>
      <c r="K692" s="36">
        <v>1.2899999618530273E-2</v>
      </c>
      <c r="L692" s="36">
        <v>1.3799999952316283E-2</v>
      </c>
      <c r="M692" s="8">
        <f t="shared" ref="M692:M755" si="44">ROW(B692)</f>
        <v>692</v>
      </c>
      <c r="N692" s="8">
        <f t="shared" si="42"/>
        <v>12</v>
      </c>
      <c r="O692" s="8" t="str">
        <f t="shared" si="41"/>
        <v>$L$692</v>
      </c>
    </row>
    <row r="693" spans="1:15" ht="20.100000000000001" customHeight="1" x14ac:dyDescent="0.25">
      <c r="A693" s="5">
        <f t="shared" si="43"/>
        <v>37043</v>
      </c>
      <c r="B693" s="6">
        <v>1.46E-2</v>
      </c>
      <c r="C693" s="6">
        <v>9.7999999999999997E-3</v>
      </c>
      <c r="D693" s="9">
        <v>6.0000000000000001E-3</v>
      </c>
      <c r="E693" s="7">
        <v>5.1999999999999998E-3</v>
      </c>
      <c r="F693" s="9">
        <v>6.8360000000000001E-3</v>
      </c>
      <c r="G693" s="7">
        <v>1.2699999999999999E-2</v>
      </c>
      <c r="H693" s="7"/>
      <c r="I693" s="6">
        <v>1.4580000000000001E-3</v>
      </c>
      <c r="J693" s="36">
        <v>1.3899999856948852E-2</v>
      </c>
      <c r="K693" s="36">
        <v>-3.0199999809265136E-2</v>
      </c>
      <c r="L693" s="36">
        <v>5.799999833106995E-3</v>
      </c>
      <c r="M693" s="8">
        <f t="shared" si="44"/>
        <v>693</v>
      </c>
      <c r="N693" s="8">
        <f t="shared" si="42"/>
        <v>12</v>
      </c>
      <c r="O693" s="8" t="str">
        <f t="shared" ref="O693:O756" si="45">ADDRESS(M693,N693)</f>
        <v>$L$693</v>
      </c>
    </row>
    <row r="694" spans="1:15" ht="20.100000000000001" customHeight="1" x14ac:dyDescent="0.25">
      <c r="A694" s="5">
        <f t="shared" si="43"/>
        <v>37073</v>
      </c>
      <c r="B694" s="6">
        <v>1.6200000000000003E-2</v>
      </c>
      <c r="C694" s="6">
        <v>1.4800000000000001E-2</v>
      </c>
      <c r="D694" s="9">
        <v>1.11E-2</v>
      </c>
      <c r="E694" s="7">
        <v>1.3300000000000001E-2</v>
      </c>
      <c r="F694" s="9">
        <v>6.4649999999999994E-3</v>
      </c>
      <c r="G694" s="7">
        <v>1.4999999999999999E-2</v>
      </c>
      <c r="H694" s="7"/>
      <c r="I694" s="6">
        <v>2.441E-3</v>
      </c>
      <c r="J694" s="36">
        <v>1.399999976158142E-2</v>
      </c>
      <c r="K694" s="36">
        <v>-3.4700000286102296E-2</v>
      </c>
      <c r="L694" s="36">
        <v>5.2999997138977054E-3</v>
      </c>
      <c r="M694" s="8">
        <f t="shared" si="44"/>
        <v>694</v>
      </c>
      <c r="N694" s="8">
        <f t="shared" si="42"/>
        <v>12</v>
      </c>
      <c r="O694" s="8" t="str">
        <f t="shared" si="45"/>
        <v>$L$694</v>
      </c>
    </row>
    <row r="695" spans="1:15" ht="20.100000000000001" customHeight="1" x14ac:dyDescent="0.25">
      <c r="A695" s="5">
        <f t="shared" si="43"/>
        <v>37104</v>
      </c>
      <c r="B695" s="6">
        <v>9.0000000000000011E-3</v>
      </c>
      <c r="C695" s="6">
        <v>1.38E-2</v>
      </c>
      <c r="D695" s="9">
        <v>7.9000000000000008E-3</v>
      </c>
      <c r="E695" s="7">
        <v>6.9999999999999993E-3</v>
      </c>
      <c r="F695" s="9">
        <v>7.4529999999999996E-3</v>
      </c>
      <c r="G695" s="7">
        <v>1.6E-2</v>
      </c>
      <c r="H695" s="7"/>
      <c r="I695" s="6">
        <v>3.4360000000000003E-3</v>
      </c>
      <c r="J695" s="36">
        <v>2.0299999713897704E-2</v>
      </c>
      <c r="K695" s="36">
        <v>-5.3600001335144046E-2</v>
      </c>
      <c r="L695" s="36">
        <v>6.8999999761581417E-3</v>
      </c>
      <c r="M695" s="8">
        <f t="shared" si="44"/>
        <v>695</v>
      </c>
      <c r="N695" s="8">
        <f t="shared" si="42"/>
        <v>12</v>
      </c>
      <c r="O695" s="8" t="str">
        <f t="shared" si="45"/>
        <v>$L$695</v>
      </c>
    </row>
    <row r="696" spans="1:15" ht="20.100000000000001" customHeight="1" x14ac:dyDescent="0.25">
      <c r="A696" s="5">
        <f t="shared" si="43"/>
        <v>37135</v>
      </c>
      <c r="B696" s="6">
        <v>3.8E-3</v>
      </c>
      <c r="C696" s="6">
        <v>3.0999999999999999E-3</v>
      </c>
      <c r="D696" s="9">
        <v>4.4000000000000003E-3</v>
      </c>
      <c r="E696" s="7">
        <v>2.8000000000000004E-3</v>
      </c>
      <c r="F696" s="9">
        <v>8.4530000000000004E-3</v>
      </c>
      <c r="G696" s="7">
        <v>1.32E-2</v>
      </c>
      <c r="H696" s="7"/>
      <c r="I696" s="6">
        <v>1.6270000000000002E-3</v>
      </c>
      <c r="J696" s="36">
        <v>1.399999976158142E-2</v>
      </c>
      <c r="K696" s="36">
        <v>-0.12180000305175781</v>
      </c>
      <c r="L696" s="36">
        <v>-9.9000000953674318E-3</v>
      </c>
      <c r="M696" s="8">
        <f t="shared" si="44"/>
        <v>696</v>
      </c>
      <c r="N696" s="8">
        <f t="shared" si="42"/>
        <v>12</v>
      </c>
      <c r="O696" s="8" t="str">
        <f t="shared" si="45"/>
        <v>$L$696</v>
      </c>
    </row>
    <row r="697" spans="1:15" ht="20.100000000000001" customHeight="1" x14ac:dyDescent="0.25">
      <c r="A697" s="5">
        <f t="shared" si="43"/>
        <v>37165</v>
      </c>
      <c r="B697" s="6">
        <v>1.4499999999999999E-2</v>
      </c>
      <c r="C697" s="6">
        <v>1.18E-2</v>
      </c>
      <c r="D697" s="9">
        <v>9.3999999999999986E-3</v>
      </c>
      <c r="E697" s="7">
        <v>8.3000000000000001E-3</v>
      </c>
      <c r="F697" s="9">
        <v>6.6349999999999994E-3</v>
      </c>
      <c r="G697" s="7">
        <v>1.54E-2</v>
      </c>
      <c r="H697" s="7"/>
      <c r="I697" s="6">
        <v>2.9130000000000002E-3</v>
      </c>
      <c r="J697" s="36">
        <v>1.7100000381469728E-2</v>
      </c>
      <c r="K697" s="36">
        <v>4.300000190734863E-2</v>
      </c>
      <c r="L697" s="36">
        <v>2.1300001144409178E-2</v>
      </c>
      <c r="M697" s="8">
        <f t="shared" si="44"/>
        <v>697</v>
      </c>
      <c r="N697" s="8">
        <f t="shared" si="42"/>
        <v>12</v>
      </c>
      <c r="O697" s="8" t="str">
        <f t="shared" si="45"/>
        <v>$L$697</v>
      </c>
    </row>
    <row r="698" spans="1:15" ht="20.100000000000001" customHeight="1" x14ac:dyDescent="0.25">
      <c r="A698" s="5">
        <f t="shared" si="43"/>
        <v>37196</v>
      </c>
      <c r="B698" s="6">
        <v>7.6E-3</v>
      </c>
      <c r="C698" s="6">
        <v>1.1000000000000001E-2</v>
      </c>
      <c r="D698" s="9">
        <v>1.29E-2</v>
      </c>
      <c r="E698" s="7">
        <v>7.0999999999999995E-3</v>
      </c>
      <c r="F698" s="9">
        <v>7.9279999999999993E-3</v>
      </c>
      <c r="G698" s="7">
        <v>1.3899999999999999E-2</v>
      </c>
      <c r="H698" s="7"/>
      <c r="I698" s="6">
        <v>1.928E-3</v>
      </c>
      <c r="J698" s="36">
        <v>1.600000023841858E-2</v>
      </c>
      <c r="K698" s="36">
        <v>8.9300003051757809E-2</v>
      </c>
      <c r="L698" s="36">
        <v>2.8299999237060548E-2</v>
      </c>
      <c r="M698" s="8">
        <f t="shared" si="44"/>
        <v>698</v>
      </c>
      <c r="N698" s="8">
        <f t="shared" si="42"/>
        <v>12</v>
      </c>
      <c r="O698" s="8" t="str">
        <f t="shared" si="45"/>
        <v>$L$698</v>
      </c>
    </row>
    <row r="699" spans="1:15" ht="20.100000000000001" customHeight="1" x14ac:dyDescent="0.25">
      <c r="A699" s="5">
        <f t="shared" si="43"/>
        <v>37226</v>
      </c>
      <c r="B699" s="6">
        <v>1.8E-3</v>
      </c>
      <c r="C699" s="6">
        <v>2.2000000000000001E-3</v>
      </c>
      <c r="D699" s="9">
        <v>7.4000000000000003E-3</v>
      </c>
      <c r="E699" s="7">
        <v>6.5000000000000006E-3</v>
      </c>
      <c r="F699" s="9">
        <v>6.9379999999999997E-3</v>
      </c>
      <c r="G699" s="7">
        <v>1.3899999999999999E-2</v>
      </c>
      <c r="H699" s="7"/>
      <c r="I699" s="6">
        <v>1.983E-3</v>
      </c>
      <c r="J699" s="36">
        <v>1.590000033378601E-2</v>
      </c>
      <c r="K699" s="36">
        <v>4.9899997711181643E-2</v>
      </c>
      <c r="L699" s="36">
        <v>2.1900000572204589E-2</v>
      </c>
      <c r="M699" s="8">
        <f t="shared" si="44"/>
        <v>699</v>
      </c>
      <c r="N699" s="8">
        <f t="shared" si="42"/>
        <v>12</v>
      </c>
      <c r="O699" s="8" t="str">
        <f t="shared" si="45"/>
        <v>$L$699</v>
      </c>
    </row>
    <row r="700" spans="1:15" ht="20.100000000000001" customHeight="1" x14ac:dyDescent="0.25">
      <c r="A700" s="5">
        <f t="shared" si="43"/>
        <v>37257</v>
      </c>
      <c r="B700" s="6">
        <v>1.9E-3</v>
      </c>
      <c r="C700" s="6">
        <v>3.5999999999999999E-3</v>
      </c>
      <c r="D700" s="9">
        <v>1.0700000000000001E-2</v>
      </c>
      <c r="E700" s="7">
        <v>5.1999999999999998E-3</v>
      </c>
      <c r="F700" s="9">
        <v>6.9930000000000001E-3</v>
      </c>
      <c r="G700" s="7">
        <v>1.5299999999999999E-2</v>
      </c>
      <c r="H700" s="7"/>
      <c r="I700" s="6">
        <v>2.591E-3</v>
      </c>
      <c r="J700" s="36">
        <v>1.559999942779541E-2</v>
      </c>
      <c r="K700" s="36">
        <v>-4.4099998474121091E-2</v>
      </c>
      <c r="L700" s="36">
        <v>4.9000000953674317E-3</v>
      </c>
      <c r="M700" s="8">
        <f t="shared" si="44"/>
        <v>700</v>
      </c>
      <c r="N700" s="8">
        <f t="shared" si="42"/>
        <v>12</v>
      </c>
      <c r="O700" s="8" t="str">
        <f t="shared" si="45"/>
        <v>$L$700</v>
      </c>
    </row>
    <row r="701" spans="1:15" ht="20.100000000000001" customHeight="1" x14ac:dyDescent="0.25">
      <c r="A701" s="5">
        <f t="shared" si="43"/>
        <v>37288</v>
      </c>
      <c r="B701" s="6">
        <v>1.8E-3</v>
      </c>
      <c r="C701" s="6">
        <v>5.9999999999999995E-4</v>
      </c>
      <c r="D701" s="9">
        <v>3.0999999999999999E-3</v>
      </c>
      <c r="E701" s="7">
        <v>3.5999999999999999E-3</v>
      </c>
      <c r="F701" s="9">
        <v>7.6039999999999996E-3</v>
      </c>
      <c r="G701" s="7">
        <v>1.2500000000000001E-2</v>
      </c>
      <c r="H701" s="7"/>
      <c r="I701" s="6">
        <v>1.1709999999999999E-3</v>
      </c>
      <c r="J701" s="36">
        <v>1.1200000047683716E-2</v>
      </c>
      <c r="K701" s="36">
        <v>0.10289999961853027</v>
      </c>
      <c r="L701" s="36">
        <v>2.4400000572204591E-2</v>
      </c>
      <c r="M701" s="8">
        <f t="shared" si="44"/>
        <v>701</v>
      </c>
      <c r="N701" s="8">
        <f t="shared" si="42"/>
        <v>12</v>
      </c>
      <c r="O701" s="8" t="str">
        <f t="shared" si="45"/>
        <v>$L$701</v>
      </c>
    </row>
    <row r="702" spans="1:15" ht="20.100000000000001" customHeight="1" x14ac:dyDescent="0.25">
      <c r="A702" s="5">
        <f t="shared" si="43"/>
        <v>37316</v>
      </c>
      <c r="B702" s="6">
        <v>1.1000000000000001E-3</v>
      </c>
      <c r="C702" s="6">
        <v>8.9999999999999998E-4</v>
      </c>
      <c r="D702" s="9">
        <v>6.1999999999999998E-3</v>
      </c>
      <c r="E702" s="7">
        <v>6.0000000000000001E-3</v>
      </c>
      <c r="F702" s="9">
        <v>6.1770000000000002E-3</v>
      </c>
      <c r="G702" s="7">
        <v>1.37E-2</v>
      </c>
      <c r="H702" s="7"/>
      <c r="I702" s="6">
        <v>1.758E-3</v>
      </c>
      <c r="J702" s="36">
        <v>1.2100000381469727E-2</v>
      </c>
      <c r="K702" s="36">
        <v>-2.2000000476837159E-2</v>
      </c>
      <c r="L702" s="36">
        <v>7.5999999046325682E-3</v>
      </c>
      <c r="M702" s="8">
        <f t="shared" si="44"/>
        <v>702</v>
      </c>
      <c r="N702" s="8">
        <f t="shared" si="42"/>
        <v>12</v>
      </c>
      <c r="O702" s="8" t="str">
        <f t="shared" si="45"/>
        <v>$L$702</v>
      </c>
    </row>
    <row r="703" spans="1:15" ht="20.100000000000001" customHeight="1" x14ac:dyDescent="0.25">
      <c r="A703" s="5">
        <f t="shared" si="43"/>
        <v>37347</v>
      </c>
      <c r="B703" s="6">
        <v>6.9999999999999993E-3</v>
      </c>
      <c r="C703" s="6">
        <v>5.6000000000000008E-3</v>
      </c>
      <c r="D703" s="9">
        <v>6.8000000000000005E-3</v>
      </c>
      <c r="E703" s="7">
        <v>8.0000000000000002E-3</v>
      </c>
      <c r="F703" s="9">
        <v>6.7669999999999996E-3</v>
      </c>
      <c r="G703" s="7">
        <v>1.4800000000000001E-2</v>
      </c>
      <c r="H703" s="7"/>
      <c r="I703" s="6">
        <v>2.3569999999999997E-3</v>
      </c>
      <c r="J703" s="36">
        <v>1.2300000190734864E-2</v>
      </c>
      <c r="K703" s="36">
        <v>7.6999998092651366E-3</v>
      </c>
      <c r="L703" s="36">
        <v>1.1699999570846558E-2</v>
      </c>
      <c r="M703" s="8">
        <f t="shared" si="44"/>
        <v>703</v>
      </c>
      <c r="N703" s="8">
        <f t="shared" si="42"/>
        <v>12</v>
      </c>
      <c r="O703" s="8" t="str">
        <f t="shared" si="45"/>
        <v>$L$703</v>
      </c>
    </row>
    <row r="704" spans="1:15" ht="20.100000000000001" customHeight="1" x14ac:dyDescent="0.25">
      <c r="A704" s="5">
        <f t="shared" si="43"/>
        <v>37377</v>
      </c>
      <c r="B704" s="6">
        <v>1.11E-2</v>
      </c>
      <c r="C704" s="6">
        <v>8.3000000000000001E-3</v>
      </c>
      <c r="D704" s="9">
        <v>8.9999999999999998E-4</v>
      </c>
      <c r="E704" s="7">
        <v>2.0999999999999999E-3</v>
      </c>
      <c r="F704" s="9">
        <v>7.3689999999999997E-3</v>
      </c>
      <c r="G704" s="7">
        <v>1.4E-2</v>
      </c>
      <c r="H704" s="7"/>
      <c r="I704" s="6">
        <v>2.1020000000000001E-3</v>
      </c>
      <c r="J704" s="36">
        <v>1.0499999523162842E-2</v>
      </c>
      <c r="K704" s="36">
        <v>-1.350000023841858E-2</v>
      </c>
      <c r="L704" s="36">
        <v>7.5999999046325682E-3</v>
      </c>
      <c r="M704" s="8">
        <f t="shared" si="44"/>
        <v>704</v>
      </c>
      <c r="N704" s="8">
        <f t="shared" si="42"/>
        <v>12</v>
      </c>
      <c r="O704" s="8" t="str">
        <f t="shared" si="45"/>
        <v>$L$704</v>
      </c>
    </row>
    <row r="705" spans="1:15" ht="20.100000000000001" customHeight="1" x14ac:dyDescent="0.25">
      <c r="A705" s="5">
        <f t="shared" si="43"/>
        <v>37408</v>
      </c>
      <c r="B705" s="6">
        <v>1.7399999999999999E-2</v>
      </c>
      <c r="C705" s="6">
        <v>1.54E-2</v>
      </c>
      <c r="D705" s="9">
        <v>6.0999999999999995E-3</v>
      </c>
      <c r="E705" s="7">
        <v>4.1999999999999997E-3</v>
      </c>
      <c r="F705" s="9">
        <v>7.1130000000000004E-3</v>
      </c>
      <c r="G705" s="7">
        <v>1.3100000000000001E-2</v>
      </c>
      <c r="H705" s="7"/>
      <c r="I705" s="6">
        <v>1.5820000000000001E-3</v>
      </c>
      <c r="J705" s="36">
        <v>8.3999997377395622E-3</v>
      </c>
      <c r="K705" s="36">
        <v>-7.8899998664855961E-2</v>
      </c>
      <c r="L705" s="36">
        <v>-2.0999999344348905E-3</v>
      </c>
      <c r="M705" s="8">
        <f t="shared" si="44"/>
        <v>705</v>
      </c>
      <c r="N705" s="8">
        <f t="shared" si="42"/>
        <v>12</v>
      </c>
      <c r="O705" s="8" t="str">
        <f t="shared" si="45"/>
        <v>$L$705</v>
      </c>
    </row>
    <row r="706" spans="1:15" ht="20.100000000000001" customHeight="1" x14ac:dyDescent="0.25">
      <c r="A706" s="5">
        <f t="shared" si="43"/>
        <v>37438</v>
      </c>
      <c r="B706" s="6">
        <v>2.0499999999999997E-2</v>
      </c>
      <c r="C706" s="6">
        <v>1.95E-2</v>
      </c>
      <c r="D706" s="9">
        <v>1.15E-2</v>
      </c>
      <c r="E706" s="7">
        <v>1.1899999999999999E-2</v>
      </c>
      <c r="F706" s="9">
        <v>6.5900000000000004E-3</v>
      </c>
      <c r="G706" s="7">
        <v>1.54E-2</v>
      </c>
      <c r="H706" s="7"/>
      <c r="I706" s="6">
        <v>2.6559999999999999E-3</v>
      </c>
      <c r="J706" s="36">
        <v>1.3600000143051148E-2</v>
      </c>
      <c r="K706" s="36">
        <v>-0.11760000228881835</v>
      </c>
      <c r="L706" s="36">
        <v>-3.1000000238418581E-3</v>
      </c>
      <c r="M706" s="8">
        <f t="shared" si="44"/>
        <v>706</v>
      </c>
      <c r="N706" s="8">
        <f t="shared" si="42"/>
        <v>12</v>
      </c>
      <c r="O706" s="8" t="str">
        <f t="shared" si="45"/>
        <v>$L$706</v>
      </c>
    </row>
    <row r="707" spans="1:15" ht="20.100000000000001" customHeight="1" x14ac:dyDescent="0.25">
      <c r="A707" s="5">
        <f t="shared" si="43"/>
        <v>37469</v>
      </c>
      <c r="B707" s="6">
        <v>2.3599999999999999E-2</v>
      </c>
      <c r="C707" s="6">
        <v>2.3199999999999998E-2</v>
      </c>
      <c r="D707" s="9">
        <v>8.6E-3</v>
      </c>
      <c r="E707" s="7">
        <v>6.5000000000000006E-3</v>
      </c>
      <c r="F707" s="9">
        <v>7.6690000000000005E-3</v>
      </c>
      <c r="G707" s="7">
        <v>1.4500000000000001E-2</v>
      </c>
      <c r="H707" s="7"/>
      <c r="I707" s="6">
        <v>2.4809999999999997E-3</v>
      </c>
      <c r="J707" s="36">
        <v>1.6900000572204591E-2</v>
      </c>
      <c r="K707" s="36">
        <v>6.5300002098083496E-2</v>
      </c>
      <c r="L707" s="36">
        <v>2.2899999618530273E-2</v>
      </c>
      <c r="M707" s="8">
        <f t="shared" si="44"/>
        <v>707</v>
      </c>
      <c r="N707" s="8">
        <f t="shared" si="42"/>
        <v>12</v>
      </c>
      <c r="O707" s="8" t="str">
        <f t="shared" si="45"/>
        <v>$L$707</v>
      </c>
    </row>
    <row r="708" spans="1:15" ht="20.100000000000001" customHeight="1" x14ac:dyDescent="0.25">
      <c r="A708" s="5">
        <f t="shared" si="43"/>
        <v>37500</v>
      </c>
      <c r="B708" s="6">
        <v>2.64E-2</v>
      </c>
      <c r="C708" s="6">
        <v>2.4E-2</v>
      </c>
      <c r="D708" s="9">
        <v>8.3000000000000001E-3</v>
      </c>
      <c r="E708" s="7">
        <v>7.1999999999999998E-3</v>
      </c>
      <c r="F708" s="9">
        <v>7.4929999999999997E-3</v>
      </c>
      <c r="G708" s="7">
        <v>1.38E-2</v>
      </c>
      <c r="H708" s="7"/>
      <c r="I708" s="6">
        <v>1.9550000000000001E-3</v>
      </c>
      <c r="J708" s="36">
        <v>1.9600000381469727E-2</v>
      </c>
      <c r="K708" s="36">
        <v>-0.125</v>
      </c>
      <c r="L708" s="36">
        <v>5.0000000745058064E-4</v>
      </c>
      <c r="M708" s="8">
        <f t="shared" si="44"/>
        <v>708</v>
      </c>
      <c r="N708" s="8">
        <f t="shared" si="42"/>
        <v>12</v>
      </c>
      <c r="O708" s="8" t="str">
        <f t="shared" si="45"/>
        <v>$L$708</v>
      </c>
    </row>
    <row r="709" spans="1:15" ht="20.100000000000001" customHeight="1" x14ac:dyDescent="0.25">
      <c r="A709" s="5">
        <f t="shared" si="43"/>
        <v>37530</v>
      </c>
      <c r="B709" s="6">
        <v>4.2099999999999999E-2</v>
      </c>
      <c r="C709" s="6">
        <v>3.8699999999999998E-2</v>
      </c>
      <c r="D709" s="9">
        <v>1.5700000000000002E-2</v>
      </c>
      <c r="E709" s="7">
        <v>1.3100000000000001E-2</v>
      </c>
      <c r="F709" s="9">
        <v>6.9649999999999998E-3</v>
      </c>
      <c r="G709" s="7">
        <v>1.6400000000000001E-2</v>
      </c>
      <c r="H709" s="7"/>
      <c r="I709" s="6">
        <v>2.7680000000000001E-3</v>
      </c>
      <c r="J709" s="36">
        <v>2.6800000667572023E-2</v>
      </c>
      <c r="K709" s="36">
        <v>0.20870000839233399</v>
      </c>
      <c r="L709" s="36">
        <v>4.8200001716613768E-2</v>
      </c>
      <c r="M709" s="8">
        <f t="shared" si="44"/>
        <v>709</v>
      </c>
      <c r="N709" s="8">
        <f t="shared" ref="N709:N772" si="46">IF($Q$4=$B$3,COLUMN(B709),IF($Q$4=$C$3,COLUMN(C709),IF($Q$4=$D$3,COLUMN(D709),IF($Q$4=$E$3,COLUMN(E709),IF($Q$4=$F$3,COLUMN(F709),IF($Q$4=$G$3,COLUMN(G709),IF($Q$4=$H$3,COLUMN(H709),IF($Q$4=$I$3,COLUMN(I709),IF($Q$4=$J$3,COLUMN(J709),IF($Q$4=$K$3,COLUMN(K709),IF($Q$4=$L$3,COLUMN(L709),0)))))))))))</f>
        <v>12</v>
      </c>
      <c r="O709" s="8" t="str">
        <f t="shared" si="45"/>
        <v>$L$709</v>
      </c>
    </row>
    <row r="710" spans="1:15" ht="20.100000000000001" customHeight="1" x14ac:dyDescent="0.25">
      <c r="A710" s="5">
        <f t="shared" ref="A710:A773" si="47">EDATE(A709,1)</f>
        <v>37561</v>
      </c>
      <c r="B710" s="6">
        <v>5.8400000000000001E-2</v>
      </c>
      <c r="C710" s="6">
        <v>5.1900000000000002E-2</v>
      </c>
      <c r="D710" s="9">
        <v>3.39E-2</v>
      </c>
      <c r="E710" s="7">
        <v>3.0200000000000001E-2</v>
      </c>
      <c r="F710" s="9">
        <v>7.7819999999999999E-3</v>
      </c>
      <c r="G710" s="7">
        <v>1.5299999999999999E-2</v>
      </c>
      <c r="H710" s="7"/>
      <c r="I710" s="6">
        <v>2.6440000000000001E-3</v>
      </c>
      <c r="J710" s="36">
        <v>2.9200000762939451E-2</v>
      </c>
      <c r="K710" s="36">
        <v>-7.0000000298023226E-4</v>
      </c>
      <c r="L710" s="36">
        <v>2.5199999809265138E-2</v>
      </c>
      <c r="M710" s="8">
        <f t="shared" si="44"/>
        <v>710</v>
      </c>
      <c r="N710" s="8">
        <f t="shared" si="46"/>
        <v>12</v>
      </c>
      <c r="O710" s="8" t="str">
        <f t="shared" si="45"/>
        <v>$L$710</v>
      </c>
    </row>
    <row r="711" spans="1:15" ht="20.100000000000001" customHeight="1" x14ac:dyDescent="0.25">
      <c r="A711" s="5">
        <f t="shared" si="47"/>
        <v>37591</v>
      </c>
      <c r="B711" s="6">
        <v>2.7000000000000003E-2</v>
      </c>
      <c r="C711" s="6">
        <v>3.7499999999999999E-2</v>
      </c>
      <c r="D711" s="9">
        <v>2.7000000000000003E-2</v>
      </c>
      <c r="E711" s="7">
        <v>2.1000000000000001E-2</v>
      </c>
      <c r="F711" s="9">
        <v>7.6570000000000006E-3</v>
      </c>
      <c r="G711" s="7">
        <v>1.7299999999999999E-2</v>
      </c>
      <c r="H711" s="7"/>
      <c r="I711" s="6">
        <v>3.6089999999999998E-3</v>
      </c>
      <c r="J711" s="36">
        <v>1.7200000286102295E-2</v>
      </c>
      <c r="K711" s="36">
        <v>6.5300002098083496E-2</v>
      </c>
      <c r="L711" s="36">
        <v>2.3499999046325683E-2</v>
      </c>
      <c r="M711" s="8">
        <f t="shared" si="44"/>
        <v>711</v>
      </c>
      <c r="N711" s="8">
        <f t="shared" si="46"/>
        <v>12</v>
      </c>
      <c r="O711" s="8" t="str">
        <f t="shared" si="45"/>
        <v>$L$711</v>
      </c>
    </row>
    <row r="712" spans="1:15" ht="20.100000000000001" customHeight="1" x14ac:dyDescent="0.25">
      <c r="A712" s="5">
        <f t="shared" si="47"/>
        <v>37622</v>
      </c>
      <c r="B712" s="6">
        <v>2.1700000000000001E-2</v>
      </c>
      <c r="C712" s="6">
        <v>2.3300000000000001E-2</v>
      </c>
      <c r="D712" s="9">
        <v>2.4700000000000003E-2</v>
      </c>
      <c r="E712" s="7">
        <v>2.2499999999999999E-2</v>
      </c>
      <c r="F712" s="9">
        <v>8.627000000000001E-3</v>
      </c>
      <c r="G712" s="7">
        <v>1.9699999999999999E-2</v>
      </c>
      <c r="H712" s="7"/>
      <c r="I712" s="6">
        <v>4.8780000000000004E-3</v>
      </c>
      <c r="J712" s="36">
        <v>2.8499999046325684E-2</v>
      </c>
      <c r="K712" s="36">
        <v>-3.8299999237060546E-2</v>
      </c>
      <c r="L712" s="36">
        <v>1.9299999475479127E-2</v>
      </c>
      <c r="M712" s="8">
        <f t="shared" si="44"/>
        <v>712</v>
      </c>
      <c r="N712" s="8">
        <f t="shared" si="46"/>
        <v>12</v>
      </c>
      <c r="O712" s="8" t="str">
        <f t="shared" si="45"/>
        <v>$L$712</v>
      </c>
    </row>
    <row r="713" spans="1:15" ht="20.100000000000001" customHeight="1" x14ac:dyDescent="0.25">
      <c r="A713" s="5">
        <f t="shared" si="47"/>
        <v>37653</v>
      </c>
      <c r="B713" s="6">
        <v>1.5900000000000001E-2</v>
      </c>
      <c r="C713" s="6">
        <v>2.2799999999999997E-2</v>
      </c>
      <c r="D713" s="9">
        <v>1.46E-2</v>
      </c>
      <c r="E713" s="7">
        <v>1.5700000000000002E-2</v>
      </c>
      <c r="F713" s="9">
        <v>9.9019999999999993E-3</v>
      </c>
      <c r="G713" s="7">
        <v>1.83E-2</v>
      </c>
      <c r="H713" s="7"/>
      <c r="I713" s="6">
        <v>4.1159999999999999E-3</v>
      </c>
      <c r="J713" s="36">
        <v>2.4200000762939454E-2</v>
      </c>
      <c r="K713" s="36">
        <v>-3.7599999904632565E-2</v>
      </c>
      <c r="L713" s="36">
        <v>1.6299999952316284E-2</v>
      </c>
      <c r="M713" s="8">
        <f t="shared" si="44"/>
        <v>713</v>
      </c>
      <c r="N713" s="8">
        <f t="shared" si="46"/>
        <v>12</v>
      </c>
      <c r="O713" s="8" t="str">
        <f t="shared" si="45"/>
        <v>$L$713</v>
      </c>
    </row>
    <row r="714" spans="1:15" ht="20.100000000000001" customHeight="1" x14ac:dyDescent="0.25">
      <c r="A714" s="5">
        <f t="shared" si="47"/>
        <v>37681</v>
      </c>
      <c r="B714" s="6">
        <v>1.66E-2</v>
      </c>
      <c r="C714" s="6">
        <v>1.5300000000000001E-2</v>
      </c>
      <c r="D714" s="9">
        <v>1.37E-2</v>
      </c>
      <c r="E714" s="7">
        <v>1.23E-2</v>
      </c>
      <c r="F714" s="9">
        <v>9.1369999999999993E-3</v>
      </c>
      <c r="G714" s="7">
        <v>1.77E-2</v>
      </c>
      <c r="H714" s="7"/>
      <c r="I714" s="6">
        <v>3.7819999999999998E-3</v>
      </c>
      <c r="J714" s="36">
        <v>1.8300000429153442E-2</v>
      </c>
      <c r="K714" s="36">
        <v>6.9899997711181647E-2</v>
      </c>
      <c r="L714" s="36">
        <v>2.4600000381469728E-2</v>
      </c>
      <c r="M714" s="8">
        <f t="shared" si="44"/>
        <v>714</v>
      </c>
      <c r="N714" s="8">
        <f t="shared" si="46"/>
        <v>12</v>
      </c>
      <c r="O714" s="8" t="str">
        <f t="shared" si="45"/>
        <v>$L$714</v>
      </c>
    </row>
    <row r="715" spans="1:15" ht="20.100000000000001" customHeight="1" x14ac:dyDescent="0.25">
      <c r="A715" s="5">
        <f t="shared" si="47"/>
        <v>37712</v>
      </c>
      <c r="B715" s="6">
        <v>4.0999999999999995E-3</v>
      </c>
      <c r="C715" s="6">
        <v>9.1999999999999998E-3</v>
      </c>
      <c r="D715" s="9">
        <v>1.38E-2</v>
      </c>
      <c r="E715" s="7">
        <v>9.7000000000000003E-3</v>
      </c>
      <c r="F715" s="9">
        <v>8.8009999999999998E-3</v>
      </c>
      <c r="G715" s="7">
        <v>1.8700000000000001E-2</v>
      </c>
      <c r="H715" s="7"/>
      <c r="I715" s="6">
        <v>4.1840000000000002E-3</v>
      </c>
      <c r="J715" s="36">
        <v>1.559999942779541E-2</v>
      </c>
      <c r="K715" s="36">
        <v>6.0199999809265138E-2</v>
      </c>
      <c r="L715" s="36">
        <v>2.1300001144409178E-2</v>
      </c>
      <c r="M715" s="8">
        <f t="shared" si="44"/>
        <v>715</v>
      </c>
      <c r="N715" s="8">
        <f t="shared" si="46"/>
        <v>12</v>
      </c>
      <c r="O715" s="8" t="str">
        <f t="shared" si="45"/>
        <v>$L$715</v>
      </c>
    </row>
    <row r="716" spans="1:15" ht="20.100000000000001" customHeight="1" x14ac:dyDescent="0.25">
      <c r="A716" s="5">
        <f t="shared" si="47"/>
        <v>37742</v>
      </c>
      <c r="B716" s="6">
        <v>-6.7000000000000002E-3</v>
      </c>
      <c r="C716" s="6">
        <v>-2.5999999999999999E-3</v>
      </c>
      <c r="D716" s="9">
        <v>9.8999999999999991E-3</v>
      </c>
      <c r="E716" s="7">
        <v>6.0999999999999995E-3</v>
      </c>
      <c r="F716" s="9">
        <v>9.2049999999999996E-3</v>
      </c>
      <c r="G716" s="7">
        <v>1.9599999999999999E-2</v>
      </c>
      <c r="H716" s="7"/>
      <c r="I716" s="6">
        <v>4.6500000000000005E-3</v>
      </c>
      <c r="J716" s="36">
        <v>1.6599999666213991E-2</v>
      </c>
      <c r="K716" s="36">
        <v>4.9000000953674315E-2</v>
      </c>
      <c r="L716" s="36">
        <v>2.0699999332427978E-2</v>
      </c>
      <c r="M716" s="8">
        <f t="shared" si="44"/>
        <v>716</v>
      </c>
      <c r="N716" s="8">
        <f t="shared" si="46"/>
        <v>12</v>
      </c>
      <c r="O716" s="8" t="str">
        <f t="shared" si="45"/>
        <v>$L$716</v>
      </c>
    </row>
    <row r="717" spans="1:15" ht="20.100000000000001" customHeight="1" x14ac:dyDescent="0.25">
      <c r="A717" s="5">
        <f t="shared" si="47"/>
        <v>37773</v>
      </c>
      <c r="B717" s="6">
        <v>-6.9999999999999993E-3</v>
      </c>
      <c r="C717" s="6">
        <v>-0.01</v>
      </c>
      <c r="D717" s="9">
        <v>-5.9999999999999995E-4</v>
      </c>
      <c r="E717" s="7">
        <v>-1.5E-3</v>
      </c>
      <c r="F717" s="9">
        <v>9.673000000000001E-3</v>
      </c>
      <c r="G717" s="7">
        <v>1.8499999999999999E-2</v>
      </c>
      <c r="H717" s="7"/>
      <c r="I717" s="6">
        <v>4.1660000000000004E-3</v>
      </c>
      <c r="J717" s="36">
        <v>1.5099999904632568E-2</v>
      </c>
      <c r="K717" s="36">
        <v>-3.7000000476837158E-2</v>
      </c>
      <c r="L717" s="36">
        <v>8.5000002384185789E-3</v>
      </c>
      <c r="M717" s="8">
        <f t="shared" si="44"/>
        <v>717</v>
      </c>
      <c r="N717" s="8">
        <f t="shared" si="46"/>
        <v>12</v>
      </c>
      <c r="O717" s="8" t="str">
        <f t="shared" si="45"/>
        <v>$L$717</v>
      </c>
    </row>
    <row r="718" spans="1:15" ht="20.100000000000001" customHeight="1" x14ac:dyDescent="0.25">
      <c r="A718" s="5">
        <f t="shared" si="47"/>
        <v>37803</v>
      </c>
      <c r="B718" s="6">
        <v>-2E-3</v>
      </c>
      <c r="C718" s="6">
        <v>-4.1999999999999997E-3</v>
      </c>
      <c r="D718" s="9">
        <v>4.0000000000000002E-4</v>
      </c>
      <c r="E718" s="7">
        <v>2E-3</v>
      </c>
      <c r="F718" s="9">
        <v>9.186999999999999E-3</v>
      </c>
      <c r="G718" s="7">
        <v>2.0799999999999999E-2</v>
      </c>
      <c r="H718" s="7"/>
      <c r="I718" s="6">
        <v>5.4650000000000002E-3</v>
      </c>
      <c r="J718" s="36">
        <v>2.0299999713897704E-2</v>
      </c>
      <c r="K718" s="36">
        <v>6.7800002098083498E-2</v>
      </c>
      <c r="L718" s="36">
        <v>2.6099998950958252E-2</v>
      </c>
      <c r="M718" s="8">
        <f t="shared" si="44"/>
        <v>718</v>
      </c>
      <c r="N718" s="8">
        <f t="shared" si="46"/>
        <v>12</v>
      </c>
      <c r="O718" s="8" t="str">
        <f t="shared" si="45"/>
        <v>$L$718</v>
      </c>
    </row>
    <row r="719" spans="1:15" ht="20.100000000000001" customHeight="1" x14ac:dyDescent="0.25">
      <c r="A719" s="5">
        <f t="shared" si="47"/>
        <v>37834</v>
      </c>
      <c r="B719" s="6">
        <v>6.1999999999999998E-3</v>
      </c>
      <c r="C719" s="6">
        <v>3.8E-3</v>
      </c>
      <c r="D719" s="9">
        <v>1.8E-3</v>
      </c>
      <c r="E719" s="7">
        <v>3.4000000000000002E-3</v>
      </c>
      <c r="F719" s="9">
        <v>1.0492E-2</v>
      </c>
      <c r="G719" s="7">
        <v>1.7600000000000001E-2</v>
      </c>
      <c r="H719" s="7"/>
      <c r="I719" s="6">
        <v>4.0379999999999999E-3</v>
      </c>
      <c r="J719" s="36">
        <v>2.1600000858306885E-2</v>
      </c>
      <c r="K719" s="36">
        <v>0.10779999732971192</v>
      </c>
      <c r="L719" s="36">
        <v>3.2400000095367434E-2</v>
      </c>
      <c r="M719" s="8">
        <f t="shared" si="44"/>
        <v>719</v>
      </c>
      <c r="N719" s="8">
        <f t="shared" si="46"/>
        <v>12</v>
      </c>
      <c r="O719" s="8" t="str">
        <f t="shared" si="45"/>
        <v>$L$719</v>
      </c>
    </row>
    <row r="720" spans="1:15" ht="20.100000000000001" customHeight="1" x14ac:dyDescent="0.25">
      <c r="A720" s="5">
        <f t="shared" si="47"/>
        <v>37865</v>
      </c>
      <c r="B720" s="6">
        <v>1.0500000000000001E-2</v>
      </c>
      <c r="C720" s="6">
        <v>1.18E-2</v>
      </c>
      <c r="D720" s="9">
        <v>8.199999999999999E-3</v>
      </c>
      <c r="E720" s="7">
        <v>7.8000000000000005E-3</v>
      </c>
      <c r="F720" s="9">
        <v>9.0580000000000001E-3</v>
      </c>
      <c r="G720" s="7">
        <v>1.67E-2</v>
      </c>
      <c r="H720" s="7"/>
      <c r="I720" s="6">
        <v>3.3639999999999998E-3</v>
      </c>
      <c r="J720" s="36">
        <v>2.3599998950958254E-2</v>
      </c>
      <c r="K720" s="36">
        <v>1.6100000143051147E-2</v>
      </c>
      <c r="L720" s="36">
        <v>2.2599999904632569E-2</v>
      </c>
      <c r="M720" s="8">
        <f t="shared" si="44"/>
        <v>720</v>
      </c>
      <c r="N720" s="8">
        <f t="shared" si="46"/>
        <v>12</v>
      </c>
      <c r="O720" s="8" t="str">
        <f t="shared" si="45"/>
        <v>$L$720</v>
      </c>
    </row>
    <row r="721" spans="1:15" ht="20.100000000000001" customHeight="1" x14ac:dyDescent="0.25">
      <c r="A721" s="5">
        <f t="shared" si="47"/>
        <v>37895</v>
      </c>
      <c r="B721" s="6">
        <v>4.4000000000000003E-3</v>
      </c>
      <c r="C721" s="6">
        <v>3.8E-3</v>
      </c>
      <c r="D721" s="9">
        <v>3.9000000000000003E-3</v>
      </c>
      <c r="E721" s="7">
        <v>2.8999999999999998E-3</v>
      </c>
      <c r="F721" s="9">
        <v>8.3809999999999996E-3</v>
      </c>
      <c r="G721" s="7">
        <v>1.6299999999999999E-2</v>
      </c>
      <c r="H721" s="7"/>
      <c r="I721" s="6">
        <v>3.2129999999999997E-3</v>
      </c>
      <c r="J721" s="36">
        <v>1.6799999475479124E-2</v>
      </c>
      <c r="K721" s="36">
        <v>7.03000020980835E-2</v>
      </c>
      <c r="L721" s="36">
        <v>2.3900001049041747E-2</v>
      </c>
      <c r="M721" s="8">
        <f t="shared" si="44"/>
        <v>721</v>
      </c>
      <c r="N721" s="8">
        <f t="shared" si="46"/>
        <v>12</v>
      </c>
      <c r="O721" s="8" t="str">
        <f t="shared" si="45"/>
        <v>$L$721</v>
      </c>
    </row>
    <row r="722" spans="1:15" ht="20.100000000000001" customHeight="1" x14ac:dyDescent="0.25">
      <c r="A722" s="5">
        <f t="shared" si="47"/>
        <v>37926</v>
      </c>
      <c r="B722" s="6">
        <v>4.7999999999999996E-3</v>
      </c>
      <c r="C722" s="6">
        <v>4.8999999999999998E-3</v>
      </c>
      <c r="D722" s="9">
        <v>3.7000000000000002E-3</v>
      </c>
      <c r="E722" s="7">
        <v>3.4000000000000002E-3</v>
      </c>
      <c r="F722" s="9">
        <v>8.2290000000000002E-3</v>
      </c>
      <c r="G722" s="7">
        <v>1.34E-2</v>
      </c>
      <c r="H722" s="7"/>
      <c r="I722" s="6">
        <v>1.776E-3</v>
      </c>
      <c r="J722" s="36">
        <v>1.7100000381469728E-2</v>
      </c>
      <c r="K722" s="36">
        <v>9.0900001525878904E-2</v>
      </c>
      <c r="L722" s="36">
        <v>2.7200000286102297E-2</v>
      </c>
      <c r="M722" s="8">
        <f t="shared" si="44"/>
        <v>722</v>
      </c>
      <c r="N722" s="8">
        <f t="shared" si="46"/>
        <v>12</v>
      </c>
      <c r="O722" s="8" t="str">
        <f t="shared" si="45"/>
        <v>$L$722</v>
      </c>
    </row>
    <row r="723" spans="1:15" ht="20.100000000000001" customHeight="1" x14ac:dyDescent="0.25">
      <c r="A723" s="5">
        <f t="shared" si="47"/>
        <v>37956</v>
      </c>
      <c r="B723" s="6">
        <v>6.0000000000000001E-3</v>
      </c>
      <c r="C723" s="6">
        <v>6.0999999999999995E-3</v>
      </c>
      <c r="D723" s="9">
        <v>5.4000000000000003E-3</v>
      </c>
      <c r="E723" s="7">
        <v>5.1999999999999998E-3</v>
      </c>
      <c r="F723" s="9">
        <v>6.7850000000000002E-3</v>
      </c>
      <c r="G723" s="7">
        <v>1.37E-2</v>
      </c>
      <c r="H723" s="7"/>
      <c r="I723" s="6">
        <v>1.8990000000000001E-3</v>
      </c>
      <c r="J723" s="36">
        <v>1.6200000047683717E-2</v>
      </c>
      <c r="K723" s="36">
        <v>0.14699999809265138</v>
      </c>
      <c r="L723" s="36">
        <v>3.4700000286102296E-2</v>
      </c>
      <c r="M723" s="8">
        <f t="shared" si="44"/>
        <v>723</v>
      </c>
      <c r="N723" s="8">
        <f t="shared" si="46"/>
        <v>12</v>
      </c>
      <c r="O723" s="8" t="str">
        <f t="shared" si="45"/>
        <v>$L$723</v>
      </c>
    </row>
    <row r="724" spans="1:15" ht="20.100000000000001" customHeight="1" x14ac:dyDescent="0.25">
      <c r="A724" s="5">
        <f t="shared" si="47"/>
        <v>37987</v>
      </c>
      <c r="B724" s="6">
        <v>8.0000000000000002E-3</v>
      </c>
      <c r="C724" s="6">
        <v>8.8000000000000005E-3</v>
      </c>
      <c r="D724" s="9">
        <v>8.3000000000000001E-3</v>
      </c>
      <c r="E724" s="7">
        <v>7.6E-3</v>
      </c>
      <c r="F724" s="9">
        <v>6.9080000000000001E-3</v>
      </c>
      <c r="G724" s="7">
        <v>1.26E-2</v>
      </c>
      <c r="H724" s="7"/>
      <c r="I724" s="6">
        <v>1.2800000000000001E-3</v>
      </c>
      <c r="J724" s="36">
        <v>1.6100000143051147E-2</v>
      </c>
      <c r="K724" s="36">
        <v>-0.01</v>
      </c>
      <c r="L724" s="36">
        <v>1.2599999904632569E-2</v>
      </c>
      <c r="M724" s="8">
        <f t="shared" si="44"/>
        <v>724</v>
      </c>
      <c r="N724" s="8">
        <f t="shared" si="46"/>
        <v>12</v>
      </c>
      <c r="O724" s="8" t="str">
        <f t="shared" si="45"/>
        <v>$L$724</v>
      </c>
    </row>
    <row r="725" spans="1:15" ht="20.100000000000001" customHeight="1" x14ac:dyDescent="0.25">
      <c r="A725" s="5">
        <f t="shared" si="47"/>
        <v>38018</v>
      </c>
      <c r="B725" s="6">
        <v>1.0800000000000001E-2</v>
      </c>
      <c r="C725" s="6">
        <v>6.8999999999999999E-3</v>
      </c>
      <c r="D725" s="9">
        <v>3.9000000000000003E-3</v>
      </c>
      <c r="E725" s="7">
        <v>6.0999999999999995E-3</v>
      </c>
      <c r="F725" s="9">
        <v>6.2860000000000008E-3</v>
      </c>
      <c r="G725" s="7">
        <v>1.0800000000000001E-2</v>
      </c>
      <c r="H725" s="7"/>
      <c r="I725" s="6">
        <v>4.5800000000000002E-4</v>
      </c>
      <c r="J725" s="36">
        <v>1.0099999904632569E-2</v>
      </c>
      <c r="K725" s="36">
        <v>1.399999976158142E-2</v>
      </c>
      <c r="L725" s="36">
        <v>1.0599999427795411E-2</v>
      </c>
      <c r="M725" s="8">
        <f t="shared" si="44"/>
        <v>725</v>
      </c>
      <c r="N725" s="8">
        <f t="shared" si="46"/>
        <v>12</v>
      </c>
      <c r="O725" s="8" t="str">
        <f t="shared" si="45"/>
        <v>$L$725</v>
      </c>
    </row>
    <row r="726" spans="1:15" ht="20.100000000000001" customHeight="1" x14ac:dyDescent="0.25">
      <c r="A726" s="5">
        <f t="shared" si="47"/>
        <v>38047</v>
      </c>
      <c r="B726" s="6">
        <v>9.300000000000001E-3</v>
      </c>
      <c r="C726" s="6">
        <v>1.1299999999999999E-2</v>
      </c>
      <c r="D726" s="9">
        <v>5.6999999999999993E-3</v>
      </c>
      <c r="E726" s="7">
        <v>4.6999999999999993E-3</v>
      </c>
      <c r="F726" s="9">
        <v>5.4600000000000004E-3</v>
      </c>
      <c r="G726" s="7">
        <v>1.37E-2</v>
      </c>
      <c r="H726" s="7"/>
      <c r="I726" s="6">
        <v>1.7780000000000001E-3</v>
      </c>
      <c r="J726" s="36">
        <v>1.6399999856948854E-2</v>
      </c>
      <c r="K726" s="36">
        <v>-6.3999998569488521E-3</v>
      </c>
      <c r="L726" s="36">
        <v>1.3600000143051148E-2</v>
      </c>
      <c r="M726" s="8">
        <f t="shared" si="44"/>
        <v>726</v>
      </c>
      <c r="N726" s="8">
        <f t="shared" si="46"/>
        <v>12</v>
      </c>
      <c r="O726" s="8" t="str">
        <f t="shared" si="45"/>
        <v>$L$726</v>
      </c>
    </row>
    <row r="727" spans="1:15" ht="20.100000000000001" customHeight="1" x14ac:dyDescent="0.25">
      <c r="A727" s="5">
        <f t="shared" si="47"/>
        <v>38078</v>
      </c>
      <c r="B727" s="6">
        <v>1.15E-2</v>
      </c>
      <c r="C727" s="6">
        <v>1.21E-2</v>
      </c>
      <c r="D727" s="9">
        <v>4.0999999999999995E-3</v>
      </c>
      <c r="E727" s="7">
        <v>3.7000000000000002E-3</v>
      </c>
      <c r="F727" s="9">
        <v>6.7869999999999996E-3</v>
      </c>
      <c r="G727" s="7">
        <v>1.17E-2</v>
      </c>
      <c r="H727" s="7"/>
      <c r="I727" s="6">
        <v>8.740000000000001E-4</v>
      </c>
      <c r="J727" s="36">
        <v>1.2899999618530273E-2</v>
      </c>
      <c r="K727" s="36">
        <v>-0.11960000038146973</v>
      </c>
      <c r="L727" s="36">
        <v>-2.8999999165534975E-3</v>
      </c>
      <c r="M727" s="8">
        <f t="shared" si="44"/>
        <v>727</v>
      </c>
      <c r="N727" s="8">
        <f t="shared" si="46"/>
        <v>12</v>
      </c>
      <c r="O727" s="8" t="str">
        <f t="shared" si="45"/>
        <v>$L$727</v>
      </c>
    </row>
    <row r="728" spans="1:15" ht="20.100000000000001" customHeight="1" x14ac:dyDescent="0.25">
      <c r="A728" s="5">
        <f t="shared" si="47"/>
        <v>38108</v>
      </c>
      <c r="B728" s="6">
        <v>1.46E-2</v>
      </c>
      <c r="C728" s="6">
        <v>1.3100000000000001E-2</v>
      </c>
      <c r="D728" s="9">
        <v>4.0000000000000001E-3</v>
      </c>
      <c r="E728" s="7">
        <v>5.1000000000000004E-3</v>
      </c>
      <c r="F728" s="9">
        <v>5.8779999999999995E-3</v>
      </c>
      <c r="G728" s="7">
        <v>1.2200000000000001E-2</v>
      </c>
      <c r="H728" s="7"/>
      <c r="I728" s="6">
        <v>1.5459999999999998E-3</v>
      </c>
      <c r="J728" s="36">
        <v>1.600000023841858E-2</v>
      </c>
      <c r="K728" s="36">
        <v>2.8800001144409181E-2</v>
      </c>
      <c r="L728" s="36">
        <v>1.7400000095367432E-2</v>
      </c>
      <c r="M728" s="8">
        <f t="shared" si="44"/>
        <v>728</v>
      </c>
      <c r="N728" s="8">
        <f t="shared" si="46"/>
        <v>12</v>
      </c>
      <c r="O728" s="8" t="str">
        <f t="shared" si="45"/>
        <v>$L$728</v>
      </c>
    </row>
    <row r="729" spans="1:15" ht="20.100000000000001" customHeight="1" x14ac:dyDescent="0.25">
      <c r="A729" s="5">
        <f t="shared" si="47"/>
        <v>38139</v>
      </c>
      <c r="B729" s="6">
        <v>1.29E-2</v>
      </c>
      <c r="C729" s="6">
        <v>1.38E-2</v>
      </c>
      <c r="D729" s="9">
        <v>5.0000000000000001E-3</v>
      </c>
      <c r="E729" s="7">
        <v>7.0999999999999995E-3</v>
      </c>
      <c r="F729" s="9">
        <v>6.5539999999999999E-3</v>
      </c>
      <c r="G729" s="7">
        <v>1.2200000000000001E-2</v>
      </c>
      <c r="H729" s="7"/>
      <c r="I729" s="6">
        <v>1.761E-3</v>
      </c>
      <c r="J729" s="36">
        <v>1.4099999666213989E-2</v>
      </c>
      <c r="K729" s="36">
        <v>4.8299999237060548E-2</v>
      </c>
      <c r="L729" s="36">
        <v>1.7899999618530272E-2</v>
      </c>
      <c r="M729" s="8">
        <f t="shared" si="44"/>
        <v>729</v>
      </c>
      <c r="N729" s="8">
        <f t="shared" si="46"/>
        <v>12</v>
      </c>
      <c r="O729" s="8" t="str">
        <f t="shared" si="45"/>
        <v>$L$729</v>
      </c>
    </row>
    <row r="730" spans="1:15" ht="20.100000000000001" customHeight="1" x14ac:dyDescent="0.25">
      <c r="A730" s="5">
        <f t="shared" si="47"/>
        <v>38169</v>
      </c>
      <c r="B730" s="6">
        <v>1.1399999999999999E-2</v>
      </c>
      <c r="C730" s="6">
        <v>1.3100000000000001E-2</v>
      </c>
      <c r="D730" s="9">
        <v>7.3000000000000001E-3</v>
      </c>
      <c r="E730" s="7">
        <v>9.1000000000000004E-3</v>
      </c>
      <c r="F730" s="9">
        <v>6.7700000000000008E-3</v>
      </c>
      <c r="G730" s="7">
        <v>1.2800000000000001E-2</v>
      </c>
      <c r="H730" s="7"/>
      <c r="I730" s="6">
        <v>1.9520000000000002E-3</v>
      </c>
      <c r="J730" s="36">
        <v>1.309999942779541E-2</v>
      </c>
      <c r="K730" s="36">
        <v>7.2600002288818355E-2</v>
      </c>
      <c r="L730" s="36">
        <v>1.9800000190734864E-2</v>
      </c>
      <c r="M730" s="8">
        <f t="shared" si="44"/>
        <v>730</v>
      </c>
      <c r="N730" s="8">
        <f t="shared" si="46"/>
        <v>12</v>
      </c>
      <c r="O730" s="8" t="str">
        <f t="shared" si="45"/>
        <v>$L$730</v>
      </c>
    </row>
    <row r="731" spans="1:15" ht="20.100000000000001" customHeight="1" x14ac:dyDescent="0.25">
      <c r="A731" s="5">
        <f t="shared" si="47"/>
        <v>38200</v>
      </c>
      <c r="B731" s="6">
        <v>1.3100000000000001E-2</v>
      </c>
      <c r="C731" s="6">
        <v>1.2199999999999999E-2</v>
      </c>
      <c r="D731" s="9">
        <v>5.0000000000000001E-3</v>
      </c>
      <c r="E731" s="7">
        <v>6.8999999999999999E-3</v>
      </c>
      <c r="F731" s="9">
        <v>6.9620000000000003E-3</v>
      </c>
      <c r="G731" s="7">
        <v>1.29E-2</v>
      </c>
      <c r="H731" s="7"/>
      <c r="I731" s="6">
        <v>2.0050000000000003E-3</v>
      </c>
      <c r="J731" s="36">
        <v>1.0499999523162842E-2</v>
      </c>
      <c r="K731" s="36">
        <v>4.760000228881836E-2</v>
      </c>
      <c r="L731" s="36">
        <v>1.4999999999999999E-2</v>
      </c>
      <c r="M731" s="8">
        <f t="shared" si="44"/>
        <v>731</v>
      </c>
      <c r="N731" s="8">
        <f t="shared" si="46"/>
        <v>12</v>
      </c>
      <c r="O731" s="8" t="str">
        <f t="shared" si="45"/>
        <v>$L$731</v>
      </c>
    </row>
    <row r="732" spans="1:15" ht="20.100000000000001" customHeight="1" x14ac:dyDescent="0.25">
      <c r="A732" s="5">
        <f t="shared" si="47"/>
        <v>38231</v>
      </c>
      <c r="B732" s="6">
        <v>4.7999999999999996E-3</v>
      </c>
      <c r="C732" s="6">
        <v>6.8999999999999999E-3</v>
      </c>
      <c r="D732" s="9">
        <v>1.7000000000000001E-3</v>
      </c>
      <c r="E732" s="7">
        <v>3.3E-3</v>
      </c>
      <c r="F732" s="9">
        <v>7.0150000000000004E-3</v>
      </c>
      <c r="G732" s="7">
        <v>1.24E-2</v>
      </c>
      <c r="H732" s="7"/>
      <c r="I732" s="6">
        <v>1.7280000000000002E-3</v>
      </c>
      <c r="J732" s="36">
        <v>1.3300000429153443E-2</v>
      </c>
      <c r="K732" s="36">
        <v>6.0300002098083498E-2</v>
      </c>
      <c r="L732" s="36">
        <v>1.909999966621399E-2</v>
      </c>
      <c r="M732" s="8">
        <f t="shared" si="44"/>
        <v>732</v>
      </c>
      <c r="N732" s="8">
        <f t="shared" si="46"/>
        <v>12</v>
      </c>
      <c r="O732" s="8" t="str">
        <f t="shared" si="45"/>
        <v>$L$732</v>
      </c>
    </row>
    <row r="733" spans="1:15" ht="20.100000000000001" customHeight="1" x14ac:dyDescent="0.25">
      <c r="A733" s="5">
        <f t="shared" si="47"/>
        <v>38261</v>
      </c>
      <c r="B733" s="6">
        <v>5.3E-3</v>
      </c>
      <c r="C733" s="6">
        <v>3.9000000000000003E-3</v>
      </c>
      <c r="D733" s="9">
        <v>1.7000000000000001E-3</v>
      </c>
      <c r="E733" s="7">
        <v>4.4000000000000003E-3</v>
      </c>
      <c r="F733" s="9">
        <v>6.7369999999999999E-3</v>
      </c>
      <c r="G733" s="7">
        <v>1.21E-2</v>
      </c>
      <c r="H733" s="7"/>
      <c r="I733" s="6">
        <v>1.108E-3</v>
      </c>
      <c r="J733" s="36">
        <v>1.0299999713897705E-2</v>
      </c>
      <c r="K733" s="36">
        <v>2.1600000858306885E-2</v>
      </c>
      <c r="L733" s="36">
        <v>1.1699999570846558E-2</v>
      </c>
      <c r="M733" s="8">
        <f t="shared" si="44"/>
        <v>733</v>
      </c>
      <c r="N733" s="8">
        <f t="shared" si="46"/>
        <v>12</v>
      </c>
      <c r="O733" s="8" t="str">
        <f t="shared" si="45"/>
        <v>$L$733</v>
      </c>
    </row>
    <row r="734" spans="1:15" ht="20.100000000000001" customHeight="1" x14ac:dyDescent="0.25">
      <c r="A734" s="5">
        <f t="shared" si="47"/>
        <v>38292</v>
      </c>
      <c r="B734" s="6">
        <v>8.199999999999999E-3</v>
      </c>
      <c r="C734" s="6">
        <v>8.199999999999999E-3</v>
      </c>
      <c r="D734" s="9">
        <v>4.4000000000000003E-3</v>
      </c>
      <c r="E734" s="7">
        <v>6.8999999999999999E-3</v>
      </c>
      <c r="F734" s="9">
        <v>6.1140000000000005E-3</v>
      </c>
      <c r="G734" s="7">
        <v>1.2500000000000001E-2</v>
      </c>
      <c r="H734" s="7"/>
      <c r="I734" s="6">
        <v>1.1459999999999999E-3</v>
      </c>
      <c r="J734" s="36">
        <v>1.2999999523162841E-2</v>
      </c>
      <c r="K734" s="36">
        <v>5.8699998855590824E-2</v>
      </c>
      <c r="L734" s="36">
        <v>1.8899999856948853E-2</v>
      </c>
      <c r="M734" s="8">
        <f t="shared" si="44"/>
        <v>734</v>
      </c>
      <c r="N734" s="8">
        <f t="shared" si="46"/>
        <v>12</v>
      </c>
      <c r="O734" s="8" t="str">
        <f t="shared" si="45"/>
        <v>$L$734</v>
      </c>
    </row>
    <row r="735" spans="1:15" ht="20.100000000000001" customHeight="1" x14ac:dyDescent="0.25">
      <c r="A735" s="5">
        <f t="shared" si="47"/>
        <v>38322</v>
      </c>
      <c r="B735" s="6">
        <v>5.1999999999999998E-3</v>
      </c>
      <c r="C735" s="6">
        <v>7.4000000000000003E-3</v>
      </c>
      <c r="D735" s="9">
        <v>8.6E-3</v>
      </c>
      <c r="E735" s="7">
        <v>8.6E-3</v>
      </c>
      <c r="F735" s="9">
        <v>6.1519999999999995E-3</v>
      </c>
      <c r="G735" s="7">
        <v>1.4800000000000001E-2</v>
      </c>
      <c r="H735" s="7"/>
      <c r="I735" s="6">
        <v>2.3999999999999998E-3</v>
      </c>
      <c r="J735" s="36">
        <v>1.4900000095367431E-2</v>
      </c>
      <c r="K735" s="36">
        <v>8.0200004577636722E-2</v>
      </c>
      <c r="L735" s="36">
        <v>2.3499999046325683E-2</v>
      </c>
      <c r="M735" s="8">
        <f t="shared" si="44"/>
        <v>735</v>
      </c>
      <c r="N735" s="8">
        <f t="shared" si="46"/>
        <v>12</v>
      </c>
      <c r="O735" s="8" t="str">
        <f t="shared" si="45"/>
        <v>$L$735</v>
      </c>
    </row>
    <row r="736" spans="1:15" ht="20.100000000000001" customHeight="1" x14ac:dyDescent="0.25">
      <c r="A736" s="5">
        <f t="shared" si="47"/>
        <v>38353</v>
      </c>
      <c r="B736" s="6">
        <v>3.3E-3</v>
      </c>
      <c r="C736" s="6">
        <v>3.9000000000000003E-3</v>
      </c>
      <c r="D736" s="9">
        <v>5.6999999999999993E-3</v>
      </c>
      <c r="E736" s="7">
        <v>5.7999999999999996E-3</v>
      </c>
      <c r="F736" s="9">
        <v>7.4119999999999993E-3</v>
      </c>
      <c r="G736" s="7">
        <v>1.38E-2</v>
      </c>
      <c r="H736" s="7"/>
      <c r="I736" s="6">
        <v>1.8799999999999999E-3</v>
      </c>
      <c r="J736" s="36">
        <v>1.0900000333786011E-2</v>
      </c>
      <c r="K736" s="36">
        <v>-3.950000047683716E-2</v>
      </c>
      <c r="L736" s="36">
        <v>3.8999998569488525E-3</v>
      </c>
      <c r="M736" s="8">
        <f t="shared" si="44"/>
        <v>736</v>
      </c>
      <c r="N736" s="8">
        <f t="shared" si="46"/>
        <v>12</v>
      </c>
      <c r="O736" s="8" t="str">
        <f t="shared" si="45"/>
        <v>$L$736</v>
      </c>
    </row>
    <row r="737" spans="1:15" ht="20.100000000000001" customHeight="1" x14ac:dyDescent="0.25">
      <c r="A737" s="5">
        <f t="shared" si="47"/>
        <v>38384</v>
      </c>
      <c r="B737" s="6">
        <v>4.0000000000000001E-3</v>
      </c>
      <c r="C737" s="6">
        <v>3.0000000000000001E-3</v>
      </c>
      <c r="D737" s="9">
        <v>4.4000000000000003E-3</v>
      </c>
      <c r="E737" s="7">
        <v>5.8999999999999999E-3</v>
      </c>
      <c r="F737" s="9">
        <v>6.8889999999999993E-3</v>
      </c>
      <c r="G737" s="7">
        <v>1.2200000000000001E-2</v>
      </c>
      <c r="H737" s="7"/>
      <c r="I737" s="6">
        <v>9.6199999999999996E-4</v>
      </c>
      <c r="J737" s="36">
        <v>1.1200000047683716E-2</v>
      </c>
      <c r="K737" s="36">
        <v>0.15119999885559082</v>
      </c>
      <c r="L737" s="36">
        <v>2.9400000572204588E-2</v>
      </c>
      <c r="M737" s="8">
        <f t="shared" si="44"/>
        <v>737</v>
      </c>
      <c r="N737" s="8">
        <f t="shared" si="46"/>
        <v>12</v>
      </c>
      <c r="O737" s="8" t="str">
        <f t="shared" si="45"/>
        <v>$L$737</v>
      </c>
    </row>
    <row r="738" spans="1:15" ht="20.100000000000001" customHeight="1" x14ac:dyDescent="0.25">
      <c r="A738" s="5">
        <f t="shared" si="47"/>
        <v>38412</v>
      </c>
      <c r="B738" s="6">
        <v>9.8999999999999991E-3</v>
      </c>
      <c r="C738" s="6">
        <v>8.5000000000000006E-3</v>
      </c>
      <c r="D738" s="9">
        <v>7.3000000000000001E-3</v>
      </c>
      <c r="E738" s="7">
        <v>6.0999999999999995E-3</v>
      </c>
      <c r="F738" s="9">
        <v>5.9670000000000001E-3</v>
      </c>
      <c r="G738" s="7">
        <v>1.52E-2</v>
      </c>
      <c r="H738" s="7"/>
      <c r="I738" s="6">
        <v>2.6350000000000002E-3</v>
      </c>
      <c r="J738" s="36">
        <v>1.7200000286102295E-2</v>
      </c>
      <c r="K738" s="36">
        <v>-6.4099998474121095E-2</v>
      </c>
      <c r="L738" s="36">
        <v>5.4000002145767213E-3</v>
      </c>
      <c r="M738" s="8">
        <f t="shared" si="44"/>
        <v>738</v>
      </c>
      <c r="N738" s="8">
        <f t="shared" si="46"/>
        <v>12</v>
      </c>
      <c r="O738" s="8" t="str">
        <f t="shared" si="45"/>
        <v>$L$738</v>
      </c>
    </row>
    <row r="739" spans="1:15" ht="20.100000000000001" customHeight="1" x14ac:dyDescent="0.25">
      <c r="A739" s="5">
        <f t="shared" si="47"/>
        <v>38443</v>
      </c>
      <c r="B739" s="6">
        <v>5.1000000000000004E-3</v>
      </c>
      <c r="C739" s="6">
        <v>8.6E-3</v>
      </c>
      <c r="D739" s="9">
        <v>9.1000000000000004E-3</v>
      </c>
      <c r="E739" s="7">
        <v>8.6999999999999994E-3</v>
      </c>
      <c r="F739" s="9">
        <v>7.6480000000000003E-3</v>
      </c>
      <c r="G739" s="7">
        <v>1.41E-2</v>
      </c>
      <c r="H739" s="7"/>
      <c r="I739" s="6">
        <v>2.003E-3</v>
      </c>
      <c r="J739" s="36">
        <v>1.6200000047683717E-2</v>
      </c>
      <c r="K739" s="36">
        <v>-8.3800001144409178E-2</v>
      </c>
      <c r="L739" s="36">
        <v>2.8000000119209291E-3</v>
      </c>
      <c r="M739" s="8">
        <f t="shared" si="44"/>
        <v>739</v>
      </c>
      <c r="N739" s="8">
        <f t="shared" si="46"/>
        <v>12</v>
      </c>
      <c r="O739" s="8" t="str">
        <f t="shared" si="45"/>
        <v>$L$739</v>
      </c>
    </row>
    <row r="740" spans="1:15" ht="20.100000000000001" customHeight="1" x14ac:dyDescent="0.25">
      <c r="A740" s="5">
        <f t="shared" si="47"/>
        <v>38473</v>
      </c>
      <c r="B740" s="6">
        <v>-2.5000000000000001E-3</v>
      </c>
      <c r="C740" s="6">
        <v>-2.2000000000000001E-3</v>
      </c>
      <c r="D740" s="9">
        <v>6.9999999999999993E-3</v>
      </c>
      <c r="E740" s="7">
        <v>4.8999999999999998E-3</v>
      </c>
      <c r="F740" s="9">
        <v>7.0130000000000001E-3</v>
      </c>
      <c r="G740" s="7">
        <v>1.4999999999999999E-2</v>
      </c>
      <c r="H740" s="7"/>
      <c r="I740" s="6">
        <v>2.5269999999999997E-3</v>
      </c>
      <c r="J740" s="36">
        <v>1.1399999856948853E-2</v>
      </c>
      <c r="K740" s="36">
        <v>3.1400001049041747E-2</v>
      </c>
      <c r="L740" s="36">
        <v>1.3899999856948852E-2</v>
      </c>
      <c r="M740" s="8">
        <f t="shared" si="44"/>
        <v>740</v>
      </c>
      <c r="N740" s="8">
        <f t="shared" si="46"/>
        <v>12</v>
      </c>
      <c r="O740" s="8" t="str">
        <f t="shared" si="45"/>
        <v>$L$740</v>
      </c>
    </row>
    <row r="741" spans="1:15" ht="20.100000000000001" customHeight="1" x14ac:dyDescent="0.25">
      <c r="A741" s="5">
        <f t="shared" si="47"/>
        <v>38504</v>
      </c>
      <c r="B741" s="6">
        <v>-4.5000000000000005E-3</v>
      </c>
      <c r="C741" s="6">
        <v>-4.4000000000000003E-3</v>
      </c>
      <c r="D741" s="9">
        <v>-1.1000000000000001E-3</v>
      </c>
      <c r="E741" s="7">
        <v>-2.0000000000000001E-4</v>
      </c>
      <c r="F741" s="9">
        <v>7.5399999999999998E-3</v>
      </c>
      <c r="G741" s="7">
        <v>1.5800000000000002E-2</v>
      </c>
      <c r="H741" s="7"/>
      <c r="I741" s="6">
        <v>2.993E-3</v>
      </c>
      <c r="J741" s="36">
        <v>1.3200000524520875E-2</v>
      </c>
      <c r="K741" s="36">
        <v>2.2999999523162843E-2</v>
      </c>
      <c r="L741" s="36">
        <v>1.4400000572204591E-2</v>
      </c>
      <c r="M741" s="8">
        <f t="shared" si="44"/>
        <v>741</v>
      </c>
      <c r="N741" s="8">
        <f t="shared" si="46"/>
        <v>12</v>
      </c>
      <c r="O741" s="8" t="str">
        <f t="shared" si="45"/>
        <v>$L$741</v>
      </c>
    </row>
    <row r="742" spans="1:15" ht="20.100000000000001" customHeight="1" x14ac:dyDescent="0.25">
      <c r="A742" s="5">
        <f t="shared" si="47"/>
        <v>38534</v>
      </c>
      <c r="B742" s="6">
        <v>-4.0000000000000001E-3</v>
      </c>
      <c r="C742" s="6">
        <v>-3.4000000000000002E-3</v>
      </c>
      <c r="D742" s="9">
        <v>2.9999999999999997E-4</v>
      </c>
      <c r="E742" s="7">
        <v>2.5000000000000001E-3</v>
      </c>
      <c r="F742" s="9">
        <v>8.0079999999999995E-3</v>
      </c>
      <c r="G742" s="7">
        <v>1.5100000000000001E-2</v>
      </c>
      <c r="H742" s="7"/>
      <c r="I742" s="6">
        <v>2.575E-3</v>
      </c>
      <c r="J742" s="36">
        <v>1.309999942779541E-2</v>
      </c>
      <c r="K742" s="36">
        <v>5.0100002288818363E-2</v>
      </c>
      <c r="L742" s="36">
        <v>1.7999999523162842E-2</v>
      </c>
      <c r="M742" s="8">
        <f t="shared" si="44"/>
        <v>742</v>
      </c>
      <c r="N742" s="8">
        <f t="shared" si="46"/>
        <v>12</v>
      </c>
      <c r="O742" s="8" t="str">
        <f t="shared" si="45"/>
        <v>$L$742</v>
      </c>
    </row>
    <row r="743" spans="1:15" ht="20.100000000000001" customHeight="1" x14ac:dyDescent="0.25">
      <c r="A743" s="5">
        <f t="shared" si="47"/>
        <v>38565</v>
      </c>
      <c r="B743" s="6">
        <v>-7.9000000000000008E-3</v>
      </c>
      <c r="C743" s="6">
        <v>-6.5000000000000006E-3</v>
      </c>
      <c r="D743" s="9">
        <v>0</v>
      </c>
      <c r="E743" s="7">
        <v>1.7000000000000001E-3</v>
      </c>
      <c r="F743" s="9">
        <v>7.5880000000000001E-3</v>
      </c>
      <c r="G743" s="7">
        <v>1.6500000000000001E-2</v>
      </c>
      <c r="H743" s="7"/>
      <c r="I743" s="6">
        <v>3.4660000000000003E-3</v>
      </c>
      <c r="J743" s="36">
        <v>1.2500000000000001E-2</v>
      </c>
      <c r="K743" s="36">
        <v>9.5200004577636721E-2</v>
      </c>
      <c r="L743" s="36">
        <v>2.369999885559082E-2</v>
      </c>
      <c r="M743" s="8">
        <f t="shared" si="44"/>
        <v>743</v>
      </c>
      <c r="N743" s="8">
        <f t="shared" si="46"/>
        <v>12</v>
      </c>
      <c r="O743" s="8" t="str">
        <f t="shared" si="45"/>
        <v>$L$743</v>
      </c>
    </row>
    <row r="744" spans="1:15" ht="20.100000000000001" customHeight="1" x14ac:dyDescent="0.25">
      <c r="A744" s="5">
        <f t="shared" si="47"/>
        <v>38596</v>
      </c>
      <c r="B744" s="6">
        <v>-1.2999999999999999E-3</v>
      </c>
      <c r="C744" s="6">
        <v>-5.3E-3</v>
      </c>
      <c r="D744" s="9">
        <v>1.5E-3</v>
      </c>
      <c r="E744" s="7">
        <v>3.4999999999999996E-3</v>
      </c>
      <c r="F744" s="9">
        <v>8.483000000000001E-3</v>
      </c>
      <c r="G744" s="7">
        <v>1.4999999999999999E-2</v>
      </c>
      <c r="H744" s="7">
        <f>VLOOKUP(MONTH(A744)&amp;YEAR(A744),'NTN-B PRINCIPAL 2024'!$K$2:$P$169,6,(FALSE))</f>
        <v>-1.2662691543245508E-2</v>
      </c>
      <c r="I744" s="6">
        <v>2.637E-3</v>
      </c>
      <c r="J744" s="36">
        <v>1.1399999856948853E-2</v>
      </c>
      <c r="K744" s="36">
        <v>0.1225</v>
      </c>
      <c r="L744" s="36">
        <v>2.7300000190734863E-2</v>
      </c>
      <c r="M744" s="8">
        <f t="shared" si="44"/>
        <v>744</v>
      </c>
      <c r="N744" s="8">
        <f t="shared" si="46"/>
        <v>12</v>
      </c>
      <c r="O744" s="8" t="str">
        <f t="shared" si="45"/>
        <v>$L$744</v>
      </c>
    </row>
    <row r="745" spans="1:15" ht="20.100000000000001" customHeight="1" x14ac:dyDescent="0.25">
      <c r="A745" s="5">
        <f t="shared" si="47"/>
        <v>38626</v>
      </c>
      <c r="B745" s="6">
        <v>6.3E-3</v>
      </c>
      <c r="C745" s="6">
        <v>6.0000000000000001E-3</v>
      </c>
      <c r="D745" s="9">
        <v>5.7999999999999996E-3</v>
      </c>
      <c r="E745" s="7">
        <v>7.4999999999999997E-3</v>
      </c>
      <c r="F745" s="9">
        <v>7.6500000000000005E-3</v>
      </c>
      <c r="G745" s="7">
        <v>1.4E-2</v>
      </c>
      <c r="H745" s="7">
        <f>VLOOKUP(MONTH(A745)&amp;YEAR(A745),'NTN-B PRINCIPAL 2024'!$K$2:$P$169,6,(FALSE))</f>
        <v>1.1272296410157923E-2</v>
      </c>
      <c r="I745" s="6">
        <v>2.0999999999999999E-3</v>
      </c>
      <c r="J745" s="36">
        <v>1.4900000095367431E-2</v>
      </c>
      <c r="K745" s="36">
        <v>-4.7199997901916507E-2</v>
      </c>
      <c r="L745" s="36">
        <v>5.5000001192092897E-3</v>
      </c>
      <c r="M745" s="8">
        <f t="shared" si="44"/>
        <v>745</v>
      </c>
      <c r="N745" s="8">
        <f t="shared" si="46"/>
        <v>12</v>
      </c>
      <c r="O745" s="8" t="str">
        <f t="shared" si="45"/>
        <v>$L$745</v>
      </c>
    </row>
    <row r="746" spans="1:15" ht="20.100000000000001" customHeight="1" x14ac:dyDescent="0.25">
      <c r="A746" s="5">
        <f t="shared" si="47"/>
        <v>38657</v>
      </c>
      <c r="B746" s="6">
        <v>3.3E-3</v>
      </c>
      <c r="C746" s="6">
        <v>4.0000000000000001E-3</v>
      </c>
      <c r="D746" s="9">
        <v>5.4000000000000003E-3</v>
      </c>
      <c r="E746" s="7">
        <v>5.5000000000000005E-3</v>
      </c>
      <c r="F746" s="9">
        <v>7.11E-3</v>
      </c>
      <c r="G746" s="7">
        <v>1.38E-2</v>
      </c>
      <c r="H746" s="7">
        <f>VLOOKUP(MONTH(A746)&amp;YEAR(A746),'NTN-B PRINCIPAL 2024'!$K$2:$P$169,6,(FALSE))</f>
        <v>-3.154574132492094E-3</v>
      </c>
      <c r="I746" s="6">
        <v>1.9289999999999999E-3</v>
      </c>
      <c r="J746" s="36">
        <v>1.4099999666213989E-2</v>
      </c>
      <c r="K746" s="36">
        <v>6.5500001907348629E-2</v>
      </c>
      <c r="L746" s="36">
        <v>2.1500000953674315E-2</v>
      </c>
      <c r="M746" s="8">
        <f t="shared" si="44"/>
        <v>746</v>
      </c>
      <c r="N746" s="8">
        <f t="shared" si="46"/>
        <v>12</v>
      </c>
      <c r="O746" s="8" t="str">
        <f t="shared" si="45"/>
        <v>$L$746</v>
      </c>
    </row>
    <row r="747" spans="1:15" ht="20.100000000000001" customHeight="1" x14ac:dyDescent="0.25">
      <c r="A747" s="5">
        <f t="shared" si="47"/>
        <v>38687</v>
      </c>
      <c r="B747" s="6">
        <v>7.000000000000001E-4</v>
      </c>
      <c r="C747" s="6">
        <v>-1E-4</v>
      </c>
      <c r="D747" s="9">
        <v>4.0000000000000001E-3</v>
      </c>
      <c r="E747" s="7">
        <v>3.5999999999999999E-3</v>
      </c>
      <c r="F747" s="9">
        <v>6.9389999999999999E-3</v>
      </c>
      <c r="G747" s="7">
        <v>1.47E-2</v>
      </c>
      <c r="H747" s="7">
        <f>VLOOKUP(MONTH(A747)&amp;YEAR(A747),'NTN-B PRINCIPAL 2024'!$K$2:$P$169,6,(FALSE))</f>
        <v>-6.8920756583014109E-3</v>
      </c>
      <c r="I747" s="6">
        <v>2.2689999999999997E-3</v>
      </c>
      <c r="J747" s="36">
        <v>1.5099999904632568E-2</v>
      </c>
      <c r="K747" s="36">
        <v>4.4200000762939451E-2</v>
      </c>
      <c r="L747" s="36">
        <v>1.9299999475479127E-2</v>
      </c>
      <c r="M747" s="8">
        <f t="shared" si="44"/>
        <v>747</v>
      </c>
      <c r="N747" s="8">
        <f t="shared" si="46"/>
        <v>12</v>
      </c>
      <c r="O747" s="8" t="str">
        <f t="shared" si="45"/>
        <v>$L$747</v>
      </c>
    </row>
    <row r="748" spans="1:15" ht="20.100000000000001" customHeight="1" x14ac:dyDescent="0.25">
      <c r="A748" s="5">
        <f t="shared" si="47"/>
        <v>38718</v>
      </c>
      <c r="B748" s="6">
        <v>7.1999999999999998E-3</v>
      </c>
      <c r="C748" s="6">
        <v>9.1999999999999998E-3</v>
      </c>
      <c r="D748" s="9">
        <v>3.8E-3</v>
      </c>
      <c r="E748" s="7">
        <v>5.8999999999999999E-3</v>
      </c>
      <c r="F748" s="9">
        <v>7.28E-3</v>
      </c>
      <c r="G748" s="7">
        <v>1.43E-2</v>
      </c>
      <c r="H748" s="7">
        <f>VLOOKUP(MONTH(A748)&amp;YEAR(A748),'NTN-B PRINCIPAL 2024'!$K$2:$P$169,6,(FALSE))</f>
        <v>3.7453183520599342E-3</v>
      </c>
      <c r="I748" s="6">
        <v>2.3259999999999999E-3</v>
      </c>
      <c r="J748" s="36">
        <v>1.7200000286102295E-2</v>
      </c>
      <c r="K748" s="36">
        <v>0.18989999771118163</v>
      </c>
      <c r="L748" s="36">
        <v>4.1500000953674315E-2</v>
      </c>
      <c r="M748" s="8">
        <f t="shared" si="44"/>
        <v>748</v>
      </c>
      <c r="N748" s="8">
        <f t="shared" si="46"/>
        <v>12</v>
      </c>
      <c r="O748" s="8" t="str">
        <f t="shared" si="45"/>
        <v>$L$748</v>
      </c>
    </row>
    <row r="749" spans="1:15" ht="20.100000000000001" customHeight="1" x14ac:dyDescent="0.25">
      <c r="A749" s="5">
        <f t="shared" si="47"/>
        <v>38749</v>
      </c>
      <c r="B749" s="6">
        <v>-5.9999999999999995E-4</v>
      </c>
      <c r="C749" s="6">
        <v>1E-4</v>
      </c>
      <c r="D749" s="9">
        <v>2.3E-3</v>
      </c>
      <c r="E749" s="7">
        <v>4.0999999999999995E-3</v>
      </c>
      <c r="F749" s="9">
        <v>7.3379999999999999E-3</v>
      </c>
      <c r="G749" s="7">
        <v>1.14E-2</v>
      </c>
      <c r="H749" s="7">
        <f>VLOOKUP(MONTH(A749)&amp;YEAR(A749),'NTN-B PRINCIPAL 2024'!$K$2:$P$169,6,(FALSE))</f>
        <v>0.23556212660672249</v>
      </c>
      <c r="I749" s="6">
        <v>7.2499999999999995E-4</v>
      </c>
      <c r="J749" s="36">
        <v>1.2100000381469727E-2</v>
      </c>
      <c r="K749" s="36">
        <v>-8.199999928474427E-3</v>
      </c>
      <c r="L749" s="36">
        <v>8.999999761581421E-3</v>
      </c>
      <c r="M749" s="8">
        <f t="shared" si="44"/>
        <v>749</v>
      </c>
      <c r="N749" s="8">
        <f t="shared" si="46"/>
        <v>12</v>
      </c>
      <c r="O749" s="8" t="str">
        <f t="shared" si="45"/>
        <v>$L$749</v>
      </c>
    </row>
    <row r="750" spans="1:15" ht="20.100000000000001" customHeight="1" x14ac:dyDescent="0.25">
      <c r="A750" s="5">
        <f t="shared" si="47"/>
        <v>38777</v>
      </c>
      <c r="B750" s="6">
        <v>-4.5000000000000005E-3</v>
      </c>
      <c r="C750" s="6">
        <v>-2.3E-3</v>
      </c>
      <c r="D750" s="9">
        <v>2.7000000000000001E-3</v>
      </c>
      <c r="E750" s="7">
        <v>4.3E-3</v>
      </c>
      <c r="F750" s="9">
        <v>5.7289999999999997E-3</v>
      </c>
      <c r="G750" s="7">
        <v>1.4200000000000001E-2</v>
      </c>
      <c r="H750" s="7">
        <f>VLOOKUP(MONTH(A750)&amp;YEAR(A750),'NTN-B PRINCIPAL 2024'!$K$2:$P$169,6,(FALSE))</f>
        <v>-3.541144729234913E-2</v>
      </c>
      <c r="I750" s="6">
        <v>2.0730000000000002E-3</v>
      </c>
      <c r="J750" s="36">
        <v>1.2100000381469727E-2</v>
      </c>
      <c r="K750" s="36">
        <v>-2.2799999713897706E-2</v>
      </c>
      <c r="L750" s="36">
        <v>6.9999998807907101E-3</v>
      </c>
      <c r="M750" s="8">
        <f t="shared" si="44"/>
        <v>750</v>
      </c>
      <c r="N750" s="8">
        <f t="shared" si="46"/>
        <v>12</v>
      </c>
      <c r="O750" s="8" t="str">
        <f t="shared" si="45"/>
        <v>$L$750</v>
      </c>
    </row>
    <row r="751" spans="1:15" ht="20.100000000000001" customHeight="1" x14ac:dyDescent="0.25">
      <c r="A751" s="5">
        <f t="shared" si="47"/>
        <v>38808</v>
      </c>
      <c r="B751" s="6">
        <v>2.0000000000000001E-4</v>
      </c>
      <c r="C751" s="6">
        <v>-4.1999999999999997E-3</v>
      </c>
      <c r="D751" s="9">
        <v>1.1999999999999999E-3</v>
      </c>
      <c r="E751" s="7">
        <v>2.0999999999999999E-3</v>
      </c>
      <c r="F751" s="9">
        <v>7.0830000000000008E-3</v>
      </c>
      <c r="G751" s="7">
        <v>1.0800000000000001E-2</v>
      </c>
      <c r="H751" s="7">
        <f>VLOOKUP(MONTH(A751)&amp;YEAR(A751),'NTN-B PRINCIPAL 2024'!$K$2:$P$169,6,(FALSE))</f>
        <v>-3.9418576003941164E-3</v>
      </c>
      <c r="I751" s="6">
        <v>8.5500000000000007E-4</v>
      </c>
      <c r="J751" s="36">
        <v>9.1000002622604378E-3</v>
      </c>
      <c r="K751" s="36">
        <v>5.4699997901916507E-2</v>
      </c>
      <c r="L751" s="36">
        <v>1.5499999523162842E-2</v>
      </c>
      <c r="M751" s="8">
        <f t="shared" si="44"/>
        <v>751</v>
      </c>
      <c r="N751" s="8">
        <f t="shared" si="46"/>
        <v>12</v>
      </c>
      <c r="O751" s="8" t="str">
        <f t="shared" si="45"/>
        <v>$L$751</v>
      </c>
    </row>
    <row r="752" spans="1:15" ht="20.100000000000001" customHeight="1" x14ac:dyDescent="0.25">
      <c r="A752" s="5">
        <f t="shared" si="47"/>
        <v>38838</v>
      </c>
      <c r="B752" s="6">
        <v>3.8E-3</v>
      </c>
      <c r="C752" s="6">
        <v>3.8E-3</v>
      </c>
      <c r="D752" s="9">
        <v>1.2999999999999999E-3</v>
      </c>
      <c r="E752" s="7">
        <v>1E-3</v>
      </c>
      <c r="F752" s="9">
        <v>5.8589999999999996E-3</v>
      </c>
      <c r="G752" s="7">
        <v>1.2800000000000001E-2</v>
      </c>
      <c r="H752" s="7">
        <f>VLOOKUP(MONTH(A752)&amp;YEAR(A752),'NTN-B PRINCIPAL 2024'!$K$2:$P$169,6,(FALSE))</f>
        <v>-0.15000000000000002</v>
      </c>
      <c r="I752" s="6">
        <v>1.8879999999999999E-3</v>
      </c>
      <c r="J752" s="36">
        <v>9.8000001907348634E-3</v>
      </c>
      <c r="K752" s="36">
        <v>-7.4299998283386237E-2</v>
      </c>
      <c r="L752" s="36">
        <v>-2.3999999463558195E-3</v>
      </c>
      <c r="M752" s="8">
        <f t="shared" si="44"/>
        <v>752</v>
      </c>
      <c r="N752" s="8">
        <f t="shared" si="46"/>
        <v>12</v>
      </c>
      <c r="O752" s="8" t="str">
        <f t="shared" si="45"/>
        <v>$L$752</v>
      </c>
    </row>
    <row r="753" spans="1:15" ht="20.100000000000001" customHeight="1" x14ac:dyDescent="0.25">
      <c r="A753" s="5">
        <f t="shared" si="47"/>
        <v>38869</v>
      </c>
      <c r="B753" s="6">
        <v>6.7000000000000002E-3</v>
      </c>
      <c r="C753" s="6">
        <v>7.4999999999999997E-3</v>
      </c>
      <c r="D753" s="9">
        <v>-7.000000000000001E-4</v>
      </c>
      <c r="E753" s="7">
        <v>-2.0999999999999999E-3</v>
      </c>
      <c r="F753" s="9">
        <v>6.8969999999999995E-3</v>
      </c>
      <c r="G753" s="7">
        <v>1.18E-2</v>
      </c>
      <c r="H753" s="7">
        <f>VLOOKUP(MONTH(A753)&amp;YEAR(A753),'NTN-B PRINCIPAL 2024'!$K$2:$P$169,6,(FALSE))</f>
        <v>-3.5976317951332826E-3</v>
      </c>
      <c r="I753" s="6">
        <v>1.9370000000000001E-3</v>
      </c>
      <c r="J753" s="36">
        <v>1.3400000333786011E-2</v>
      </c>
      <c r="K753" s="36">
        <v>-6.7000001668930057E-3</v>
      </c>
      <c r="L753" s="36">
        <v>1.0700000524520874E-2</v>
      </c>
      <c r="M753" s="8">
        <f t="shared" si="44"/>
        <v>753</v>
      </c>
      <c r="N753" s="8">
        <f t="shared" si="46"/>
        <v>12</v>
      </c>
      <c r="O753" s="8" t="str">
        <f t="shared" si="45"/>
        <v>$L$753</v>
      </c>
    </row>
    <row r="754" spans="1:15" ht="20.100000000000001" customHeight="1" x14ac:dyDescent="0.25">
      <c r="A754" s="5">
        <f t="shared" si="47"/>
        <v>38899</v>
      </c>
      <c r="B754" s="6">
        <v>1.7000000000000001E-3</v>
      </c>
      <c r="C754" s="6">
        <v>1.8E-3</v>
      </c>
      <c r="D754" s="9">
        <v>1.1000000000000001E-3</v>
      </c>
      <c r="E754" s="7">
        <v>1.9E-3</v>
      </c>
      <c r="F754" s="9">
        <v>6.9470000000000001E-3</v>
      </c>
      <c r="G754" s="7">
        <v>1.17E-2</v>
      </c>
      <c r="H754" s="7">
        <f>VLOOKUP(MONTH(A754)&amp;YEAR(A754),'NTN-B PRINCIPAL 2024'!$K$2:$P$169,6,(FALSE))</f>
        <v>0.13581528447985636</v>
      </c>
      <c r="I754" s="6">
        <v>1.751E-3</v>
      </c>
      <c r="J754" s="36">
        <v>1.2799999713897704E-2</v>
      </c>
      <c r="K754" s="36">
        <v>2.4700000286102294E-2</v>
      </c>
      <c r="L754" s="36">
        <v>1.4299999475479126E-2</v>
      </c>
      <c r="M754" s="8">
        <f t="shared" si="44"/>
        <v>754</v>
      </c>
      <c r="N754" s="8">
        <f t="shared" si="46"/>
        <v>12</v>
      </c>
      <c r="O754" s="8" t="str">
        <f t="shared" si="45"/>
        <v>$L$754</v>
      </c>
    </row>
    <row r="755" spans="1:15" ht="20.100000000000001" customHeight="1" x14ac:dyDescent="0.25">
      <c r="A755" s="5">
        <f t="shared" si="47"/>
        <v>38930</v>
      </c>
      <c r="B755" s="6">
        <v>4.0999999999999995E-3</v>
      </c>
      <c r="C755" s="6">
        <v>3.7000000000000002E-3</v>
      </c>
      <c r="D755" s="9">
        <v>-2.0000000000000001E-4</v>
      </c>
      <c r="E755" s="7">
        <v>5.0000000000000001E-4</v>
      </c>
      <c r="F755" s="9">
        <v>6.7600000000000004E-3</v>
      </c>
      <c r="G755" s="7">
        <v>1.2500000000000001E-2</v>
      </c>
      <c r="H755" s="7">
        <f>VLOOKUP(MONTH(A755)&amp;YEAR(A755),'NTN-B PRINCIPAL 2024'!$K$2:$P$169,6,(FALSE))</f>
        <v>8.2870234961496259E-4</v>
      </c>
      <c r="I755" s="6">
        <v>2.4360000000000002E-3</v>
      </c>
      <c r="J755" s="36">
        <v>1.3600000143051148E-2</v>
      </c>
      <c r="K755" s="36">
        <v>-3.0499999523162843E-2</v>
      </c>
      <c r="L755" s="36">
        <v>7.799999713897705E-3</v>
      </c>
      <c r="M755" s="8">
        <f t="shared" si="44"/>
        <v>755</v>
      </c>
      <c r="N755" s="8">
        <f t="shared" si="46"/>
        <v>12</v>
      </c>
      <c r="O755" s="8" t="str">
        <f t="shared" si="45"/>
        <v>$L$755</v>
      </c>
    </row>
    <row r="756" spans="1:15" ht="20.100000000000001" customHeight="1" x14ac:dyDescent="0.25">
      <c r="A756" s="5">
        <f t="shared" si="47"/>
        <v>38961</v>
      </c>
      <c r="B756" s="6">
        <v>2.3999999999999998E-3</v>
      </c>
      <c r="C756" s="6">
        <v>2.8999999999999998E-3</v>
      </c>
      <c r="D756" s="9">
        <v>1.6000000000000001E-3</v>
      </c>
      <c r="E756" s="7">
        <v>2.0999999999999999E-3</v>
      </c>
      <c r="F756" s="9">
        <v>7.4479999999999998E-3</v>
      </c>
      <c r="G756" s="7">
        <v>1.0500000000000001E-2</v>
      </c>
      <c r="H756" s="7">
        <f>VLOOKUP(MONTH(A756)&amp;YEAR(A756),'NTN-B PRINCIPAL 2024'!$K$2:$P$169,6,(FALSE))</f>
        <v>-2.0019226147560798E-2</v>
      </c>
      <c r="I756" s="6">
        <v>1.5210000000000002E-3</v>
      </c>
      <c r="J756" s="36">
        <v>1.0900000333786011E-2</v>
      </c>
      <c r="K756" s="36">
        <v>-4.0000000596046451E-3</v>
      </c>
      <c r="L756" s="36">
        <v>8.999999761581421E-3</v>
      </c>
      <c r="M756" s="8">
        <f t="shared" ref="M756:M819" si="48">ROW(B756)</f>
        <v>756</v>
      </c>
      <c r="N756" s="8">
        <f t="shared" si="46"/>
        <v>12</v>
      </c>
      <c r="O756" s="8" t="str">
        <f t="shared" si="45"/>
        <v>$L$756</v>
      </c>
    </row>
    <row r="757" spans="1:15" ht="20.100000000000001" customHeight="1" x14ac:dyDescent="0.25">
      <c r="A757" s="5">
        <f t="shared" si="47"/>
        <v>38991</v>
      </c>
      <c r="B757" s="6">
        <v>8.1000000000000013E-3</v>
      </c>
      <c r="C757" s="6">
        <v>4.6999999999999993E-3</v>
      </c>
      <c r="D757" s="9">
        <v>4.3E-3</v>
      </c>
      <c r="E757" s="7">
        <v>3.3E-3</v>
      </c>
      <c r="F757" s="9">
        <v>6.5290000000000001E-3</v>
      </c>
      <c r="G757" s="7">
        <v>1.09E-2</v>
      </c>
      <c r="H757" s="7">
        <f>VLOOKUP(MONTH(A757)&amp;YEAR(A757),'NTN-B PRINCIPAL 2024'!$K$2:$P$169,6,(FALSE))</f>
        <v>-2.1539727486143967E-3</v>
      </c>
      <c r="I757" s="6">
        <v>1.8749999999999999E-3</v>
      </c>
      <c r="J757" s="36">
        <v>1.3400000333786011E-2</v>
      </c>
      <c r="K757" s="36">
        <v>6.8499999046325685E-2</v>
      </c>
      <c r="L757" s="36">
        <v>2.0299999713897704E-2</v>
      </c>
      <c r="M757" s="8">
        <f t="shared" si="48"/>
        <v>757</v>
      </c>
      <c r="N757" s="8">
        <f t="shared" si="46"/>
        <v>12</v>
      </c>
      <c r="O757" s="8" t="str">
        <f t="shared" ref="O757:O820" si="49">ADDRESS(M757,N757)</f>
        <v>$L$757</v>
      </c>
    </row>
    <row r="758" spans="1:15" ht="20.100000000000001" customHeight="1" x14ac:dyDescent="0.25">
      <c r="A758" s="5">
        <f t="shared" si="47"/>
        <v>39022</v>
      </c>
      <c r="B758" s="6">
        <v>5.6999999999999993E-3</v>
      </c>
      <c r="C758" s="6">
        <v>7.4999999999999997E-3</v>
      </c>
      <c r="D758" s="9">
        <v>4.1999999999999997E-3</v>
      </c>
      <c r="E758" s="7">
        <v>3.0999999999999999E-3</v>
      </c>
      <c r="F758" s="9">
        <v>6.8840000000000004E-3</v>
      </c>
      <c r="G758" s="7">
        <v>1.0200000000000001E-2</v>
      </c>
      <c r="H758" s="7">
        <f>VLOOKUP(MONTH(A758)&amp;YEAR(A758),'NTN-B PRINCIPAL 2024'!$K$2:$P$169,6,(FALSE))</f>
        <v>2.6140035906642822E-2</v>
      </c>
      <c r="I758" s="6">
        <v>1.2820000000000002E-3</v>
      </c>
      <c r="J758" s="36">
        <v>1.3400000333786011E-2</v>
      </c>
      <c r="K758" s="36">
        <v>8.3900003433227538E-2</v>
      </c>
      <c r="L758" s="36">
        <v>2.2499999999999999E-2</v>
      </c>
      <c r="M758" s="8">
        <f t="shared" si="48"/>
        <v>758</v>
      </c>
      <c r="N758" s="8">
        <f t="shared" si="46"/>
        <v>12</v>
      </c>
      <c r="O758" s="8" t="str">
        <f t="shared" si="49"/>
        <v>$L$758</v>
      </c>
    </row>
    <row r="759" spans="1:15" ht="20.100000000000001" customHeight="1" x14ac:dyDescent="0.25">
      <c r="A759" s="5">
        <f t="shared" si="47"/>
        <v>39052</v>
      </c>
      <c r="B759" s="6">
        <v>2.5999999999999999E-3</v>
      </c>
      <c r="C759" s="6">
        <v>3.2000000000000002E-3</v>
      </c>
      <c r="D759" s="9">
        <v>6.1999999999999998E-3</v>
      </c>
      <c r="E759" s="7">
        <v>4.7999999999999996E-3</v>
      </c>
      <c r="F759" s="9">
        <v>6.2880000000000002E-3</v>
      </c>
      <c r="G759" s="7">
        <v>9.7999999999999997E-3</v>
      </c>
      <c r="H759" s="7">
        <f>VLOOKUP(MONTH(A759)&amp;YEAR(A759),'NTN-B PRINCIPAL 2024'!$K$2:$P$169,6,(FALSE))</f>
        <v>8.1276478172775946E-3</v>
      </c>
      <c r="I759" s="6">
        <v>1.5219999999999999E-3</v>
      </c>
      <c r="J759" s="36">
        <v>1.2100000381469727E-2</v>
      </c>
      <c r="K759" s="36">
        <v>7.789999961853028E-2</v>
      </c>
      <c r="L759" s="36">
        <v>2.0999999046325685E-2</v>
      </c>
      <c r="M759" s="8">
        <f t="shared" si="48"/>
        <v>759</v>
      </c>
      <c r="N759" s="8">
        <f t="shared" si="46"/>
        <v>12</v>
      </c>
      <c r="O759" s="8" t="str">
        <f t="shared" si="49"/>
        <v>$L$759</v>
      </c>
    </row>
    <row r="760" spans="1:15" ht="20.100000000000001" customHeight="1" x14ac:dyDescent="0.25">
      <c r="A760" s="5">
        <f t="shared" si="47"/>
        <v>39083</v>
      </c>
      <c r="B760" s="6">
        <v>4.3E-3</v>
      </c>
      <c r="C760" s="6">
        <v>5.0000000000000001E-3</v>
      </c>
      <c r="D760" s="9">
        <v>4.8999999999999998E-3</v>
      </c>
      <c r="E760" s="7">
        <v>4.4000000000000003E-3</v>
      </c>
      <c r="F760" s="9">
        <v>6.5300000000000002E-3</v>
      </c>
      <c r="G760" s="7">
        <v>1.0800000000000001E-2</v>
      </c>
      <c r="H760" s="7">
        <f>VLOOKUP(MONTH(A760)&amp;YEAR(A760),'NTN-B PRINCIPAL 2024'!$K$2:$P$169,6,(FALSE))</f>
        <v>1.6298467087466184E-2</v>
      </c>
      <c r="I760" s="6">
        <v>2.189E-3</v>
      </c>
      <c r="J760" s="36">
        <v>1.2000000476837159E-2</v>
      </c>
      <c r="K760" s="36">
        <v>1.190000057220459E-2</v>
      </c>
      <c r="L760" s="36">
        <v>1.2000000476837159E-2</v>
      </c>
      <c r="M760" s="8">
        <f t="shared" si="48"/>
        <v>760</v>
      </c>
      <c r="N760" s="8">
        <f t="shared" si="46"/>
        <v>12</v>
      </c>
      <c r="O760" s="8" t="str">
        <f t="shared" si="49"/>
        <v>$L$760</v>
      </c>
    </row>
    <row r="761" spans="1:15" ht="20.100000000000001" customHeight="1" x14ac:dyDescent="0.25">
      <c r="A761" s="5">
        <f t="shared" si="47"/>
        <v>39114</v>
      </c>
      <c r="B761" s="6">
        <v>2.3E-3</v>
      </c>
      <c r="C761" s="6">
        <v>2.7000000000000001E-3</v>
      </c>
      <c r="D761" s="9">
        <v>4.1999999999999997E-3</v>
      </c>
      <c r="E761" s="7">
        <v>4.4000000000000003E-3</v>
      </c>
      <c r="F761" s="9">
        <v>7.1999999999999998E-3</v>
      </c>
      <c r="G761" s="7">
        <v>8.6999999999999994E-3</v>
      </c>
      <c r="H761" s="7">
        <f>VLOOKUP(MONTH(A761)&amp;YEAR(A761),'NTN-B PRINCIPAL 2024'!$K$2:$P$169,6,(FALSE))</f>
        <v>2.2201786652653599E-2</v>
      </c>
      <c r="I761" s="6">
        <v>7.2099999999999996E-4</v>
      </c>
      <c r="J761" s="36">
        <v>9.2000001668930062E-3</v>
      </c>
      <c r="K761" s="36">
        <v>-2.5799999237060545E-2</v>
      </c>
      <c r="L761" s="36">
        <v>4.3999999761581421E-3</v>
      </c>
      <c r="M761" s="8">
        <f t="shared" si="48"/>
        <v>761</v>
      </c>
      <c r="N761" s="8">
        <f t="shared" si="46"/>
        <v>12</v>
      </c>
      <c r="O761" s="8" t="str">
        <f t="shared" si="49"/>
        <v>$L$761</v>
      </c>
    </row>
    <row r="762" spans="1:15" ht="20.100000000000001" customHeight="1" x14ac:dyDescent="0.25">
      <c r="A762" s="5">
        <f t="shared" si="47"/>
        <v>39142</v>
      </c>
      <c r="B762" s="6">
        <v>2.2000000000000001E-3</v>
      </c>
      <c r="C762" s="6">
        <v>3.4000000000000002E-3</v>
      </c>
      <c r="D762" s="9">
        <v>4.4000000000000003E-3</v>
      </c>
      <c r="E762" s="7">
        <v>3.7000000000000002E-3</v>
      </c>
      <c r="F762" s="9">
        <v>5.7250000000000001E-3</v>
      </c>
      <c r="G762" s="7">
        <v>1.0500000000000001E-2</v>
      </c>
      <c r="H762" s="7">
        <f>VLOOKUP(MONTH(A762)&amp;YEAR(A762),'NTN-B PRINCIPAL 2024'!$K$2:$P$169,6,(FALSE))</f>
        <v>2.3934876836875008E-2</v>
      </c>
      <c r="I762" s="6">
        <v>1.8759999999999998E-3</v>
      </c>
      <c r="J762" s="36">
        <v>1.1799999475479127E-2</v>
      </c>
      <c r="K762" s="36">
        <v>4.2300000190734863E-2</v>
      </c>
      <c r="L762" s="36">
        <v>1.590000033378601E-2</v>
      </c>
      <c r="M762" s="8">
        <f t="shared" si="48"/>
        <v>762</v>
      </c>
      <c r="N762" s="8">
        <f t="shared" si="46"/>
        <v>12</v>
      </c>
      <c r="O762" s="8" t="str">
        <f t="shared" si="49"/>
        <v>$L$762</v>
      </c>
    </row>
    <row r="763" spans="1:15" ht="20.100000000000001" customHeight="1" x14ac:dyDescent="0.25">
      <c r="A763" s="5">
        <f t="shared" si="47"/>
        <v>39173</v>
      </c>
      <c r="B763" s="6">
        <v>1.4000000000000002E-3</v>
      </c>
      <c r="C763" s="6">
        <v>4.0000000000000002E-4</v>
      </c>
      <c r="D763" s="9">
        <v>2.5999999999999999E-3</v>
      </c>
      <c r="E763" s="7">
        <v>2.5000000000000001E-3</v>
      </c>
      <c r="F763" s="9">
        <v>6.8849999999999996E-3</v>
      </c>
      <c r="G763" s="7">
        <v>9.4000000000000004E-3</v>
      </c>
      <c r="H763" s="7">
        <f>VLOOKUP(MONTH(A763)&amp;YEAR(A763),'NTN-B PRINCIPAL 2024'!$K$2:$P$169,6,(FALSE))</f>
        <v>0.15103147423352903</v>
      </c>
      <c r="I763" s="6">
        <v>1.2720000000000001E-3</v>
      </c>
      <c r="J763" s="36">
        <v>1.9500000476837157E-2</v>
      </c>
      <c r="K763" s="36">
        <v>6.8299999237060552E-2</v>
      </c>
      <c r="L763" s="36">
        <v>2.5999999046325682E-2</v>
      </c>
      <c r="M763" s="8">
        <f t="shared" si="48"/>
        <v>763</v>
      </c>
      <c r="N763" s="8">
        <f t="shared" si="46"/>
        <v>12</v>
      </c>
      <c r="O763" s="8" t="str">
        <f t="shared" si="49"/>
        <v>$L$763</v>
      </c>
    </row>
    <row r="764" spans="1:15" ht="20.100000000000001" customHeight="1" x14ac:dyDescent="0.25">
      <c r="A764" s="5">
        <f t="shared" si="47"/>
        <v>39203</v>
      </c>
      <c r="B764" s="6">
        <v>1.6000000000000001E-3</v>
      </c>
      <c r="C764" s="6">
        <v>4.0000000000000002E-4</v>
      </c>
      <c r="D764" s="9">
        <v>2.5999999999999999E-3</v>
      </c>
      <c r="E764" s="7">
        <v>2.8000000000000004E-3</v>
      </c>
      <c r="F764" s="9">
        <v>6.2780000000000006E-3</v>
      </c>
      <c r="G764" s="7">
        <v>1.0200000000000001E-2</v>
      </c>
      <c r="H764" s="7">
        <f>VLOOKUP(MONTH(A764)&amp;YEAR(A764),'NTN-B PRINCIPAL 2024'!$K$2:$P$169,6,(FALSE))</f>
        <v>6.2900998234296734E-2</v>
      </c>
      <c r="I764" s="6">
        <v>1.689E-3</v>
      </c>
      <c r="J764" s="36">
        <v>1.5299999713897705E-2</v>
      </c>
      <c r="K764" s="36">
        <v>6.7899999618530271E-2</v>
      </c>
      <c r="L764" s="36">
        <v>2.2599999904632569E-2</v>
      </c>
      <c r="M764" s="8">
        <f t="shared" si="48"/>
        <v>764</v>
      </c>
      <c r="N764" s="8">
        <f t="shared" si="46"/>
        <v>12</v>
      </c>
      <c r="O764" s="8" t="str">
        <f t="shared" si="49"/>
        <v>$L$764</v>
      </c>
    </row>
    <row r="765" spans="1:15" ht="20.100000000000001" customHeight="1" x14ac:dyDescent="0.25">
      <c r="A765" s="5">
        <f t="shared" si="47"/>
        <v>39234</v>
      </c>
      <c r="B765" s="6">
        <v>2.5999999999999999E-3</v>
      </c>
      <c r="C765" s="6">
        <v>2.5999999999999999E-3</v>
      </c>
      <c r="D765" s="9">
        <v>3.0999999999999999E-3</v>
      </c>
      <c r="E765" s="7">
        <v>2.8000000000000004E-3</v>
      </c>
      <c r="F765" s="9">
        <v>6.6969999999999998E-3</v>
      </c>
      <c r="G765" s="7">
        <v>8.9999999999999993E-3</v>
      </c>
      <c r="H765" s="7">
        <f>VLOOKUP(MONTH(A765)&amp;YEAR(A765),'NTN-B PRINCIPAL 2024'!$K$2:$P$169,6,(FALSE))</f>
        <v>-1.3199766203403018E-2</v>
      </c>
      <c r="I765" s="6">
        <v>9.5399999999999999E-4</v>
      </c>
      <c r="J765" s="36">
        <v>7.6999998092651366E-3</v>
      </c>
      <c r="K765" s="36">
        <v>3.4100000858306882E-2</v>
      </c>
      <c r="L765" s="36">
        <v>1.159999966621399E-2</v>
      </c>
      <c r="M765" s="8">
        <f t="shared" si="48"/>
        <v>765</v>
      </c>
      <c r="N765" s="8">
        <f t="shared" si="46"/>
        <v>12</v>
      </c>
      <c r="O765" s="8" t="str">
        <f t="shared" si="49"/>
        <v>$L$765</v>
      </c>
    </row>
    <row r="766" spans="1:15" ht="20.100000000000001" customHeight="1" x14ac:dyDescent="0.25">
      <c r="A766" s="5">
        <f t="shared" si="47"/>
        <v>39264</v>
      </c>
      <c r="B766" s="6">
        <v>3.7000000000000002E-3</v>
      </c>
      <c r="C766" s="6">
        <v>2.8000000000000004E-3</v>
      </c>
      <c r="D766" s="9">
        <v>3.2000000000000002E-3</v>
      </c>
      <c r="E766" s="7">
        <v>2.3999999999999998E-3</v>
      </c>
      <c r="F766" s="9">
        <v>5.9589999999999999E-3</v>
      </c>
      <c r="G766" s="7">
        <v>9.7000000000000003E-3</v>
      </c>
      <c r="H766" s="7">
        <f>VLOOKUP(MONTH(A766)&amp;YEAR(A766),'NTN-B PRINCIPAL 2024'!$K$2:$P$169,6,(FALSE))</f>
        <v>-6.0827053014552934E-2</v>
      </c>
      <c r="I766" s="6">
        <v>1.469E-3</v>
      </c>
      <c r="J766" s="36">
        <v>3.4999999403953551E-3</v>
      </c>
      <c r="K766" s="36">
        <v>4.1300001144409182E-2</v>
      </c>
      <c r="L766" s="36">
        <v>8.999999761581421E-3</v>
      </c>
      <c r="M766" s="8">
        <f t="shared" si="48"/>
        <v>766</v>
      </c>
      <c r="N766" s="8">
        <f t="shared" si="46"/>
        <v>12</v>
      </c>
      <c r="O766" s="8" t="str">
        <f t="shared" si="49"/>
        <v>$L$766</v>
      </c>
    </row>
    <row r="767" spans="1:15" ht="20.100000000000001" customHeight="1" x14ac:dyDescent="0.25">
      <c r="A767" s="5">
        <f t="shared" si="47"/>
        <v>39295</v>
      </c>
      <c r="B767" s="6">
        <v>1.3899999999999999E-2</v>
      </c>
      <c r="C767" s="6">
        <v>9.7999999999999997E-3</v>
      </c>
      <c r="D767" s="9">
        <v>5.8999999999999999E-3</v>
      </c>
      <c r="E767" s="7">
        <v>4.6999999999999993E-3</v>
      </c>
      <c r="F767" s="9">
        <v>6.4759999999999991E-3</v>
      </c>
      <c r="G767" s="7">
        <v>9.9000000000000008E-3</v>
      </c>
      <c r="H767" s="7">
        <f>VLOOKUP(MONTH(A767)&amp;YEAR(A767),'NTN-B PRINCIPAL 2024'!$K$2:$P$169,6,(FALSE))</f>
        <v>-6.7290453668448102E-2</v>
      </c>
      <c r="I767" s="6">
        <v>1.4660000000000001E-3</v>
      </c>
      <c r="J767" s="36">
        <v>4.6999999880790707E-3</v>
      </c>
      <c r="K767" s="36">
        <v>-2.2400000095367432E-2</v>
      </c>
      <c r="L767" s="36">
        <v>7.9999998211860652E-4</v>
      </c>
      <c r="M767" s="8">
        <f t="shared" si="48"/>
        <v>767</v>
      </c>
      <c r="N767" s="8">
        <f t="shared" si="46"/>
        <v>12</v>
      </c>
      <c r="O767" s="8" t="str">
        <f t="shared" si="49"/>
        <v>$L$767</v>
      </c>
    </row>
    <row r="768" spans="1:15" ht="20.100000000000001" customHeight="1" x14ac:dyDescent="0.25">
      <c r="A768" s="5">
        <f t="shared" si="47"/>
        <v>39326</v>
      </c>
      <c r="B768" s="6">
        <v>1.1699999999999999E-2</v>
      </c>
      <c r="C768" s="6">
        <v>1.29E-2</v>
      </c>
      <c r="D768" s="9">
        <v>2.5000000000000001E-3</v>
      </c>
      <c r="E768" s="7">
        <v>1.8E-3</v>
      </c>
      <c r="F768" s="9">
        <v>6.4729999999999996E-3</v>
      </c>
      <c r="G768" s="7">
        <v>8.0000000000000002E-3</v>
      </c>
      <c r="H768" s="7">
        <f>VLOOKUP(MONTH(A768)&amp;YEAR(A768),'NTN-B PRINCIPAL 2024'!$K$2:$P$169,6,(FALSE))</f>
        <v>5.1896171505006805E-2</v>
      </c>
      <c r="I768" s="6">
        <v>3.5200000000000005E-4</v>
      </c>
      <c r="J768" s="36">
        <v>1.2999999523162841E-2</v>
      </c>
      <c r="K768" s="36">
        <v>0.11850000381469726</v>
      </c>
      <c r="L768" s="36">
        <v>2.7699999809265137E-2</v>
      </c>
      <c r="M768" s="8">
        <f t="shared" si="48"/>
        <v>768</v>
      </c>
      <c r="N768" s="8">
        <f t="shared" si="46"/>
        <v>12</v>
      </c>
      <c r="O768" s="8" t="str">
        <f t="shared" si="49"/>
        <v>$L$768</v>
      </c>
    </row>
    <row r="769" spans="1:15" ht="20.100000000000001" customHeight="1" x14ac:dyDescent="0.25">
      <c r="A769" s="5">
        <f t="shared" si="47"/>
        <v>39356</v>
      </c>
      <c r="B769" s="6">
        <v>7.4999999999999997E-3</v>
      </c>
      <c r="C769" s="6">
        <v>1.0500000000000001E-2</v>
      </c>
      <c r="D769" s="9">
        <v>3.0000000000000001E-3</v>
      </c>
      <c r="E769" s="7">
        <v>3.0000000000000001E-3</v>
      </c>
      <c r="F769" s="9">
        <v>5.3540000000000003E-3</v>
      </c>
      <c r="G769" s="7">
        <v>9.1999999999999998E-3</v>
      </c>
      <c r="H769" s="7">
        <f>VLOOKUP(MONTH(A769)&amp;YEAR(A769),'NTN-B PRINCIPAL 2024'!$K$2:$P$169,6,(FALSE))</f>
        <v>-2.3586106256257011E-3</v>
      </c>
      <c r="I769" s="6">
        <v>1.142E-3</v>
      </c>
      <c r="J769" s="36">
        <v>6.2000000476837161E-3</v>
      </c>
      <c r="K769" s="36">
        <v>0.10029999732971191</v>
      </c>
      <c r="L769" s="36">
        <v>2.0399999618530274E-2</v>
      </c>
      <c r="M769" s="8">
        <f t="shared" si="48"/>
        <v>769</v>
      </c>
      <c r="N769" s="8">
        <f t="shared" si="46"/>
        <v>12</v>
      </c>
      <c r="O769" s="8" t="str">
        <f t="shared" si="49"/>
        <v>$L$769</v>
      </c>
    </row>
    <row r="770" spans="1:15" ht="20.100000000000001" customHeight="1" x14ac:dyDescent="0.25">
      <c r="A770" s="5">
        <f t="shared" si="47"/>
        <v>39387</v>
      </c>
      <c r="B770" s="6">
        <v>1.0500000000000001E-2</v>
      </c>
      <c r="C770" s="6">
        <v>6.8999999999999999E-3</v>
      </c>
      <c r="D770" s="9">
        <v>4.3E-3</v>
      </c>
      <c r="E770" s="7">
        <v>3.8E-3</v>
      </c>
      <c r="F770" s="9">
        <v>6.1479999999999998E-3</v>
      </c>
      <c r="G770" s="7">
        <v>8.3999999999999995E-3</v>
      </c>
      <c r="H770" s="7">
        <f>VLOOKUP(MONTH(A770)&amp;YEAR(A770),'NTN-B PRINCIPAL 2024'!$K$2:$P$169,6,(FALSE))</f>
        <v>-8.0268064093520053E-2</v>
      </c>
      <c r="I770" s="6">
        <v>5.8999999999999992E-4</v>
      </c>
      <c r="J770" s="36">
        <v>4.7999998927116391E-3</v>
      </c>
      <c r="K770" s="36">
        <v>-1.7999999523162842E-2</v>
      </c>
      <c r="L770" s="36">
        <v>1.2999999523162842E-3</v>
      </c>
      <c r="M770" s="8">
        <f t="shared" si="48"/>
        <v>770</v>
      </c>
      <c r="N770" s="8">
        <f t="shared" si="46"/>
        <v>12</v>
      </c>
      <c r="O770" s="8" t="str">
        <f t="shared" si="49"/>
        <v>$L$770</v>
      </c>
    </row>
    <row r="771" spans="1:15" ht="20.100000000000001" customHeight="1" x14ac:dyDescent="0.25">
      <c r="A771" s="5">
        <f t="shared" si="47"/>
        <v>39417</v>
      </c>
      <c r="B771" s="6">
        <v>1.47E-2</v>
      </c>
      <c r="C771" s="6">
        <v>1.7600000000000001E-2</v>
      </c>
      <c r="D771" s="9">
        <v>9.7000000000000003E-3</v>
      </c>
      <c r="E771" s="7">
        <v>7.4000000000000003E-3</v>
      </c>
      <c r="F771" s="9">
        <v>5.5929999999999999E-3</v>
      </c>
      <c r="G771" s="7">
        <v>8.3999999999999995E-3</v>
      </c>
      <c r="H771" s="7">
        <f>VLOOKUP(MONTH(A771)&amp;YEAR(A771),'NTN-B PRINCIPAL 2024'!$K$2:$P$169,6,(FALSE))</f>
        <v>1.493344876095648E-2</v>
      </c>
      <c r="I771" s="6">
        <v>6.4000000000000005E-4</v>
      </c>
      <c r="J771" s="36">
        <v>8.7000000476837158E-3</v>
      </c>
      <c r="K771" s="36">
        <v>6.6000002622604373E-3</v>
      </c>
      <c r="L771" s="36">
        <v>8.3999997377395622E-3</v>
      </c>
      <c r="M771" s="8">
        <f t="shared" si="48"/>
        <v>771</v>
      </c>
      <c r="N771" s="8">
        <f t="shared" si="46"/>
        <v>12</v>
      </c>
      <c r="O771" s="8" t="str">
        <f t="shared" si="49"/>
        <v>$L$771</v>
      </c>
    </row>
    <row r="772" spans="1:15" ht="20.100000000000001" customHeight="1" x14ac:dyDescent="0.25">
      <c r="A772" s="5">
        <f t="shared" si="47"/>
        <v>39448</v>
      </c>
      <c r="B772" s="6">
        <v>9.8999999999999991E-3</v>
      </c>
      <c r="C772" s="6">
        <v>1.09E-2</v>
      </c>
      <c r="D772" s="9">
        <v>6.8999999999999999E-3</v>
      </c>
      <c r="E772" s="7">
        <v>5.4000000000000003E-3</v>
      </c>
      <c r="F772" s="9">
        <v>5.6430000000000004E-3</v>
      </c>
      <c r="G772" s="7">
        <v>9.2160000000000002E-3</v>
      </c>
      <c r="H772" s="7">
        <f>VLOOKUP(MONTH(A772)&amp;YEAR(A772),'NTN-B PRINCIPAL 2024'!$K$2:$P$169,6,(FALSE))</f>
        <v>1.218056725638883E-2</v>
      </c>
      <c r="I772" s="6">
        <v>1.01E-3</v>
      </c>
      <c r="J772" s="36">
        <v>1.0199999809265137E-2</v>
      </c>
      <c r="K772" s="36">
        <v>-0.12710000038146974</v>
      </c>
      <c r="L772" s="36">
        <v>-9.4999998807907098E-3</v>
      </c>
      <c r="M772" s="8">
        <f t="shared" si="48"/>
        <v>772</v>
      </c>
      <c r="N772" s="8">
        <f t="shared" si="46"/>
        <v>12</v>
      </c>
      <c r="O772" s="8" t="str">
        <f t="shared" si="49"/>
        <v>$L$772</v>
      </c>
    </row>
    <row r="773" spans="1:15" ht="20.100000000000001" customHeight="1" x14ac:dyDescent="0.25">
      <c r="A773" s="5">
        <f t="shared" si="47"/>
        <v>39479</v>
      </c>
      <c r="B773" s="6">
        <v>3.8E-3</v>
      </c>
      <c r="C773" s="6">
        <v>5.3E-3</v>
      </c>
      <c r="D773" s="9">
        <v>4.7999999999999996E-3</v>
      </c>
      <c r="E773" s="7">
        <v>4.8999999999999998E-3</v>
      </c>
      <c r="F773" s="9">
        <v>6.0150000000000004E-3</v>
      </c>
      <c r="G773" s="7">
        <v>7.9480000000000002E-3</v>
      </c>
      <c r="H773" s="7">
        <f>VLOOKUP(MONTH(A773)&amp;YEAR(A773),'NTN-B PRINCIPAL 2024'!$K$2:$P$169,6,(FALSE))</f>
        <v>6.6968108793203918E-3</v>
      </c>
      <c r="I773" s="6">
        <v>2.43E-4</v>
      </c>
      <c r="J773" s="36">
        <v>1.2000000476837159E-2</v>
      </c>
      <c r="K773" s="36">
        <v>9.0699996948242184E-2</v>
      </c>
      <c r="L773" s="36">
        <v>2.1800000667572022E-2</v>
      </c>
      <c r="M773" s="8">
        <f t="shared" si="48"/>
        <v>773</v>
      </c>
      <c r="N773" s="8">
        <f t="shared" ref="N773:N836" si="50">IF($Q$4=$B$3,COLUMN(B773),IF($Q$4=$C$3,COLUMN(C773),IF($Q$4=$D$3,COLUMN(D773),IF($Q$4=$E$3,COLUMN(E773),IF($Q$4=$F$3,COLUMN(F773),IF($Q$4=$G$3,COLUMN(G773),IF($Q$4=$H$3,COLUMN(H773),IF($Q$4=$I$3,COLUMN(I773),IF($Q$4=$J$3,COLUMN(J773),IF($Q$4=$K$3,COLUMN(K773),IF($Q$4=$L$3,COLUMN(L773),0)))))))))))</f>
        <v>12</v>
      </c>
      <c r="O773" s="8" t="str">
        <f t="shared" si="49"/>
        <v>$L$773</v>
      </c>
    </row>
    <row r="774" spans="1:15" ht="20.100000000000001" customHeight="1" x14ac:dyDescent="0.25">
      <c r="A774" s="5">
        <f t="shared" ref="A774:A837" si="51">EDATE(A773,1)</f>
        <v>39508</v>
      </c>
      <c r="B774" s="6">
        <v>6.9999999999999993E-3</v>
      </c>
      <c r="C774" s="6">
        <v>7.4000000000000003E-3</v>
      </c>
      <c r="D774" s="9">
        <v>5.1000000000000004E-3</v>
      </c>
      <c r="E774" s="7">
        <v>4.7999999999999996E-3</v>
      </c>
      <c r="F774" s="9">
        <v>5.2439999999999995E-3</v>
      </c>
      <c r="G774" s="7">
        <v>8.3829999999999998E-3</v>
      </c>
      <c r="H774" s="7">
        <f>VLOOKUP(MONTH(A774)&amp;YEAR(A774),'NTN-B PRINCIPAL 2024'!$K$2:$P$169,6,(FALSE))</f>
        <v>-4.6450658779241705E-2</v>
      </c>
      <c r="I774" s="6">
        <v>4.0899999999999997E-4</v>
      </c>
      <c r="J774" s="36">
        <v>1.0999999940395355E-3</v>
      </c>
      <c r="K774" s="36">
        <v>-7.0700001716613767E-2</v>
      </c>
      <c r="L774" s="36">
        <v>-8.3999997377395622E-3</v>
      </c>
      <c r="M774" s="8">
        <f t="shared" si="48"/>
        <v>774</v>
      </c>
      <c r="N774" s="8">
        <f t="shared" si="50"/>
        <v>12</v>
      </c>
      <c r="O774" s="8" t="str">
        <f t="shared" si="49"/>
        <v>$L$774</v>
      </c>
    </row>
    <row r="775" spans="1:15" ht="20.100000000000001" customHeight="1" x14ac:dyDescent="0.25">
      <c r="A775" s="5">
        <f t="shared" si="51"/>
        <v>39539</v>
      </c>
      <c r="B775" s="6">
        <v>1.1200000000000002E-2</v>
      </c>
      <c r="C775" s="6">
        <v>6.8999999999999999E-3</v>
      </c>
      <c r="D775" s="9">
        <v>6.4000000000000003E-3</v>
      </c>
      <c r="E775" s="7">
        <v>5.5000000000000005E-3</v>
      </c>
      <c r="F775" s="9">
        <v>5.411E-3</v>
      </c>
      <c r="G775" s="7">
        <v>8.9800000000000001E-3</v>
      </c>
      <c r="H775" s="7">
        <f>VLOOKUP(MONTH(A775)&amp;YEAR(A775),'NTN-B PRINCIPAL 2024'!$K$2:$P$169,6,(FALSE))</f>
        <v>8.5484966136810669E-3</v>
      </c>
      <c r="I775" s="6">
        <v>9.5500000000000001E-4</v>
      </c>
      <c r="J775" s="36">
        <v>1.2599999904632569E-2</v>
      </c>
      <c r="K775" s="36">
        <v>0.10710000038146973</v>
      </c>
      <c r="L775" s="36">
        <v>2.4100000858306884E-2</v>
      </c>
      <c r="M775" s="8">
        <f t="shared" si="48"/>
        <v>775</v>
      </c>
      <c r="N775" s="8">
        <f t="shared" si="50"/>
        <v>12</v>
      </c>
      <c r="O775" s="8" t="str">
        <f t="shared" si="49"/>
        <v>$L$775</v>
      </c>
    </row>
    <row r="776" spans="1:15" ht="20.100000000000001" customHeight="1" x14ac:dyDescent="0.25">
      <c r="A776" s="5">
        <f t="shared" si="51"/>
        <v>39569</v>
      </c>
      <c r="B776" s="6">
        <v>1.8799999999999997E-2</v>
      </c>
      <c r="C776" s="6">
        <v>1.61E-2</v>
      </c>
      <c r="D776" s="9">
        <v>9.5999999999999992E-3</v>
      </c>
      <c r="E776" s="7">
        <v>7.9000000000000008E-3</v>
      </c>
      <c r="F776" s="9">
        <v>5.96E-3</v>
      </c>
      <c r="G776" s="7">
        <v>8.7100000000000007E-3</v>
      </c>
      <c r="H776" s="7">
        <f>VLOOKUP(MONTH(A776)&amp;YEAR(A776),'NTN-B PRINCIPAL 2024'!$K$2:$P$169,6,(FALSE))</f>
        <v>1.76680253082524E-2</v>
      </c>
      <c r="I776" s="6">
        <v>7.36E-4</v>
      </c>
      <c r="J776" s="36">
        <v>1.0199999809265137E-2</v>
      </c>
      <c r="K776" s="36">
        <v>0.1184000015258789</v>
      </c>
      <c r="L776" s="36">
        <v>2.4500000476837158E-2</v>
      </c>
      <c r="M776" s="8">
        <f t="shared" si="48"/>
        <v>776</v>
      </c>
      <c r="N776" s="8">
        <f t="shared" si="50"/>
        <v>12</v>
      </c>
      <c r="O776" s="8" t="str">
        <f t="shared" si="49"/>
        <v>$L$776</v>
      </c>
    </row>
    <row r="777" spans="1:15" ht="20.100000000000001" customHeight="1" x14ac:dyDescent="0.25">
      <c r="A777" s="5">
        <f t="shared" si="51"/>
        <v>39600</v>
      </c>
      <c r="B777" s="6">
        <v>1.89E-2</v>
      </c>
      <c r="C777" s="6">
        <v>1.9799999999999998E-2</v>
      </c>
      <c r="D777" s="9">
        <v>9.1000000000000004E-3</v>
      </c>
      <c r="E777" s="7">
        <v>7.4000000000000003E-3</v>
      </c>
      <c r="F777" s="9">
        <v>5.7399999999999994E-3</v>
      </c>
      <c r="G777" s="7">
        <v>9.4820000000000008E-3</v>
      </c>
      <c r="H777" s="7">
        <f>VLOOKUP(MONTH(A777)&amp;YEAR(A777),'NTN-B PRINCIPAL 2024'!$K$2:$P$169,6,(FALSE))</f>
        <v>-8.9072847682118983E-3</v>
      </c>
      <c r="I777" s="6">
        <v>1.1459999999999999E-3</v>
      </c>
      <c r="J777" s="36">
        <v>7.5999999046325682E-3</v>
      </c>
      <c r="K777" s="36">
        <v>-0.10409999847412109</v>
      </c>
      <c r="L777" s="36">
        <v>-8.3999997377395622E-3</v>
      </c>
      <c r="M777" s="8">
        <f t="shared" si="48"/>
        <v>777</v>
      </c>
      <c r="N777" s="8">
        <f t="shared" si="50"/>
        <v>12</v>
      </c>
      <c r="O777" s="8" t="str">
        <f t="shared" si="49"/>
        <v>$L$777</v>
      </c>
    </row>
    <row r="778" spans="1:15" ht="20.100000000000001" customHeight="1" x14ac:dyDescent="0.25">
      <c r="A778" s="5">
        <f t="shared" si="51"/>
        <v>39630</v>
      </c>
      <c r="B778" s="6">
        <v>1.1200000000000002E-2</v>
      </c>
      <c r="C778" s="6">
        <v>1.7600000000000001E-2</v>
      </c>
      <c r="D778" s="9">
        <v>5.7999999999999996E-3</v>
      </c>
      <c r="E778" s="7">
        <v>5.3E-3</v>
      </c>
      <c r="F778" s="9">
        <v>6.1519999999999995E-3</v>
      </c>
      <c r="G778" s="7">
        <v>1.064E-2</v>
      </c>
      <c r="H778" s="7">
        <f>VLOOKUP(MONTH(A778)&amp;YEAR(A778),'NTN-B PRINCIPAL 2024'!$K$2:$P$169,6,(FALSE))</f>
        <v>-6.8496542162509444E-3</v>
      </c>
      <c r="I778" s="6">
        <v>1.9139999999999999E-3</v>
      </c>
      <c r="J778" s="36">
        <v>1.1000000238418579E-2</v>
      </c>
      <c r="K778" s="36">
        <v>-0.11680000305175781</v>
      </c>
      <c r="L778" s="36">
        <v>-5.6000000238418581E-3</v>
      </c>
      <c r="M778" s="8">
        <f t="shared" si="48"/>
        <v>778</v>
      </c>
      <c r="N778" s="8">
        <f t="shared" si="50"/>
        <v>12</v>
      </c>
      <c r="O778" s="8" t="str">
        <f t="shared" si="49"/>
        <v>$L$778</v>
      </c>
    </row>
    <row r="779" spans="1:15" ht="20.100000000000001" customHeight="1" x14ac:dyDescent="0.25">
      <c r="A779" s="5">
        <f t="shared" si="51"/>
        <v>39661</v>
      </c>
      <c r="B779" s="6">
        <v>-3.8E-3</v>
      </c>
      <c r="C779" s="6">
        <v>-3.2000000000000002E-3</v>
      </c>
      <c r="D779" s="9">
        <v>2.0999999999999999E-3</v>
      </c>
      <c r="E779" s="7">
        <v>2.8000000000000004E-3</v>
      </c>
      <c r="F779" s="9">
        <v>6.9240000000000005E-3</v>
      </c>
      <c r="G779" s="7">
        <v>1.0128E-2</v>
      </c>
      <c r="H779" s="7">
        <f>VLOOKUP(MONTH(A779)&amp;YEAR(A779),'NTN-B PRINCIPAL 2024'!$K$2:$P$169,6,(FALSE))</f>
        <v>-5.5668681029952261E-3</v>
      </c>
      <c r="I779" s="6">
        <v>1.5740000000000001E-3</v>
      </c>
      <c r="J779" s="36">
        <v>8.999999761581421E-3</v>
      </c>
      <c r="K779" s="36">
        <v>-6.6700000762939457E-2</v>
      </c>
      <c r="L779" s="36">
        <v>9.9999997764825814E-5</v>
      </c>
      <c r="M779" s="8">
        <f t="shared" si="48"/>
        <v>779</v>
      </c>
      <c r="N779" s="8">
        <f t="shared" si="50"/>
        <v>12</v>
      </c>
      <c r="O779" s="8" t="str">
        <f t="shared" si="49"/>
        <v>$L$779</v>
      </c>
    </row>
    <row r="780" spans="1:15" ht="20.100000000000001" customHeight="1" x14ac:dyDescent="0.25">
      <c r="A780" s="5">
        <f t="shared" si="51"/>
        <v>39692</v>
      </c>
      <c r="B780" s="6">
        <v>3.5999999999999999E-3</v>
      </c>
      <c r="C780" s="6">
        <v>1.1000000000000001E-3</v>
      </c>
      <c r="D780" s="9">
        <v>1.5E-3</v>
      </c>
      <c r="E780" s="7">
        <v>2.5999999999999999E-3</v>
      </c>
      <c r="F780" s="9">
        <v>6.5820000000000002E-3</v>
      </c>
      <c r="G780" s="7">
        <v>1.0983E-2</v>
      </c>
      <c r="H780" s="7">
        <f>VLOOKUP(MONTH(A780)&amp;YEAR(A780),'NTN-B PRINCIPAL 2024'!$K$2:$P$169,6,(FALSE))</f>
        <v>-2.8523873241734998E-2</v>
      </c>
      <c r="I780" s="6">
        <v>1.97E-3</v>
      </c>
      <c r="J780" s="36">
        <v>3.3000001311302186E-3</v>
      </c>
      <c r="K780" s="36">
        <v>-9.4899997711181641E-2</v>
      </c>
      <c r="L780" s="36">
        <v>-8.6000001430511473E-3</v>
      </c>
      <c r="M780" s="8">
        <f t="shared" si="48"/>
        <v>780</v>
      </c>
      <c r="N780" s="8">
        <f t="shared" si="50"/>
        <v>12</v>
      </c>
      <c r="O780" s="8" t="str">
        <f t="shared" si="49"/>
        <v>$L$780</v>
      </c>
    </row>
    <row r="781" spans="1:15" ht="20.100000000000001" customHeight="1" x14ac:dyDescent="0.25">
      <c r="A781" s="5">
        <f t="shared" si="51"/>
        <v>39722</v>
      </c>
      <c r="B781" s="6">
        <v>1.09E-2</v>
      </c>
      <c r="C781" s="6">
        <v>9.7999999999999997E-3</v>
      </c>
      <c r="D781" s="9">
        <v>5.0000000000000001E-3</v>
      </c>
      <c r="E781" s="7">
        <v>4.5000000000000005E-3</v>
      </c>
      <c r="F781" s="9">
        <v>6.9799999999999992E-3</v>
      </c>
      <c r="G781" s="7">
        <v>1.1738999999999999E-2</v>
      </c>
      <c r="H781" s="7">
        <f>VLOOKUP(MONTH(A781)&amp;YEAR(A781),'NTN-B PRINCIPAL 2024'!$K$2:$P$169,6,(FALSE))</f>
        <v>-0.15598751701470726</v>
      </c>
      <c r="I781" s="6">
        <v>2.506E-3</v>
      </c>
      <c r="J781" s="36">
        <v>-1.899999976158142E-3</v>
      </c>
      <c r="K781" s="36">
        <v>-0.22280000686645507</v>
      </c>
      <c r="L781" s="36">
        <v>-2.9100000858306885E-2</v>
      </c>
      <c r="M781" s="8">
        <f t="shared" si="48"/>
        <v>781</v>
      </c>
      <c r="N781" s="8">
        <f t="shared" si="50"/>
        <v>12</v>
      </c>
      <c r="O781" s="8" t="str">
        <f t="shared" si="49"/>
        <v>$L$781</v>
      </c>
    </row>
    <row r="782" spans="1:15" ht="20.100000000000001" customHeight="1" x14ac:dyDescent="0.25">
      <c r="A782" s="5">
        <f t="shared" si="51"/>
        <v>39753</v>
      </c>
      <c r="B782" s="6">
        <v>7.000000000000001E-4</v>
      </c>
      <c r="C782" s="6">
        <v>3.8E-3</v>
      </c>
      <c r="D782" s="9">
        <v>3.8E-3</v>
      </c>
      <c r="E782" s="7">
        <v>3.5999999999999999E-3</v>
      </c>
      <c r="F782" s="9">
        <v>7.5190000000000005E-3</v>
      </c>
      <c r="G782" s="7">
        <v>9.9600000000000001E-3</v>
      </c>
      <c r="H782" s="7">
        <f>VLOOKUP(MONTH(A782)&amp;YEAR(A782),'NTN-B PRINCIPAL 2024'!$K$2:$P$169,6,(FALSE))</f>
        <v>7.451399688958027E-2</v>
      </c>
      <c r="I782" s="6">
        <v>1.6180000000000001E-3</v>
      </c>
      <c r="J782" s="36">
        <v>1.4500000476837159E-2</v>
      </c>
      <c r="K782" s="36">
        <v>-1.3200000524520875E-2</v>
      </c>
      <c r="L782" s="36">
        <v>1.1399999856948853E-2</v>
      </c>
      <c r="M782" s="8">
        <f t="shared" si="48"/>
        <v>782</v>
      </c>
      <c r="N782" s="8">
        <f t="shared" si="50"/>
        <v>12</v>
      </c>
      <c r="O782" s="8" t="str">
        <f t="shared" si="49"/>
        <v>$L$782</v>
      </c>
    </row>
    <row r="783" spans="1:15" ht="20.100000000000001" customHeight="1" x14ac:dyDescent="0.25">
      <c r="A783" s="5">
        <f t="shared" si="51"/>
        <v>39783</v>
      </c>
      <c r="B783" s="6">
        <v>-4.4000000000000003E-3</v>
      </c>
      <c r="C783" s="6">
        <v>-1.2999999999999999E-3</v>
      </c>
      <c r="D783" s="9">
        <v>2.8999999999999998E-3</v>
      </c>
      <c r="E783" s="7">
        <v>2.8000000000000004E-3</v>
      </c>
      <c r="F783" s="9">
        <v>6.6259999999999999E-3</v>
      </c>
      <c r="G783" s="7">
        <v>1.111E-2</v>
      </c>
      <c r="H783" s="7">
        <f>VLOOKUP(MONTH(A783)&amp;YEAR(A783),'NTN-B PRINCIPAL 2024'!$K$2:$P$169,6,(FALSE))</f>
        <v>7.1138611205493696E-2</v>
      </c>
      <c r="I783" s="6">
        <v>2.1489999999999999E-3</v>
      </c>
      <c r="J783" s="36">
        <v>2.2916152477264404E-2</v>
      </c>
      <c r="K783" s="36">
        <v>2.8736605644226074E-2</v>
      </c>
      <c r="L783" s="36">
        <v>2.3564529418945313E-2</v>
      </c>
      <c r="M783" s="8">
        <f t="shared" si="48"/>
        <v>783</v>
      </c>
      <c r="N783" s="8">
        <f t="shared" si="50"/>
        <v>12</v>
      </c>
      <c r="O783" s="8" t="str">
        <f t="shared" si="49"/>
        <v>$L$783</v>
      </c>
    </row>
    <row r="784" spans="1:15" ht="20.100000000000001" customHeight="1" x14ac:dyDescent="0.25">
      <c r="A784" s="5">
        <f t="shared" si="51"/>
        <v>39814</v>
      </c>
      <c r="B784" s="6">
        <v>1E-4</v>
      </c>
      <c r="C784" s="6">
        <v>-4.4000000000000003E-3</v>
      </c>
      <c r="D784" s="9">
        <v>6.4000000000000003E-3</v>
      </c>
      <c r="E784" s="7">
        <v>4.7999999999999996E-3</v>
      </c>
      <c r="F784" s="9">
        <v>7.1599999999999997E-3</v>
      </c>
      <c r="G784" s="7">
        <v>1.0427000000000001E-2</v>
      </c>
      <c r="H784" s="7">
        <f>VLOOKUP(MONTH(A784)&amp;YEAR(A784),'NTN-B PRINCIPAL 2024'!$K$2:$P$169,6,(FALSE))</f>
        <v>5.0729421083899995E-2</v>
      </c>
      <c r="I784" s="6">
        <v>1.8400000000000001E-3</v>
      </c>
      <c r="J784" s="36">
        <v>1.7881939411163329E-2</v>
      </c>
      <c r="K784" s="36">
        <v>2.2960901260375977E-2</v>
      </c>
      <c r="L784" s="36">
        <v>1.8459813594818117E-2</v>
      </c>
      <c r="M784" s="8">
        <f t="shared" si="48"/>
        <v>784</v>
      </c>
      <c r="N784" s="8">
        <f t="shared" si="50"/>
        <v>12</v>
      </c>
      <c r="O784" s="8" t="str">
        <f t="shared" si="49"/>
        <v>$L$784</v>
      </c>
    </row>
    <row r="785" spans="1:15" ht="20.100000000000001" customHeight="1" x14ac:dyDescent="0.25">
      <c r="A785" s="5">
        <f t="shared" si="51"/>
        <v>39845</v>
      </c>
      <c r="B785" s="6">
        <v>-1.2999999999999999E-3</v>
      </c>
      <c r="C785" s="6">
        <v>2.5999999999999999E-3</v>
      </c>
      <c r="D785" s="9">
        <v>3.0999999999999999E-3</v>
      </c>
      <c r="E785" s="7">
        <v>5.5000000000000005E-3</v>
      </c>
      <c r="F785" s="9">
        <v>6.8489999999999992E-3</v>
      </c>
      <c r="G785" s="7">
        <v>8.5269999999999999E-3</v>
      </c>
      <c r="H785" s="7">
        <f>VLOOKUP(MONTH(A785)&amp;YEAR(A785),'NTN-B PRINCIPAL 2024'!$K$2:$P$169,6,(FALSE))</f>
        <v>-8.4611563062784167E-3</v>
      </c>
      <c r="I785" s="6">
        <v>4.5100000000000001E-4</v>
      </c>
      <c r="J785" s="36">
        <v>1.1000000238418579E-2</v>
      </c>
      <c r="K785" s="36">
        <v>-3.8999998569488525E-3</v>
      </c>
      <c r="L785" s="36">
        <v>9.3000000715255729E-3</v>
      </c>
      <c r="M785" s="8">
        <f t="shared" si="48"/>
        <v>785</v>
      </c>
      <c r="N785" s="8">
        <f t="shared" si="50"/>
        <v>12</v>
      </c>
      <c r="O785" s="8" t="str">
        <f t="shared" si="49"/>
        <v>$L$785</v>
      </c>
    </row>
    <row r="786" spans="1:15" ht="20.100000000000001" customHeight="1" x14ac:dyDescent="0.25">
      <c r="A786" s="5">
        <f t="shared" si="51"/>
        <v>39873</v>
      </c>
      <c r="B786" s="6">
        <v>-8.3999999999999995E-3</v>
      </c>
      <c r="C786" s="6">
        <v>-7.4000000000000003E-3</v>
      </c>
      <c r="D786" s="9">
        <v>2E-3</v>
      </c>
      <c r="E786" s="7">
        <v>2E-3</v>
      </c>
      <c r="F786" s="9">
        <v>5.4530000000000004E-3</v>
      </c>
      <c r="G786" s="7">
        <v>9.665E-3</v>
      </c>
      <c r="H786" s="7">
        <f>VLOOKUP(MONTH(A786)&amp;YEAR(A786),'NTN-B PRINCIPAL 2024'!$K$2:$P$169,6,(FALSE))</f>
        <v>-5.0612927191679979E-3</v>
      </c>
      <c r="I786" s="6">
        <v>1.438E-3</v>
      </c>
      <c r="J786" s="36">
        <v>1.2605589628219605E-2</v>
      </c>
      <c r="K786" s="36">
        <v>6.8009037971496586E-2</v>
      </c>
      <c r="L786" s="36">
        <v>1.913934826850891E-2</v>
      </c>
      <c r="M786" s="8">
        <f t="shared" si="48"/>
        <v>786</v>
      </c>
      <c r="N786" s="8">
        <f t="shared" si="50"/>
        <v>12</v>
      </c>
      <c r="O786" s="8" t="str">
        <f t="shared" si="49"/>
        <v>$L$786</v>
      </c>
    </row>
    <row r="787" spans="1:15" ht="20.100000000000001" customHeight="1" x14ac:dyDescent="0.25">
      <c r="A787" s="5">
        <f t="shared" si="51"/>
        <v>39904</v>
      </c>
      <c r="B787" s="6">
        <v>4.0000000000000002E-4</v>
      </c>
      <c r="C787" s="6">
        <v>-1.5E-3</v>
      </c>
      <c r="D787" s="9">
        <v>5.5000000000000005E-3</v>
      </c>
      <c r="E787" s="7">
        <v>4.7999999999999996E-3</v>
      </c>
      <c r="F787" s="9">
        <v>6.4449999999999993E-3</v>
      </c>
      <c r="G787" s="7">
        <v>8.3560000000000006E-3</v>
      </c>
      <c r="H787" s="7">
        <f>VLOOKUP(MONTH(A787)&amp;YEAR(A787),'NTN-B PRINCIPAL 2024'!$K$2:$P$169,6,(FALSE))</f>
        <v>-3.5895543046968736E-2</v>
      </c>
      <c r="I787" s="6">
        <v>4.5400000000000003E-4</v>
      </c>
      <c r="J787" s="36">
        <v>7.2297447919845584E-3</v>
      </c>
      <c r="K787" s="36">
        <v>0.14672888755798341</v>
      </c>
      <c r="L787" s="36">
        <v>2.5523414611816408E-2</v>
      </c>
      <c r="M787" s="8">
        <f t="shared" si="48"/>
        <v>787</v>
      </c>
      <c r="N787" s="8">
        <f t="shared" si="50"/>
        <v>12</v>
      </c>
      <c r="O787" s="8" t="str">
        <f t="shared" si="49"/>
        <v>$L$787</v>
      </c>
    </row>
    <row r="788" spans="1:15" ht="20.100000000000001" customHeight="1" x14ac:dyDescent="0.25">
      <c r="A788" s="5">
        <f t="shared" si="51"/>
        <v>39934</v>
      </c>
      <c r="B788" s="6">
        <v>1.8E-3</v>
      </c>
      <c r="C788" s="6">
        <v>-7.000000000000001E-4</v>
      </c>
      <c r="D788" s="9">
        <v>6.0000000000000001E-3</v>
      </c>
      <c r="E788" s="7">
        <v>4.6999999999999993E-3</v>
      </c>
      <c r="F788" s="9">
        <v>5.4559999999999999E-3</v>
      </c>
      <c r="G788" s="7">
        <v>7.6639999999999998E-3</v>
      </c>
      <c r="H788" s="7">
        <f>VLOOKUP(MONTH(A788)&amp;YEAR(A788),'NTN-B PRINCIPAL 2024'!$K$2:$P$169,6,(FALSE))</f>
        <v>9.3446889046605142E-2</v>
      </c>
      <c r="I788" s="6">
        <v>4.4900000000000002E-4</v>
      </c>
      <c r="J788" s="36">
        <v>1.5091391801834107E-2</v>
      </c>
      <c r="K788" s="36">
        <v>0.12413866043090821</v>
      </c>
      <c r="L788" s="36">
        <v>3.0049929618835448E-2</v>
      </c>
      <c r="M788" s="8">
        <f t="shared" si="48"/>
        <v>788</v>
      </c>
      <c r="N788" s="8">
        <f t="shared" si="50"/>
        <v>12</v>
      </c>
      <c r="O788" s="8" t="str">
        <f t="shared" si="49"/>
        <v>$L$788</v>
      </c>
    </row>
    <row r="789" spans="1:15" ht="20.100000000000001" customHeight="1" x14ac:dyDescent="0.25">
      <c r="A789" s="5">
        <f t="shared" si="51"/>
        <v>39965</v>
      </c>
      <c r="B789" s="6">
        <v>-3.2000000000000002E-3</v>
      </c>
      <c r="C789" s="6">
        <v>-1E-3</v>
      </c>
      <c r="D789" s="9">
        <v>4.1999999999999997E-3</v>
      </c>
      <c r="E789" s="7">
        <v>3.5999999999999999E-3</v>
      </c>
      <c r="F789" s="9">
        <v>5.4510000000000001E-3</v>
      </c>
      <c r="G789" s="7">
        <v>7.5139999999999998E-3</v>
      </c>
      <c r="H789" s="7">
        <f>VLOOKUP(MONTH(A789)&amp;YEAR(A789),'NTN-B PRINCIPAL 2024'!$K$2:$P$169,6,(FALSE))</f>
        <v>3.593685381401146E-3</v>
      </c>
      <c r="I789" s="6">
        <v>6.5600000000000001E-4</v>
      </c>
      <c r="J789" s="36">
        <v>7.126011848449707E-3</v>
      </c>
      <c r="K789" s="36">
        <v>-3.3315999507904051E-2</v>
      </c>
      <c r="L789" s="36">
        <v>1.2951928377151489E-3</v>
      </c>
      <c r="M789" s="8">
        <f t="shared" si="48"/>
        <v>789</v>
      </c>
      <c r="N789" s="8">
        <f t="shared" si="50"/>
        <v>12</v>
      </c>
      <c r="O789" s="8" t="str">
        <f t="shared" si="49"/>
        <v>$L$789</v>
      </c>
    </row>
    <row r="790" spans="1:15" ht="20.100000000000001" customHeight="1" x14ac:dyDescent="0.25">
      <c r="A790" s="5">
        <f t="shared" si="51"/>
        <v>39995</v>
      </c>
      <c r="B790" s="6">
        <v>-6.4000000000000003E-3</v>
      </c>
      <c r="C790" s="6">
        <v>-4.3E-3</v>
      </c>
      <c r="D790" s="9">
        <v>2.3E-3</v>
      </c>
      <c r="E790" s="7">
        <v>2.3999999999999998E-3</v>
      </c>
      <c r="F790" s="9">
        <v>5.659E-3</v>
      </c>
      <c r="G790" s="7">
        <v>7.8399999999999997E-3</v>
      </c>
      <c r="H790" s="7">
        <f>VLOOKUP(MONTH(A790)&amp;YEAR(A790),'NTN-B PRINCIPAL 2024'!$K$2:$P$169,6,(FALSE))</f>
        <v>-7.4602750888629332E-3</v>
      </c>
      <c r="I790" s="6">
        <v>1.0510000000000001E-3</v>
      </c>
      <c r="J790" s="36">
        <v>1.1086564064025878E-2</v>
      </c>
      <c r="K790" s="36">
        <v>6.2026000022888182E-2</v>
      </c>
      <c r="L790" s="36">
        <v>1.810468554496765E-2</v>
      </c>
      <c r="M790" s="8">
        <f t="shared" si="48"/>
        <v>790</v>
      </c>
      <c r="N790" s="8">
        <f t="shared" si="50"/>
        <v>12</v>
      </c>
      <c r="O790" s="8" t="str">
        <f t="shared" si="49"/>
        <v>$L$790</v>
      </c>
    </row>
    <row r="791" spans="1:15" ht="20.100000000000001" customHeight="1" x14ac:dyDescent="0.25">
      <c r="A791" s="5">
        <f t="shared" si="51"/>
        <v>40026</v>
      </c>
      <c r="B791" s="6">
        <v>8.9999999999999998E-4</v>
      </c>
      <c r="C791" s="6">
        <v>-3.5999999999999999E-3</v>
      </c>
      <c r="D791" s="9">
        <v>8.0000000000000004E-4</v>
      </c>
      <c r="E791" s="7">
        <v>1.5E-3</v>
      </c>
      <c r="F791" s="9">
        <v>6.0560000000000006E-3</v>
      </c>
      <c r="G791" s="7">
        <v>6.914E-3</v>
      </c>
      <c r="H791" s="7">
        <f>VLOOKUP(MONTH(A791)&amp;YEAR(A791),'NTN-B PRINCIPAL 2024'!$K$2:$P$169,6,(FALSE))</f>
        <v>2.8427461683812716E-2</v>
      </c>
      <c r="I791" s="6">
        <v>1.9699999999999999E-4</v>
      </c>
      <c r="J791" s="36">
        <v>8.6920058727264406E-3</v>
      </c>
      <c r="K791" s="36">
        <v>3.172574281692505E-2</v>
      </c>
      <c r="L791" s="36">
        <v>1.1970694065093995E-2</v>
      </c>
      <c r="M791" s="8">
        <f t="shared" si="48"/>
        <v>791</v>
      </c>
      <c r="N791" s="8">
        <f t="shared" si="50"/>
        <v>12</v>
      </c>
      <c r="O791" s="8" t="str">
        <f t="shared" si="49"/>
        <v>$L$791</v>
      </c>
    </row>
    <row r="792" spans="1:15" ht="20.100000000000001" customHeight="1" x14ac:dyDescent="0.25">
      <c r="A792" s="5">
        <f t="shared" si="51"/>
        <v>40057</v>
      </c>
      <c r="B792" s="6">
        <v>2.5000000000000001E-3</v>
      </c>
      <c r="C792" s="6">
        <v>4.1999999999999997E-3</v>
      </c>
      <c r="D792" s="9">
        <v>1.6000000000000001E-3</v>
      </c>
      <c r="E792" s="7">
        <v>2.3999999999999998E-3</v>
      </c>
      <c r="F792" s="9">
        <v>5.1980000000000004E-3</v>
      </c>
      <c r="G792" s="7">
        <v>6.9150000000000001E-3</v>
      </c>
      <c r="H792" s="7">
        <f>VLOOKUP(MONTH(A792)&amp;YEAR(A792),'NTN-B PRINCIPAL 2024'!$K$2:$P$169,6,(FALSE))</f>
        <v>2.5839445528565985E-3</v>
      </c>
      <c r="I792" s="6">
        <v>0</v>
      </c>
      <c r="J792" s="36">
        <v>7.5566327571868893E-3</v>
      </c>
      <c r="K792" s="36">
        <v>0.1015102767944336</v>
      </c>
      <c r="L792" s="36">
        <v>2.0830364227294923E-2</v>
      </c>
      <c r="M792" s="8">
        <f t="shared" si="48"/>
        <v>792</v>
      </c>
      <c r="N792" s="8">
        <f t="shared" si="50"/>
        <v>12</v>
      </c>
      <c r="O792" s="8" t="str">
        <f t="shared" si="49"/>
        <v>$L$792</v>
      </c>
    </row>
    <row r="793" spans="1:15" ht="20.100000000000001" customHeight="1" x14ac:dyDescent="0.25">
      <c r="A793" s="5">
        <f t="shared" si="51"/>
        <v>40087</v>
      </c>
      <c r="B793" s="6">
        <v>-4.0000000000000002E-4</v>
      </c>
      <c r="C793" s="6">
        <v>5.0000000000000001E-4</v>
      </c>
      <c r="D793" s="9">
        <v>2.3999999999999998E-3</v>
      </c>
      <c r="E793" s="7">
        <v>2.8000000000000004E-3</v>
      </c>
      <c r="F793" s="9">
        <v>5.0000000000000001E-3</v>
      </c>
      <c r="G793" s="7">
        <v>6.9119999999999997E-3</v>
      </c>
      <c r="H793" s="7">
        <f>VLOOKUP(MONTH(A793)&amp;YEAR(A793),'NTN-B PRINCIPAL 2024'!$K$2:$P$169,6,(FALSE))</f>
        <v>-5.3071031287749038E-2</v>
      </c>
      <c r="I793" s="6">
        <v>0</v>
      </c>
      <c r="J793" s="36">
        <v>4.5128649473190306E-3</v>
      </c>
      <c r="K793" s="36">
        <v>1.3044278621673584E-2</v>
      </c>
      <c r="L793" s="36">
        <v>5.7009637355804445E-3</v>
      </c>
      <c r="M793" s="8">
        <f t="shared" si="48"/>
        <v>793</v>
      </c>
      <c r="N793" s="8">
        <f t="shared" si="50"/>
        <v>12</v>
      </c>
      <c r="O793" s="8" t="str">
        <f t="shared" si="49"/>
        <v>$L$793</v>
      </c>
    </row>
    <row r="794" spans="1:15" ht="20.100000000000001" customHeight="1" x14ac:dyDescent="0.25">
      <c r="A794" s="5">
        <f t="shared" si="51"/>
        <v>40118</v>
      </c>
      <c r="B794" s="6">
        <v>7.000000000000001E-4</v>
      </c>
      <c r="C794" s="6">
        <v>1E-3</v>
      </c>
      <c r="D794" s="9">
        <v>3.7000000000000002E-3</v>
      </c>
      <c r="E794" s="7">
        <v>4.0999999999999995E-3</v>
      </c>
      <c r="F794" s="9">
        <v>5.0000000000000001E-3</v>
      </c>
      <c r="G794" s="7">
        <v>6.5900000000000004E-3</v>
      </c>
      <c r="H794" s="7">
        <f>VLOOKUP(MONTH(A794)&amp;YEAR(A794),'NTN-B PRINCIPAL 2024'!$K$2:$P$169,6,(FALSE))</f>
        <v>4.2979148181012672E-3</v>
      </c>
      <c r="I794" s="6">
        <v>0</v>
      </c>
      <c r="J794" s="36">
        <v>8.0964815616607674E-3</v>
      </c>
      <c r="K794" s="36">
        <v>9.4445724487304691E-2</v>
      </c>
      <c r="L794" s="36">
        <v>1.9530645608901977E-2</v>
      </c>
      <c r="M794" s="8">
        <f t="shared" si="48"/>
        <v>794</v>
      </c>
      <c r="N794" s="8">
        <f t="shared" si="50"/>
        <v>12</v>
      </c>
      <c r="O794" s="8" t="str">
        <f t="shared" si="49"/>
        <v>$L$794</v>
      </c>
    </row>
    <row r="795" spans="1:15" ht="20.100000000000001" customHeight="1" x14ac:dyDescent="0.25">
      <c r="A795" s="5">
        <f t="shared" si="51"/>
        <v>40148</v>
      </c>
      <c r="B795" s="6">
        <v>-1.1000000000000001E-3</v>
      </c>
      <c r="C795" s="6">
        <v>-2.5999999999999999E-3</v>
      </c>
      <c r="D795" s="9">
        <v>2.3999999999999998E-3</v>
      </c>
      <c r="E795" s="7">
        <v>3.7000000000000002E-3</v>
      </c>
      <c r="F795" s="9">
        <v>5.0000000000000001E-3</v>
      </c>
      <c r="G795" s="7">
        <v>7.2379999999999996E-3</v>
      </c>
      <c r="H795" s="7">
        <f>VLOOKUP(MONTH(A795)&amp;YEAR(A795),'NTN-B PRINCIPAL 2024'!$K$2:$P$169,6,(FALSE))</f>
        <v>3.6483294419639822E-2</v>
      </c>
      <c r="I795" s="6">
        <v>5.3300000000000005E-4</v>
      </c>
      <c r="J795" s="36">
        <v>1.0083117485046388E-2</v>
      </c>
      <c r="K795" s="36">
        <v>1.6605000495910644E-2</v>
      </c>
      <c r="L795" s="36">
        <v>1.1005191802978516E-2</v>
      </c>
      <c r="M795" s="8">
        <f t="shared" si="48"/>
        <v>795</v>
      </c>
      <c r="N795" s="8">
        <f t="shared" si="50"/>
        <v>12</v>
      </c>
      <c r="O795" s="8" t="str">
        <f t="shared" si="49"/>
        <v>$L$795</v>
      </c>
    </row>
    <row r="796" spans="1:15" ht="20.100000000000001" customHeight="1" x14ac:dyDescent="0.25">
      <c r="A796" s="5">
        <f t="shared" si="51"/>
        <v>40179</v>
      </c>
      <c r="B796" s="6">
        <v>1.01E-2</v>
      </c>
      <c r="C796" s="6">
        <v>6.3E-3</v>
      </c>
      <c r="D796" s="9">
        <v>8.8000000000000005E-3</v>
      </c>
      <c r="E796" s="7">
        <v>7.4999999999999997E-3</v>
      </c>
      <c r="F796" s="9">
        <v>5.5360000000000001E-3</v>
      </c>
      <c r="G796" s="7">
        <v>6.5820000000000002E-3</v>
      </c>
      <c r="H796" s="7">
        <f>VLOOKUP(MONTH(A796)&amp;YEAR(A796),'NTN-B PRINCIPAL 2024'!$K$2:$P$169,6,(FALSE))</f>
        <v>-3.7395598525024054E-3</v>
      </c>
      <c r="I796" s="6">
        <v>0</v>
      </c>
      <c r="J796" s="36">
        <v>8.6865454912185662E-3</v>
      </c>
      <c r="K796" s="36">
        <v>-3.4117999076843264E-2</v>
      </c>
      <c r="L796" s="36">
        <v>2.6277437806129455E-3</v>
      </c>
      <c r="M796" s="8">
        <f t="shared" si="48"/>
        <v>796</v>
      </c>
      <c r="N796" s="8">
        <f t="shared" si="50"/>
        <v>12</v>
      </c>
      <c r="O796" s="8" t="str">
        <f t="shared" si="49"/>
        <v>$L$796</v>
      </c>
    </row>
    <row r="797" spans="1:15" ht="20.100000000000001" customHeight="1" x14ac:dyDescent="0.25">
      <c r="A797" s="5">
        <f t="shared" si="51"/>
        <v>40210</v>
      </c>
      <c r="B797" s="6">
        <v>1.09E-2</v>
      </c>
      <c r="C797" s="6">
        <v>1.18E-2</v>
      </c>
      <c r="D797" s="9">
        <v>6.9999999999999993E-3</v>
      </c>
      <c r="E797" s="7">
        <v>7.8000000000000005E-3</v>
      </c>
      <c r="F797" s="9">
        <v>5.0000000000000001E-3</v>
      </c>
      <c r="G797" s="7">
        <v>5.9249999999999997E-3</v>
      </c>
      <c r="H797" s="7">
        <f>VLOOKUP(MONTH(A797)&amp;YEAR(A797),'NTN-B PRINCIPAL 2024'!$K$2:$P$169,6,(FALSE))</f>
        <v>1.7645993428031748E-2</v>
      </c>
      <c r="I797" s="6">
        <v>0</v>
      </c>
      <c r="J797" s="36">
        <v>8.7029039859771729E-3</v>
      </c>
      <c r="K797" s="36">
        <v>1.0008000135421753E-2</v>
      </c>
      <c r="L797" s="36">
        <v>8.8803857564926144E-3</v>
      </c>
      <c r="M797" s="8">
        <f t="shared" si="48"/>
        <v>797</v>
      </c>
      <c r="N797" s="8">
        <f t="shared" si="50"/>
        <v>12</v>
      </c>
      <c r="O797" s="8" t="str">
        <f t="shared" si="49"/>
        <v>$L$797</v>
      </c>
    </row>
    <row r="798" spans="1:15" ht="20.100000000000001" customHeight="1" x14ac:dyDescent="0.25">
      <c r="A798" s="5">
        <f t="shared" si="51"/>
        <v>40238</v>
      </c>
      <c r="B798" s="6">
        <v>6.3E-3</v>
      </c>
      <c r="C798" s="6">
        <v>9.3999999999999986E-3</v>
      </c>
      <c r="D798" s="9">
        <v>7.0999999999999995E-3</v>
      </c>
      <c r="E798" s="7">
        <v>5.1999999999999998E-3</v>
      </c>
      <c r="F798" s="9">
        <v>5.0000000000000001E-3</v>
      </c>
      <c r="G798" s="7">
        <v>7.5690000000000002E-3</v>
      </c>
      <c r="H798" s="7">
        <f>VLOOKUP(MONTH(A798)&amp;YEAR(A798),'NTN-B PRINCIPAL 2024'!$K$2:$P$169,6,(FALSE))</f>
        <v>5.3696507840697016E-3</v>
      </c>
      <c r="I798" s="6">
        <v>7.9200000000000006E-4</v>
      </c>
      <c r="J798" s="36">
        <v>1.0996479988098145E-2</v>
      </c>
      <c r="K798" s="36">
        <v>5.439499855041504E-2</v>
      </c>
      <c r="L798" s="36">
        <v>1.6856868267059327E-2</v>
      </c>
      <c r="M798" s="8">
        <f t="shared" si="48"/>
        <v>798</v>
      </c>
      <c r="N798" s="8">
        <f t="shared" si="50"/>
        <v>12</v>
      </c>
      <c r="O798" s="8" t="str">
        <f t="shared" si="49"/>
        <v>$L$798</v>
      </c>
    </row>
    <row r="799" spans="1:15" ht="20.100000000000001" customHeight="1" x14ac:dyDescent="0.25">
      <c r="A799" s="5">
        <f t="shared" si="51"/>
        <v>40269</v>
      </c>
      <c r="B799" s="6">
        <v>7.1999999999999998E-3</v>
      </c>
      <c r="C799" s="6">
        <v>7.7000000000000002E-3</v>
      </c>
      <c r="D799" s="9">
        <v>7.3000000000000001E-3</v>
      </c>
      <c r="E799" s="7">
        <v>5.6999999999999993E-3</v>
      </c>
      <c r="F799" s="9">
        <v>5.7959999999999999E-3</v>
      </c>
      <c r="G799" s="7">
        <v>6.6389999999999999E-3</v>
      </c>
      <c r="H799" s="7">
        <f>VLOOKUP(MONTH(A799)&amp;YEAR(A799),'NTN-B PRINCIPAL 2024'!$K$2:$P$169,6,(FALSE))</f>
        <v>-1.8808389531645986E-3</v>
      </c>
      <c r="I799" s="6">
        <v>0</v>
      </c>
      <c r="J799" s="36">
        <v>6.2371969223022463E-3</v>
      </c>
      <c r="K799" s="36">
        <v>-4.4390001296997071E-2</v>
      </c>
      <c r="L799" s="36">
        <v>-8.0037117004394531E-4</v>
      </c>
      <c r="M799" s="8">
        <f t="shared" si="48"/>
        <v>799</v>
      </c>
      <c r="N799" s="8">
        <f t="shared" si="50"/>
        <v>12</v>
      </c>
      <c r="O799" s="8" t="str">
        <f t="shared" si="49"/>
        <v>$L$799</v>
      </c>
    </row>
    <row r="800" spans="1:15" ht="20.100000000000001" customHeight="1" x14ac:dyDescent="0.25">
      <c r="A800" s="5">
        <f t="shared" si="51"/>
        <v>40299</v>
      </c>
      <c r="B800" s="6">
        <v>1.5700000000000002E-2</v>
      </c>
      <c r="C800" s="6">
        <v>1.1899999999999999E-2</v>
      </c>
      <c r="D800" s="9">
        <v>4.3E-3</v>
      </c>
      <c r="E800" s="7">
        <v>4.3E-3</v>
      </c>
      <c r="F800" s="9">
        <v>5.0000000000000001E-3</v>
      </c>
      <c r="G800" s="7">
        <v>7.4999999999999997E-3</v>
      </c>
      <c r="H800" s="7">
        <f>VLOOKUP(MONTH(A800)&amp;YEAR(A800),'NTN-B PRINCIPAL 2024'!$K$2:$P$169,6,(FALSE))</f>
        <v>-2.6627255221812085E-2</v>
      </c>
      <c r="I800" s="6">
        <v>5.0999999999999993E-4</v>
      </c>
      <c r="J800" s="36">
        <v>5.8794867992401122E-3</v>
      </c>
      <c r="K800" s="36">
        <v>-6.019199848175049E-2</v>
      </c>
      <c r="L800" s="36">
        <v>-2.9649704694747923E-3</v>
      </c>
      <c r="M800" s="8">
        <f t="shared" si="48"/>
        <v>800</v>
      </c>
      <c r="N800" s="8">
        <f t="shared" si="50"/>
        <v>12</v>
      </c>
      <c r="O800" s="8" t="str">
        <f t="shared" si="49"/>
        <v>$L$800</v>
      </c>
    </row>
    <row r="801" spans="1:15" ht="20.100000000000001" customHeight="1" x14ac:dyDescent="0.25">
      <c r="A801" s="5">
        <f t="shared" si="51"/>
        <v>40330</v>
      </c>
      <c r="B801" s="6">
        <v>3.4000000000000002E-3</v>
      </c>
      <c r="C801" s="6">
        <v>8.5000000000000006E-3</v>
      </c>
      <c r="D801" s="9">
        <v>-1.1000000000000001E-3</v>
      </c>
      <c r="E801" s="7">
        <v>0</v>
      </c>
      <c r="F801" s="9">
        <v>5.5130000000000005E-3</v>
      </c>
      <c r="G801" s="7">
        <v>7.9080000000000001E-3</v>
      </c>
      <c r="H801" s="7">
        <f>VLOOKUP(MONTH(A801)&amp;YEAR(A801),'NTN-B PRINCIPAL 2024'!$K$2:$P$169,6,(FALSE))</f>
        <v>1.154455124608833E-2</v>
      </c>
      <c r="I801" s="6">
        <v>5.8900000000000001E-4</v>
      </c>
      <c r="J801" s="36">
        <v>9.4620072841644295E-3</v>
      </c>
      <c r="K801" s="36">
        <v>-5.0756998062133789E-2</v>
      </c>
      <c r="L801" s="36">
        <v>1.8947687745094299E-3</v>
      </c>
      <c r="M801" s="8">
        <f t="shared" si="48"/>
        <v>801</v>
      </c>
      <c r="N801" s="8">
        <f t="shared" si="50"/>
        <v>12</v>
      </c>
      <c r="O801" s="8" t="str">
        <f t="shared" si="49"/>
        <v>$L$801</v>
      </c>
    </row>
    <row r="802" spans="1:15" ht="20.100000000000001" customHeight="1" x14ac:dyDescent="0.25">
      <c r="A802" s="5">
        <f t="shared" si="51"/>
        <v>40360</v>
      </c>
      <c r="B802" s="6">
        <v>2.2000000000000001E-3</v>
      </c>
      <c r="C802" s="6">
        <v>1.5E-3</v>
      </c>
      <c r="D802" s="9">
        <v>-7.000000000000001E-4</v>
      </c>
      <c r="E802" s="7">
        <v>1E-4</v>
      </c>
      <c r="F802" s="9">
        <v>5.5920000000000006E-3</v>
      </c>
      <c r="G802" s="7">
        <v>8.5920000000000007E-3</v>
      </c>
      <c r="H802" s="7">
        <f>VLOOKUP(MONTH(A802)&amp;YEAR(A802),'NTN-B PRINCIPAL 2024'!$K$2:$P$169,6,(FALSE))</f>
        <v>-4.2682406312122279E-4</v>
      </c>
      <c r="I802" s="6">
        <v>1.1509999999999999E-3</v>
      </c>
      <c r="J802" s="36">
        <v>1.1193103790283203E-2</v>
      </c>
      <c r="K802" s="36">
        <v>0.10909999847412109</v>
      </c>
      <c r="L802" s="36">
        <v>2.2780845165252684E-2</v>
      </c>
      <c r="M802" s="8">
        <f t="shared" si="48"/>
        <v>802</v>
      </c>
      <c r="N802" s="8">
        <f t="shared" si="50"/>
        <v>12</v>
      </c>
      <c r="O802" s="8" t="str">
        <f t="shared" si="49"/>
        <v>$L$802</v>
      </c>
    </row>
    <row r="803" spans="1:15" ht="20.100000000000001" customHeight="1" x14ac:dyDescent="0.25">
      <c r="A803" s="5">
        <f t="shared" si="51"/>
        <v>40391</v>
      </c>
      <c r="B803" s="6">
        <v>1.1000000000000001E-2</v>
      </c>
      <c r="C803" s="6">
        <v>7.7000000000000002E-3</v>
      </c>
      <c r="D803" s="9">
        <v>-7.000000000000001E-4</v>
      </c>
      <c r="E803" s="7">
        <v>4.0000000000000002E-4</v>
      </c>
      <c r="F803" s="9">
        <v>6.1570000000000001E-3</v>
      </c>
      <c r="G803" s="7">
        <v>8.8629999999999994E-3</v>
      </c>
      <c r="H803" s="7">
        <f>VLOOKUP(MONTH(A803)&amp;YEAR(A803),'NTN-B PRINCIPAL 2024'!$K$2:$P$169,6,(FALSE))</f>
        <v>2.8297558973368275E-2</v>
      </c>
      <c r="I803" s="6">
        <v>9.0899999999999998E-4</v>
      </c>
      <c r="J803" s="36">
        <v>1.2000203132629395E-2</v>
      </c>
      <c r="K803" s="36">
        <v>-3.7100000381469725E-2</v>
      </c>
      <c r="L803" s="36">
        <v>5.7262337207794186E-3</v>
      </c>
      <c r="M803" s="8">
        <f t="shared" si="48"/>
        <v>803</v>
      </c>
      <c r="N803" s="8">
        <f t="shared" si="50"/>
        <v>12</v>
      </c>
      <c r="O803" s="8" t="str">
        <f t="shared" si="49"/>
        <v>$L$803</v>
      </c>
    </row>
    <row r="804" spans="1:15" ht="20.100000000000001" customHeight="1" x14ac:dyDescent="0.25">
      <c r="A804" s="5">
        <f t="shared" si="51"/>
        <v>40422</v>
      </c>
      <c r="B804" s="6">
        <v>1.1000000000000001E-2</v>
      </c>
      <c r="C804" s="6">
        <v>1.15E-2</v>
      </c>
      <c r="D804" s="9">
        <v>5.4000000000000003E-3</v>
      </c>
      <c r="E804" s="7">
        <v>4.5000000000000005E-3</v>
      </c>
      <c r="F804" s="9">
        <v>5.914E-3</v>
      </c>
      <c r="G804" s="7">
        <v>8.4449999999999994E-3</v>
      </c>
      <c r="H804" s="7">
        <f>VLOOKUP(MONTH(A804)&amp;YEAR(A804),'NTN-B PRINCIPAL 2024'!$K$2:$P$169,6,(FALSE))</f>
        <v>-5.8900751652589678E-3</v>
      </c>
      <c r="I804" s="6">
        <v>7.0199999999999993E-4</v>
      </c>
      <c r="J804" s="36">
        <v>8.0883878469467166E-3</v>
      </c>
      <c r="K804" s="36">
        <v>7.2433176040649416E-2</v>
      </c>
      <c r="L804" s="36">
        <v>1.5872762203216553E-2</v>
      </c>
      <c r="M804" s="8">
        <f t="shared" si="48"/>
        <v>804</v>
      </c>
      <c r="N804" s="8">
        <f t="shared" si="50"/>
        <v>12</v>
      </c>
      <c r="O804" s="8" t="str">
        <f t="shared" si="49"/>
        <v>$L$804</v>
      </c>
    </row>
    <row r="805" spans="1:15" ht="20.100000000000001" customHeight="1" x14ac:dyDescent="0.25">
      <c r="A805" s="5">
        <f t="shared" si="51"/>
        <v>40452</v>
      </c>
      <c r="B805" s="6">
        <v>1.03E-2</v>
      </c>
      <c r="C805" s="6">
        <v>1.01E-2</v>
      </c>
      <c r="D805" s="9">
        <v>9.1999999999999998E-3</v>
      </c>
      <c r="E805" s="7">
        <v>7.4999999999999997E-3</v>
      </c>
      <c r="F805" s="9">
        <v>5.7060000000000001E-3</v>
      </c>
      <c r="G805" s="7">
        <v>8.0560000000000007E-3</v>
      </c>
      <c r="H805" s="7">
        <f>VLOOKUP(MONTH(A805)&amp;YEAR(A805),'NTN-B PRINCIPAL 2024'!$K$2:$P$169,6,(FALSE))</f>
        <v>4.0015265939608025E-3</v>
      </c>
      <c r="I805" s="6">
        <v>4.7199999999999998E-4</v>
      </c>
      <c r="J805" s="36">
        <v>1.1410925388336182E-2</v>
      </c>
      <c r="K805" s="36">
        <v>1.6276042461395263E-2</v>
      </c>
      <c r="L805" s="36">
        <v>1.2029722929000855E-2</v>
      </c>
      <c r="M805" s="8">
        <f t="shared" si="48"/>
        <v>805</v>
      </c>
      <c r="N805" s="8">
        <f t="shared" si="50"/>
        <v>12</v>
      </c>
      <c r="O805" s="8" t="str">
        <f t="shared" si="49"/>
        <v>$L$805</v>
      </c>
    </row>
    <row r="806" spans="1:15" ht="20.100000000000001" customHeight="1" x14ac:dyDescent="0.25">
      <c r="A806" s="5">
        <f t="shared" si="51"/>
        <v>40483</v>
      </c>
      <c r="B806" s="6">
        <v>1.5800000000000002E-2</v>
      </c>
      <c r="C806" s="6">
        <v>1.4499999999999999E-2</v>
      </c>
      <c r="D806" s="9">
        <v>1.03E-2</v>
      </c>
      <c r="E806" s="7">
        <v>8.3000000000000001E-3</v>
      </c>
      <c r="F806" s="9">
        <v>5.4739999999999997E-3</v>
      </c>
      <c r="G806" s="7">
        <v>8.0560000000000007E-3</v>
      </c>
      <c r="H806" s="7">
        <f>VLOOKUP(MONTH(A806)&amp;YEAR(A806),'NTN-B PRINCIPAL 2024'!$K$2:$P$169,6,(FALSE))</f>
        <v>2.3940081396276458E-3</v>
      </c>
      <c r="I806" s="6">
        <v>3.3599999999999998E-4</v>
      </c>
      <c r="J806" s="36">
        <v>8.3346146345138553E-3</v>
      </c>
      <c r="K806" s="36">
        <v>-3.2577006816864013E-2</v>
      </c>
      <c r="L806" s="36">
        <v>3.1413227319717408E-3</v>
      </c>
      <c r="M806" s="8">
        <f t="shared" si="48"/>
        <v>806</v>
      </c>
      <c r="N806" s="8">
        <f t="shared" si="50"/>
        <v>12</v>
      </c>
      <c r="O806" s="8" t="str">
        <f t="shared" si="49"/>
        <v>$L$806</v>
      </c>
    </row>
    <row r="807" spans="1:15" ht="20.100000000000001" customHeight="1" x14ac:dyDescent="0.25">
      <c r="A807" s="5">
        <f t="shared" si="51"/>
        <v>40513</v>
      </c>
      <c r="B807" s="6">
        <v>3.8E-3</v>
      </c>
      <c r="C807" s="6">
        <v>6.8999999999999999E-3</v>
      </c>
      <c r="D807" s="9">
        <v>6.0000000000000001E-3</v>
      </c>
      <c r="E807" s="7">
        <v>6.3E-3</v>
      </c>
      <c r="F807" s="9">
        <v>5.3380000000000007E-3</v>
      </c>
      <c r="G807" s="7">
        <v>9.2709999999999997E-3</v>
      </c>
      <c r="H807" s="7">
        <f>VLOOKUP(MONTH(A807)&amp;YEAR(A807),'NTN-B PRINCIPAL 2024'!$K$2:$P$169,6,(FALSE))</f>
        <v>3.1224673570463768E-2</v>
      </c>
      <c r="I807" s="6">
        <v>1.4060000000000001E-3</v>
      </c>
      <c r="J807" s="36">
        <v>1.3355333805084229E-2</v>
      </c>
      <c r="K807" s="36">
        <v>2.9906151294708253E-2</v>
      </c>
      <c r="L807" s="36">
        <v>1.5354949235916137E-2</v>
      </c>
      <c r="M807" s="8">
        <f t="shared" si="48"/>
        <v>807</v>
      </c>
      <c r="N807" s="8">
        <f t="shared" si="50"/>
        <v>12</v>
      </c>
      <c r="O807" s="8" t="str">
        <f t="shared" si="49"/>
        <v>$L$807</v>
      </c>
    </row>
    <row r="808" spans="1:15" ht="20.100000000000001" customHeight="1" x14ac:dyDescent="0.25">
      <c r="A808" s="5">
        <f t="shared" si="51"/>
        <v>40544</v>
      </c>
      <c r="B808" s="6">
        <v>9.7999999999999997E-3</v>
      </c>
      <c r="C808" s="6">
        <v>7.9000000000000008E-3</v>
      </c>
      <c r="D808" s="9">
        <v>9.3999999999999986E-3</v>
      </c>
      <c r="E808" s="7">
        <v>8.3000000000000001E-3</v>
      </c>
      <c r="F808" s="9">
        <v>6.4129999999999994E-3</v>
      </c>
      <c r="G808" s="7">
        <v>8.6060000000000008E-3</v>
      </c>
      <c r="H808" s="7">
        <f>VLOOKUP(MONTH(A808)&amp;YEAR(A808),'NTN-B PRINCIPAL 2024'!$K$2:$P$169,6,(FALSE))</f>
        <v>-7.4114088159031866E-3</v>
      </c>
      <c r="I808" s="6">
        <v>7.1499999999999992E-4</v>
      </c>
      <c r="J808" s="36">
        <v>6.6230839490890505E-3</v>
      </c>
      <c r="K808" s="36">
        <v>-2.3164348602294924E-2</v>
      </c>
      <c r="L808" s="36">
        <v>3.2915902137756348E-3</v>
      </c>
      <c r="M808" s="8">
        <f t="shared" si="48"/>
        <v>808</v>
      </c>
      <c r="N808" s="8">
        <f t="shared" si="50"/>
        <v>12</v>
      </c>
      <c r="O808" s="8" t="str">
        <f t="shared" si="49"/>
        <v>$L$808</v>
      </c>
    </row>
    <row r="809" spans="1:15" ht="20.100000000000001" customHeight="1" x14ac:dyDescent="0.25">
      <c r="A809" s="5">
        <f t="shared" si="51"/>
        <v>40575</v>
      </c>
      <c r="B809" s="6">
        <v>9.5999999999999992E-3</v>
      </c>
      <c r="C809" s="6">
        <v>0.01</v>
      </c>
      <c r="D809" s="9">
        <v>5.4000000000000003E-3</v>
      </c>
      <c r="E809" s="7">
        <v>8.0000000000000002E-3</v>
      </c>
      <c r="F809" s="9">
        <v>5.7189999999999993E-3</v>
      </c>
      <c r="G809" s="7">
        <v>8.4239999999999992E-3</v>
      </c>
      <c r="H809" s="7">
        <f>VLOOKUP(MONTH(A809)&amp;YEAR(A809),'NTN-B PRINCIPAL 2024'!$K$2:$P$169,6,(FALSE))</f>
        <v>-1.8962247888295147E-2</v>
      </c>
      <c r="I809" s="6">
        <v>5.2400000000000005E-4</v>
      </c>
      <c r="J809" s="36">
        <v>8.1718528270721437E-3</v>
      </c>
      <c r="K809" s="36">
        <v>1.5558503866195679E-2</v>
      </c>
      <c r="L809" s="36">
        <v>8.9707791805267341E-3</v>
      </c>
      <c r="M809" s="8">
        <f t="shared" si="48"/>
        <v>809</v>
      </c>
      <c r="N809" s="8">
        <f t="shared" si="50"/>
        <v>12</v>
      </c>
      <c r="O809" s="8" t="str">
        <f t="shared" si="49"/>
        <v>$L$809</v>
      </c>
    </row>
    <row r="810" spans="1:15" ht="20.100000000000001" customHeight="1" x14ac:dyDescent="0.25">
      <c r="A810" s="5">
        <f t="shared" si="51"/>
        <v>40603</v>
      </c>
      <c r="B810" s="6">
        <v>6.0999999999999995E-3</v>
      </c>
      <c r="C810" s="6">
        <v>6.1999999999999998E-3</v>
      </c>
      <c r="D810" s="9">
        <v>6.6E-3</v>
      </c>
      <c r="E810" s="7">
        <v>7.9000000000000008E-3</v>
      </c>
      <c r="F810" s="9">
        <v>5.5269999999999998E-3</v>
      </c>
      <c r="G810" s="7">
        <v>9.188E-3</v>
      </c>
      <c r="H810" s="7">
        <f>VLOOKUP(MONTH(A810)&amp;YEAR(A810),'NTN-B PRINCIPAL 2024'!$K$2:$P$169,6,(FALSE))</f>
        <v>-8.9147876758496336E-3</v>
      </c>
      <c r="I810" s="6">
        <v>1.212E-3</v>
      </c>
      <c r="J810" s="36">
        <v>1.1576796770095826E-2</v>
      </c>
      <c r="K810" s="36">
        <v>1.5864360332489013E-2</v>
      </c>
      <c r="L810" s="36">
        <v>1.2044407129287719E-2</v>
      </c>
      <c r="M810" s="8">
        <f t="shared" si="48"/>
        <v>810</v>
      </c>
      <c r="N810" s="8">
        <f t="shared" si="50"/>
        <v>12</v>
      </c>
      <c r="O810" s="8" t="str">
        <f t="shared" si="49"/>
        <v>$L$810</v>
      </c>
    </row>
    <row r="811" spans="1:15" ht="20.100000000000001" customHeight="1" x14ac:dyDescent="0.25">
      <c r="A811" s="5">
        <f t="shared" si="51"/>
        <v>40634</v>
      </c>
      <c r="B811" s="6">
        <v>5.0000000000000001E-3</v>
      </c>
      <c r="C811" s="6">
        <v>4.5000000000000005E-3</v>
      </c>
      <c r="D811" s="9">
        <v>7.1999999999999998E-3</v>
      </c>
      <c r="E811" s="7">
        <v>7.7000000000000002E-3</v>
      </c>
      <c r="F811" s="9">
        <v>6.2180000000000004E-3</v>
      </c>
      <c r="G811" s="7">
        <v>8.3879999999999996E-3</v>
      </c>
      <c r="H811" s="7">
        <f>VLOOKUP(MONTH(A811)&amp;YEAR(A811),'NTN-B PRINCIPAL 2024'!$K$2:$P$169,6,(FALSE))</f>
        <v>-5.5928411633110464E-3</v>
      </c>
      <c r="I811" s="6">
        <v>3.6900000000000002E-4</v>
      </c>
      <c r="J811" s="36">
        <v>8.1617259979248052E-3</v>
      </c>
      <c r="K811" s="36">
        <v>-3.0629956722259523E-2</v>
      </c>
      <c r="L811" s="36">
        <v>3.9256495237350465E-3</v>
      </c>
      <c r="M811" s="8">
        <f t="shared" si="48"/>
        <v>811</v>
      </c>
      <c r="N811" s="8">
        <f t="shared" si="50"/>
        <v>12</v>
      </c>
      <c r="O811" s="8" t="str">
        <f t="shared" si="49"/>
        <v>$L$811</v>
      </c>
    </row>
    <row r="812" spans="1:15" ht="20.100000000000001" customHeight="1" x14ac:dyDescent="0.25">
      <c r="A812" s="5">
        <f t="shared" si="51"/>
        <v>40664</v>
      </c>
      <c r="B812" s="6">
        <v>1E-4</v>
      </c>
      <c r="C812" s="6">
        <v>4.3E-3</v>
      </c>
      <c r="D812" s="9">
        <v>5.6999999999999993E-3</v>
      </c>
      <c r="E812" s="7">
        <v>4.6999999999999993E-3</v>
      </c>
      <c r="F812" s="9">
        <v>5.3709999999999999E-3</v>
      </c>
      <c r="G812" s="7">
        <v>9.8519999999999996E-3</v>
      </c>
      <c r="H812" s="7">
        <f>VLOOKUP(MONTH(A812)&amp;YEAR(A812),'NTN-B PRINCIPAL 2024'!$K$2:$P$169,6,(FALSE))</f>
        <v>1.4694115866185076E-2</v>
      </c>
      <c r="I812" s="6">
        <v>1.57E-3</v>
      </c>
      <c r="J812" s="36">
        <v>1.1160660982131958E-2</v>
      </c>
      <c r="K812" s="36">
        <v>-1.6502772569656373E-2</v>
      </c>
      <c r="L812" s="36">
        <v>8.1296050548553475E-3</v>
      </c>
      <c r="M812" s="8">
        <f t="shared" si="48"/>
        <v>812</v>
      </c>
      <c r="N812" s="8">
        <f t="shared" si="50"/>
        <v>12</v>
      </c>
      <c r="O812" s="8" t="str">
        <f t="shared" si="49"/>
        <v>$L$812</v>
      </c>
    </row>
    <row r="813" spans="1:15" ht="20.100000000000001" customHeight="1" x14ac:dyDescent="0.25">
      <c r="A813" s="5">
        <f t="shared" si="51"/>
        <v>40695</v>
      </c>
      <c r="B813" s="6">
        <v>-1.2999999999999999E-3</v>
      </c>
      <c r="C813" s="6">
        <v>-1.8E-3</v>
      </c>
      <c r="D813" s="9">
        <v>2.2000000000000001E-3</v>
      </c>
      <c r="E813" s="7">
        <v>1.5E-3</v>
      </c>
      <c r="F813" s="9">
        <v>6.5780000000000005E-3</v>
      </c>
      <c r="G813" s="7">
        <v>9.5259999999999997E-3</v>
      </c>
      <c r="H813" s="7">
        <f>VLOOKUP(MONTH(A813)&amp;YEAR(A813),'NTN-B PRINCIPAL 2024'!$K$2:$P$169,6,(FALSE))</f>
        <v>-1.9550125551265118E-2</v>
      </c>
      <c r="I813" s="6">
        <v>1.114E-3</v>
      </c>
      <c r="J813" s="36">
        <v>7.0040589570999146E-3</v>
      </c>
      <c r="K813" s="36">
        <v>-1.3850797414779664E-2</v>
      </c>
      <c r="L813" s="36">
        <v>4.509745538234711E-3</v>
      </c>
      <c r="M813" s="8">
        <f t="shared" si="48"/>
        <v>813</v>
      </c>
      <c r="N813" s="8">
        <f t="shared" si="50"/>
        <v>12</v>
      </c>
      <c r="O813" s="8" t="str">
        <f t="shared" si="49"/>
        <v>$L$813</v>
      </c>
    </row>
    <row r="814" spans="1:15" ht="20.100000000000001" customHeight="1" x14ac:dyDescent="0.25">
      <c r="A814" s="5">
        <f t="shared" si="51"/>
        <v>40725</v>
      </c>
      <c r="B814" s="6">
        <v>-5.0000000000000001E-4</v>
      </c>
      <c r="C814" s="6">
        <v>-1.1999999999999999E-3</v>
      </c>
      <c r="D814" s="9">
        <v>0</v>
      </c>
      <c r="E814" s="7">
        <v>1.6000000000000001E-3</v>
      </c>
      <c r="F814" s="9">
        <v>6.1199999999999996E-3</v>
      </c>
      <c r="G814" s="7">
        <v>9.665E-3</v>
      </c>
      <c r="H814" s="7">
        <f>VLOOKUP(MONTH(A814)&amp;YEAR(A814),'NTN-B PRINCIPAL 2024'!$K$2:$P$169,6,(FALSE))</f>
        <v>-8.7054736864536908E-3</v>
      </c>
      <c r="I814" s="6">
        <v>1.2290000000000001E-3</v>
      </c>
      <c r="J814" s="36">
        <v>9.87541139125824E-3</v>
      </c>
      <c r="K814" s="36">
        <v>-4.7217993736267089E-2</v>
      </c>
      <c r="L814" s="36">
        <v>3.1926009058952333E-3</v>
      </c>
      <c r="M814" s="8">
        <f t="shared" si="48"/>
        <v>814</v>
      </c>
      <c r="N814" s="8">
        <f t="shared" si="50"/>
        <v>12</v>
      </c>
      <c r="O814" s="8" t="str">
        <f t="shared" si="49"/>
        <v>$L$814</v>
      </c>
    </row>
    <row r="815" spans="1:15" ht="20.100000000000001" customHeight="1" x14ac:dyDescent="0.25">
      <c r="A815" s="5">
        <f t="shared" si="51"/>
        <v>40756</v>
      </c>
      <c r="B815" s="6">
        <v>6.0999999999999995E-3</v>
      </c>
      <c r="C815" s="6">
        <v>4.4000000000000003E-3</v>
      </c>
      <c r="D815" s="9">
        <v>4.1999999999999997E-3</v>
      </c>
      <c r="E815" s="7">
        <v>3.7000000000000002E-3</v>
      </c>
      <c r="F815" s="9">
        <v>6.235000000000001E-3</v>
      </c>
      <c r="G815" s="7">
        <v>1.0723E-2</v>
      </c>
      <c r="H815" s="7">
        <f>VLOOKUP(MONTH(A815)&amp;YEAR(A815),'NTN-B PRINCIPAL 2024'!$K$2:$P$169,6,(FALSE))</f>
        <v>6.2131437208609253E-2</v>
      </c>
      <c r="I815" s="6">
        <v>2.0760000000000002E-3</v>
      </c>
      <c r="J815" s="36">
        <v>2.1188929080963134E-2</v>
      </c>
      <c r="K815" s="36">
        <v>-4.1804699897766112E-2</v>
      </c>
      <c r="L815" s="36">
        <v>1.3853914737701416E-2</v>
      </c>
      <c r="M815" s="8">
        <f t="shared" si="48"/>
        <v>815</v>
      </c>
      <c r="N815" s="8">
        <f t="shared" si="50"/>
        <v>12</v>
      </c>
      <c r="O815" s="8" t="str">
        <f t="shared" si="49"/>
        <v>$L$815</v>
      </c>
    </row>
    <row r="816" spans="1:15" ht="20.100000000000001" customHeight="1" x14ac:dyDescent="0.25">
      <c r="A816" s="5">
        <f t="shared" si="51"/>
        <v>40787</v>
      </c>
      <c r="B816" s="6">
        <v>7.4999999999999997E-3</v>
      </c>
      <c r="C816" s="6">
        <v>6.5000000000000006E-3</v>
      </c>
      <c r="D816" s="9">
        <v>4.5000000000000005E-3</v>
      </c>
      <c r="E816" s="7">
        <v>5.3E-3</v>
      </c>
      <c r="F816" s="9">
        <v>7.0860000000000003E-3</v>
      </c>
      <c r="G816" s="7">
        <v>9.3970000000000008E-3</v>
      </c>
      <c r="H816" s="7">
        <f>VLOOKUP(MONTH(A816)&amp;YEAR(A816),'NTN-B PRINCIPAL 2024'!$K$2:$P$169,6,(FALSE))</f>
        <v>-2.2756594748020054E-2</v>
      </c>
      <c r="I816" s="6">
        <v>1.003E-3</v>
      </c>
      <c r="J816" s="36">
        <v>9.3221223354339605E-3</v>
      </c>
      <c r="K816" s="36">
        <v>-6.3283429145812989E-2</v>
      </c>
      <c r="L816" s="36">
        <v>9.3214951455593113E-4</v>
      </c>
      <c r="M816" s="8">
        <f t="shared" si="48"/>
        <v>816</v>
      </c>
      <c r="N816" s="8">
        <f t="shared" si="50"/>
        <v>12</v>
      </c>
      <c r="O816" s="8" t="str">
        <f t="shared" si="49"/>
        <v>$L$816</v>
      </c>
    </row>
    <row r="817" spans="1:15" ht="20.100000000000001" customHeight="1" x14ac:dyDescent="0.25">
      <c r="A817" s="5">
        <f t="shared" si="51"/>
        <v>40817</v>
      </c>
      <c r="B817" s="6">
        <v>4.0000000000000001E-3</v>
      </c>
      <c r="C817" s="6">
        <v>5.3E-3</v>
      </c>
      <c r="D817" s="9">
        <v>3.2000000000000002E-3</v>
      </c>
      <c r="E817" s="7">
        <v>4.3E-3</v>
      </c>
      <c r="F817" s="9">
        <v>6.0080000000000003E-3</v>
      </c>
      <c r="G817" s="7">
        <v>8.8070000000000006E-3</v>
      </c>
      <c r="H817" s="7">
        <f>VLOOKUP(MONTH(A817)&amp;YEAR(A817),'NTN-B PRINCIPAL 2024'!$K$2:$P$169,6,(FALSE))</f>
        <v>2.2508976434972405E-2</v>
      </c>
      <c r="I817" s="6">
        <v>6.2E-4</v>
      </c>
      <c r="J817" s="36">
        <v>1.0385587215423583E-2</v>
      </c>
      <c r="K817" s="36">
        <v>0.10401843070983886</v>
      </c>
      <c r="L817" s="36">
        <v>2.0495328903198242E-2</v>
      </c>
      <c r="M817" s="8">
        <f t="shared" si="48"/>
        <v>817</v>
      </c>
      <c r="N817" s="8">
        <f t="shared" si="50"/>
        <v>12</v>
      </c>
      <c r="O817" s="8" t="str">
        <f t="shared" si="49"/>
        <v>$L$817</v>
      </c>
    </row>
    <row r="818" spans="1:15" ht="20.100000000000001" customHeight="1" x14ac:dyDescent="0.25">
      <c r="A818" s="5">
        <f t="shared" si="51"/>
        <v>40848</v>
      </c>
      <c r="B818" s="6">
        <v>4.3E-3</v>
      </c>
      <c r="C818" s="6">
        <v>5.0000000000000001E-3</v>
      </c>
      <c r="D818" s="9">
        <v>5.6999999999999993E-3</v>
      </c>
      <c r="E818" s="7">
        <v>5.1999999999999998E-3</v>
      </c>
      <c r="F818" s="9">
        <v>5.6230000000000004E-3</v>
      </c>
      <c r="G818" s="7">
        <v>8.5859999999999999E-3</v>
      </c>
      <c r="H818" s="7">
        <f>VLOOKUP(MONTH(A818)&amp;YEAR(A818),'NTN-B PRINCIPAL 2024'!$K$2:$P$169,6,(FALSE))</f>
        <v>2.7238188017535414E-2</v>
      </c>
      <c r="I818" s="6">
        <v>6.4500000000000007E-4</v>
      </c>
      <c r="J818" s="36">
        <v>1.238243818283081E-2</v>
      </c>
      <c r="K818" s="36">
        <v>-2.7808570861816408E-2</v>
      </c>
      <c r="L818" s="36">
        <v>7.7377688884735108E-3</v>
      </c>
      <c r="M818" s="8">
        <f t="shared" si="48"/>
        <v>818</v>
      </c>
      <c r="N818" s="8">
        <f t="shared" si="50"/>
        <v>12</v>
      </c>
      <c r="O818" s="8" t="str">
        <f t="shared" si="49"/>
        <v>$L$818</v>
      </c>
    </row>
    <row r="819" spans="1:15" ht="20.100000000000001" customHeight="1" x14ac:dyDescent="0.25">
      <c r="A819" s="5">
        <f t="shared" si="51"/>
        <v>40878</v>
      </c>
      <c r="B819" s="6">
        <v>-1.6000000000000001E-3</v>
      </c>
      <c r="C819" s="6">
        <v>-1.1999999999999999E-3</v>
      </c>
      <c r="D819" s="9">
        <v>5.1000000000000004E-3</v>
      </c>
      <c r="E819" s="7">
        <v>5.0000000000000001E-3</v>
      </c>
      <c r="F819" s="9">
        <v>5.6479999999999994E-3</v>
      </c>
      <c r="G819" s="7">
        <v>9.0460000000000002E-3</v>
      </c>
      <c r="H819" s="7">
        <f>VLOOKUP(MONTH(A819)&amp;YEAR(A819),'NTN-B PRINCIPAL 2024'!$K$2:$P$169,6,(FALSE))</f>
        <v>3.1654189718492987E-3</v>
      </c>
      <c r="I819" s="6">
        <v>9.3700000000000001E-4</v>
      </c>
      <c r="J819" s="36">
        <v>8.1048309803009033E-3</v>
      </c>
      <c r="K819" s="36">
        <v>-5.5189438164234157E-4</v>
      </c>
      <c r="L819" s="36">
        <v>7.157799005508423E-3</v>
      </c>
      <c r="M819" s="8">
        <f t="shared" si="48"/>
        <v>819</v>
      </c>
      <c r="N819" s="8">
        <f t="shared" si="50"/>
        <v>12</v>
      </c>
      <c r="O819" s="8" t="str">
        <f t="shared" si="49"/>
        <v>$L$819</v>
      </c>
    </row>
    <row r="820" spans="1:15" ht="20.100000000000001" customHeight="1" x14ac:dyDescent="0.25">
      <c r="A820" s="5">
        <f t="shared" si="51"/>
        <v>40909</v>
      </c>
      <c r="B820" s="6">
        <v>3.0000000000000001E-3</v>
      </c>
      <c r="C820" s="6">
        <v>2.5000000000000001E-3</v>
      </c>
      <c r="D820" s="9">
        <v>5.1000000000000004E-3</v>
      </c>
      <c r="E820" s="7">
        <v>5.6000000000000008E-3</v>
      </c>
      <c r="F820" s="9">
        <v>5.9419999999999994E-3</v>
      </c>
      <c r="G820" s="7">
        <v>8.8529999999999998E-3</v>
      </c>
      <c r="H820" s="7">
        <f>VLOOKUP(MONTH(A820)&amp;YEAR(A820),'NTN-B PRINCIPAL 2024'!$K$2:$P$169,6,(FALSE))</f>
        <v>7.3360971221354543E-3</v>
      </c>
      <c r="I820" s="6">
        <v>8.6400000000000008E-4</v>
      </c>
      <c r="J820" s="36">
        <v>1.1209731101989745E-2</v>
      </c>
      <c r="K820" s="36">
        <v>0.10241767883300781</v>
      </c>
      <c r="L820" s="36">
        <v>2.1028988361358643E-2</v>
      </c>
      <c r="M820" s="8">
        <f t="shared" ref="M820:M883" si="52">ROW(B820)</f>
        <v>820</v>
      </c>
      <c r="N820" s="8">
        <f t="shared" si="50"/>
        <v>12</v>
      </c>
      <c r="O820" s="8" t="str">
        <f t="shared" si="49"/>
        <v>$L$820</v>
      </c>
    </row>
    <row r="821" spans="1:15" ht="20.100000000000001" customHeight="1" x14ac:dyDescent="0.25">
      <c r="A821" s="5">
        <f t="shared" si="51"/>
        <v>40940</v>
      </c>
      <c r="B821" s="6">
        <v>7.000000000000001E-4</v>
      </c>
      <c r="C821" s="6">
        <v>-5.9999999999999995E-4</v>
      </c>
      <c r="D821" s="9">
        <v>3.9000000000000003E-3</v>
      </c>
      <c r="E821" s="7">
        <v>4.5000000000000005E-3</v>
      </c>
      <c r="F821" s="9">
        <v>5.868E-3</v>
      </c>
      <c r="G821" s="7">
        <v>7.4149999999999997E-3</v>
      </c>
      <c r="H821" s="7">
        <f>VLOOKUP(MONTH(A821)&amp;YEAR(A821),'NTN-B PRINCIPAL 2024'!$K$2:$P$169,6,(FALSE))</f>
        <v>8.79177002772491E-3</v>
      </c>
      <c r="I821" s="6">
        <v>0</v>
      </c>
      <c r="J821" s="36">
        <v>1.141313910484314E-2</v>
      </c>
      <c r="K821" s="36">
        <v>3.1977002620697019E-2</v>
      </c>
      <c r="L821" s="36">
        <v>1.3792715072631835E-2</v>
      </c>
      <c r="M821" s="8">
        <f t="shared" si="52"/>
        <v>821</v>
      </c>
      <c r="N821" s="8">
        <f t="shared" si="50"/>
        <v>12</v>
      </c>
      <c r="O821" s="8" t="str">
        <f t="shared" ref="O821:O884" si="53">ADDRESS(M821,N821)</f>
        <v>$L$821</v>
      </c>
    </row>
    <row r="822" spans="1:15" ht="20.100000000000001" customHeight="1" x14ac:dyDescent="0.25">
      <c r="A822" s="5">
        <f t="shared" si="51"/>
        <v>40969</v>
      </c>
      <c r="B822" s="6">
        <v>5.6000000000000008E-3</v>
      </c>
      <c r="C822" s="6">
        <v>4.3E-3</v>
      </c>
      <c r="D822" s="9">
        <v>1.8E-3</v>
      </c>
      <c r="E822" s="7">
        <v>2.0999999999999999E-3</v>
      </c>
      <c r="F822" s="9">
        <v>5.0000000000000001E-3</v>
      </c>
      <c r="G822" s="7">
        <v>8.0829999999999999E-3</v>
      </c>
      <c r="H822" s="7">
        <f>VLOOKUP(MONTH(A822)&amp;YEAR(A822),'NTN-B PRINCIPAL 2024'!$K$2:$P$169,6,(FALSE))</f>
        <v>2.0750492566720569E-2</v>
      </c>
      <c r="I822" s="6">
        <v>1.0680000000000002E-3</v>
      </c>
      <c r="J822" s="36">
        <v>1.1449191570281982E-2</v>
      </c>
      <c r="K822" s="36">
        <v>-1.3093692064285279E-2</v>
      </c>
      <c r="L822" s="36">
        <v>8.5695445537567142E-3</v>
      </c>
      <c r="M822" s="8">
        <f t="shared" si="52"/>
        <v>822</v>
      </c>
      <c r="N822" s="8">
        <f t="shared" si="50"/>
        <v>12</v>
      </c>
      <c r="O822" s="8" t="str">
        <f t="shared" si="53"/>
        <v>$L$822</v>
      </c>
    </row>
    <row r="823" spans="1:15" ht="20.100000000000001" customHeight="1" x14ac:dyDescent="0.25">
      <c r="A823" s="5">
        <f t="shared" si="51"/>
        <v>41000</v>
      </c>
      <c r="B823" s="6">
        <v>1.0200000000000001E-2</v>
      </c>
      <c r="C823" s="6">
        <v>8.5000000000000006E-3</v>
      </c>
      <c r="D823" s="9">
        <v>6.4000000000000003E-3</v>
      </c>
      <c r="E823" s="7">
        <v>6.4000000000000003E-3</v>
      </c>
      <c r="F823" s="9">
        <v>6.0729999999999994E-3</v>
      </c>
      <c r="G823" s="7">
        <v>6.9899999999999997E-3</v>
      </c>
      <c r="H823" s="7">
        <f>VLOOKUP(MONTH(A823)&amp;YEAR(A823),'NTN-B PRINCIPAL 2024'!$K$2:$P$169,6,(FALSE))</f>
        <v>6.4162849518909049E-2</v>
      </c>
      <c r="I823" s="6">
        <v>2.2700000000000002E-4</v>
      </c>
      <c r="J823" s="36">
        <v>1.630423665046692E-2</v>
      </c>
      <c r="K823" s="36">
        <v>-3.5999524593353274E-2</v>
      </c>
      <c r="L823" s="36">
        <v>1.0374963283538818E-2</v>
      </c>
      <c r="M823" s="8">
        <f t="shared" si="52"/>
        <v>823</v>
      </c>
      <c r="N823" s="8">
        <f t="shared" si="50"/>
        <v>12</v>
      </c>
      <c r="O823" s="8" t="str">
        <f t="shared" si="53"/>
        <v>$L$823</v>
      </c>
    </row>
    <row r="824" spans="1:15" ht="20.100000000000001" customHeight="1" x14ac:dyDescent="0.25">
      <c r="A824" s="5">
        <f t="shared" si="51"/>
        <v>41030</v>
      </c>
      <c r="B824" s="6">
        <v>9.1000000000000004E-3</v>
      </c>
      <c r="C824" s="6">
        <v>1.0200000000000001E-2</v>
      </c>
      <c r="D824" s="9">
        <v>5.5000000000000005E-3</v>
      </c>
      <c r="E824" s="7">
        <v>3.5999999999999999E-3</v>
      </c>
      <c r="F824" s="9">
        <v>5.228E-3</v>
      </c>
      <c r="G824" s="7">
        <v>7.3239999999999998E-3</v>
      </c>
      <c r="H824" s="7">
        <f>VLOOKUP(MONTH(A824)&amp;YEAR(A824),'NTN-B PRINCIPAL 2024'!$K$2:$P$169,6,(FALSE))</f>
        <v>3.4219640082858716E-2</v>
      </c>
      <c r="I824" s="6">
        <v>4.6799999999999999E-4</v>
      </c>
      <c r="J824" s="36">
        <v>1.0885437726974487E-2</v>
      </c>
      <c r="K824" s="36">
        <v>-8.7620372772216792E-2</v>
      </c>
      <c r="L824" s="36">
        <v>1.6610050573945045E-4</v>
      </c>
      <c r="M824" s="8">
        <f t="shared" si="52"/>
        <v>824</v>
      </c>
      <c r="N824" s="8">
        <f t="shared" si="50"/>
        <v>12</v>
      </c>
      <c r="O824" s="8" t="str">
        <f t="shared" si="53"/>
        <v>$L$824</v>
      </c>
    </row>
    <row r="825" spans="1:15" ht="20.100000000000001" customHeight="1" x14ac:dyDescent="0.25">
      <c r="A825" s="5">
        <f t="shared" si="51"/>
        <v>41061</v>
      </c>
      <c r="B825" s="6">
        <v>6.8999999999999999E-3</v>
      </c>
      <c r="C825" s="6">
        <v>6.6E-3</v>
      </c>
      <c r="D825" s="9">
        <v>2.5999999999999999E-3</v>
      </c>
      <c r="E825" s="7">
        <v>8.0000000000000004E-4</v>
      </c>
      <c r="F825" s="9">
        <v>5.47E-3</v>
      </c>
      <c r="G825" s="7">
        <v>6.3850000000000001E-3</v>
      </c>
      <c r="H825" s="7">
        <f>VLOOKUP(MONTH(A825)&amp;YEAR(A825),'NTN-B PRINCIPAL 2024'!$K$2:$P$169,6,(FALSE))</f>
        <v>-4.5616618866754499E-2</v>
      </c>
      <c r="I825" s="6">
        <v>0</v>
      </c>
      <c r="J825" s="36">
        <v>4.0319833159446717E-3</v>
      </c>
      <c r="K825" s="36">
        <v>1.2615151405334472E-2</v>
      </c>
      <c r="L825" s="36">
        <v>4.9093398451805111E-3</v>
      </c>
      <c r="M825" s="8">
        <f t="shared" si="52"/>
        <v>825</v>
      </c>
      <c r="N825" s="8">
        <f t="shared" si="50"/>
        <v>12</v>
      </c>
      <c r="O825" s="8" t="str">
        <f t="shared" si="53"/>
        <v>$L$825</v>
      </c>
    </row>
    <row r="826" spans="1:15" ht="20.100000000000001" customHeight="1" x14ac:dyDescent="0.25">
      <c r="A826" s="5">
        <f t="shared" si="51"/>
        <v>41091</v>
      </c>
      <c r="B826" s="6">
        <v>1.52E-2</v>
      </c>
      <c r="C826" s="6">
        <v>1.34E-2</v>
      </c>
      <c r="D826" s="9">
        <v>4.3E-3</v>
      </c>
      <c r="E826" s="7">
        <v>4.3E-3</v>
      </c>
      <c r="F826" s="9">
        <v>5.0000000000000001E-3</v>
      </c>
      <c r="G826" s="7">
        <v>6.7539999999999996E-3</v>
      </c>
      <c r="H826" s="7">
        <f>VLOOKUP(MONTH(A826)&amp;YEAR(A826),'NTN-B PRINCIPAL 2024'!$K$2:$P$169,6,(FALSE))</f>
        <v>3.7853975713584509E-2</v>
      </c>
      <c r="I826" s="6">
        <v>1.44E-4</v>
      </c>
      <c r="J826" s="36">
        <v>1.3165868520736694E-2</v>
      </c>
      <c r="K826" s="36">
        <v>2.583951473236084E-2</v>
      </c>
      <c r="L826" s="36">
        <v>1.4470106363296509E-2</v>
      </c>
      <c r="M826" s="8">
        <f t="shared" si="52"/>
        <v>826</v>
      </c>
      <c r="N826" s="8">
        <f t="shared" si="50"/>
        <v>12</v>
      </c>
      <c r="O826" s="8" t="str">
        <f t="shared" si="53"/>
        <v>$L$826</v>
      </c>
    </row>
    <row r="827" spans="1:15" ht="20.100000000000001" customHeight="1" x14ac:dyDescent="0.25">
      <c r="A827" s="5">
        <f t="shared" si="51"/>
        <v>41122</v>
      </c>
      <c r="B827" s="6">
        <v>1.29E-2</v>
      </c>
      <c r="C827" s="6">
        <v>1.43E-2</v>
      </c>
      <c r="D827" s="9">
        <v>4.5000000000000005E-3</v>
      </c>
      <c r="E827" s="7">
        <v>4.0999999999999995E-3</v>
      </c>
      <c r="F827" s="9">
        <v>5.1449999999999994E-3</v>
      </c>
      <c r="G827" s="7">
        <v>6.8649999999999996E-3</v>
      </c>
      <c r="H827" s="7">
        <f>VLOOKUP(MONTH(A827)&amp;YEAR(A827),'NTN-B PRINCIPAL 2024'!$K$2:$P$169,6,(FALSE))</f>
        <v>2.7020174859021973E-2</v>
      </c>
      <c r="I827" s="6">
        <v>1.2300000000000001E-4</v>
      </c>
      <c r="J827" s="36">
        <v>1.0391936302185059E-2</v>
      </c>
      <c r="K827" s="36">
        <v>1.5186365842819214E-2</v>
      </c>
      <c r="L827" s="36">
        <v>1.0886714458465577E-2</v>
      </c>
      <c r="M827" s="8">
        <f t="shared" si="52"/>
        <v>827</v>
      </c>
      <c r="N827" s="8">
        <f t="shared" si="50"/>
        <v>12</v>
      </c>
      <c r="O827" s="8" t="str">
        <f t="shared" si="53"/>
        <v>$L$827</v>
      </c>
    </row>
    <row r="828" spans="1:15" ht="20.100000000000001" customHeight="1" x14ac:dyDescent="0.25">
      <c r="A828" s="5">
        <f t="shared" si="51"/>
        <v>41153</v>
      </c>
      <c r="B828" s="6">
        <v>8.8000000000000005E-3</v>
      </c>
      <c r="C828" s="6">
        <v>9.7000000000000003E-3</v>
      </c>
      <c r="D828" s="9">
        <v>6.3E-3</v>
      </c>
      <c r="E828" s="7">
        <v>5.6999999999999993E-3</v>
      </c>
      <c r="F828" s="9">
        <v>5.1240000000000001E-3</v>
      </c>
      <c r="G828" s="7">
        <v>5.3709999999999999E-3</v>
      </c>
      <c r="H828" s="7">
        <f>VLOOKUP(MONTH(A828)&amp;YEAR(A828),'NTN-B PRINCIPAL 2024'!$K$2:$P$169,6,(FALSE))</f>
        <v>5.3963100506273509E-3</v>
      </c>
      <c r="I828" s="6">
        <v>0</v>
      </c>
      <c r="J828" s="36">
        <v>8.2196778059005736E-3</v>
      </c>
      <c r="K828" s="36">
        <v>3.3489520549774172E-2</v>
      </c>
      <c r="L828" s="36">
        <v>1.0803011655807495E-2</v>
      </c>
      <c r="M828" s="8">
        <f t="shared" si="52"/>
        <v>828</v>
      </c>
      <c r="N828" s="8">
        <f t="shared" si="50"/>
        <v>12</v>
      </c>
      <c r="O828" s="8" t="str">
        <f t="shared" si="53"/>
        <v>$L$828</v>
      </c>
    </row>
    <row r="829" spans="1:15" ht="20.100000000000001" customHeight="1" x14ac:dyDescent="0.25">
      <c r="A829" s="5">
        <f t="shared" si="51"/>
        <v>41183</v>
      </c>
      <c r="B829" s="6">
        <v>-3.0999999999999999E-3</v>
      </c>
      <c r="C829" s="6">
        <v>2.0000000000000001E-4</v>
      </c>
      <c r="D829" s="9">
        <v>7.0999999999999995E-3</v>
      </c>
      <c r="E829" s="7">
        <v>5.8999999999999999E-3</v>
      </c>
      <c r="F829" s="9">
        <v>5.0000000000000001E-3</v>
      </c>
      <c r="G829" s="7">
        <v>6.0720000000000001E-3</v>
      </c>
      <c r="H829" s="7">
        <f>VLOOKUP(MONTH(A829)&amp;YEAR(A829),'NTN-B PRINCIPAL 2024'!$K$2:$P$169,6,(FALSE))</f>
        <v>3.83856685710946E-2</v>
      </c>
      <c r="I829" s="6">
        <v>0</v>
      </c>
      <c r="J829" s="36">
        <v>1.5024030208587646E-2</v>
      </c>
      <c r="K829" s="36">
        <v>-1.4485892057418823E-2</v>
      </c>
      <c r="L829" s="36">
        <v>1.1982241868972779E-2</v>
      </c>
      <c r="M829" s="8">
        <f t="shared" si="52"/>
        <v>829</v>
      </c>
      <c r="N829" s="8">
        <f t="shared" si="50"/>
        <v>12</v>
      </c>
      <c r="O829" s="8" t="str">
        <f t="shared" si="53"/>
        <v>$L$829</v>
      </c>
    </row>
    <row r="830" spans="1:15" ht="20.100000000000001" customHeight="1" x14ac:dyDescent="0.25">
      <c r="A830" s="5">
        <f t="shared" si="51"/>
        <v>41214</v>
      </c>
      <c r="B830" s="6">
        <v>2.5000000000000001E-3</v>
      </c>
      <c r="C830" s="6">
        <v>-2.9999999999999997E-4</v>
      </c>
      <c r="D830" s="9">
        <v>5.4000000000000003E-3</v>
      </c>
      <c r="E830" s="7">
        <v>6.0000000000000001E-3</v>
      </c>
      <c r="F830" s="9">
        <v>5.0000000000000001E-3</v>
      </c>
      <c r="G830" s="7">
        <v>5.4440000000000001E-3</v>
      </c>
      <c r="H830" s="7">
        <f>VLOOKUP(MONTH(A830)&amp;YEAR(A830),'NTN-B PRINCIPAL 2024'!$K$2:$P$169,6,(FALSE))</f>
        <v>-1.3847344531135675E-2</v>
      </c>
      <c r="I830" s="6">
        <v>0</v>
      </c>
      <c r="J830" s="36">
        <v>5.9946131706237792E-3</v>
      </c>
      <c r="K830" s="36">
        <v>1.0104933977127075E-2</v>
      </c>
      <c r="L830" s="36">
        <v>6.4078891277313229E-3</v>
      </c>
      <c r="M830" s="8">
        <f t="shared" si="52"/>
        <v>830</v>
      </c>
      <c r="N830" s="8">
        <f t="shared" si="50"/>
        <v>12</v>
      </c>
      <c r="O830" s="8" t="str">
        <f t="shared" si="53"/>
        <v>$L$830</v>
      </c>
    </row>
    <row r="831" spans="1:15" ht="20.100000000000001" customHeight="1" x14ac:dyDescent="0.25">
      <c r="A831" s="5">
        <f t="shared" si="51"/>
        <v>41244</v>
      </c>
      <c r="B831" s="6">
        <v>6.6E-3</v>
      </c>
      <c r="C831" s="6">
        <v>6.8000000000000005E-3</v>
      </c>
      <c r="D831" s="9">
        <v>7.4000000000000003E-3</v>
      </c>
      <c r="E831" s="7">
        <v>7.9000000000000008E-3</v>
      </c>
      <c r="F831" s="9">
        <v>5.0000000000000001E-3</v>
      </c>
      <c r="G831" s="7">
        <v>5.3420000000000004E-3</v>
      </c>
      <c r="H831" s="7">
        <f>VLOOKUP(MONTH(A831)&amp;YEAR(A831),'NTN-B PRINCIPAL 2024'!$K$2:$P$169,6,(FALSE))</f>
        <v>1.8274695012998388E-2</v>
      </c>
      <c r="I831" s="6">
        <v>0</v>
      </c>
      <c r="J831" s="36">
        <v>9.7256505489349363E-3</v>
      </c>
      <c r="K831" s="36">
        <v>5.1953434944152832E-2</v>
      </c>
      <c r="L831" s="36">
        <v>1.4018055200576782E-2</v>
      </c>
      <c r="M831" s="8">
        <f t="shared" si="52"/>
        <v>831</v>
      </c>
      <c r="N831" s="8">
        <f t="shared" si="50"/>
        <v>12</v>
      </c>
      <c r="O831" s="8" t="str">
        <f t="shared" si="53"/>
        <v>$L$831</v>
      </c>
    </row>
    <row r="832" spans="1:15" ht="20.100000000000001" customHeight="1" x14ac:dyDescent="0.25">
      <c r="A832" s="5">
        <f t="shared" si="51"/>
        <v>41275</v>
      </c>
      <c r="B832" s="6">
        <v>3.0999999999999999E-3</v>
      </c>
      <c r="C832" s="6">
        <v>3.4000000000000002E-3</v>
      </c>
      <c r="D832" s="9">
        <v>9.1999999999999998E-3</v>
      </c>
      <c r="E832" s="7">
        <v>8.6E-3</v>
      </c>
      <c r="F832" s="9">
        <v>5.0000000000000001E-3</v>
      </c>
      <c r="G832" s="7">
        <v>5.8659999999999997E-3</v>
      </c>
      <c r="H832" s="7">
        <f>VLOOKUP(MONTH(A832)&amp;YEAR(A832),'NTN-B PRINCIPAL 2024'!$K$2:$P$169,6,(FALSE))</f>
        <v>1.670963429771799E-3</v>
      </c>
      <c r="I832" s="6">
        <v>0</v>
      </c>
      <c r="J832" s="36">
        <v>6.4746260643005369E-3</v>
      </c>
      <c r="K832" s="36">
        <v>2.4749775230884551E-3</v>
      </c>
      <c r="L832" s="36">
        <v>6.0541170835494993E-3</v>
      </c>
      <c r="M832" s="8">
        <f t="shared" si="52"/>
        <v>832</v>
      </c>
      <c r="N832" s="8">
        <f t="shared" si="50"/>
        <v>12</v>
      </c>
      <c r="O832" s="8" t="str">
        <f t="shared" si="53"/>
        <v>$L$832</v>
      </c>
    </row>
    <row r="833" spans="1:15" ht="20.100000000000001" customHeight="1" x14ac:dyDescent="0.25">
      <c r="A833" s="5">
        <f t="shared" si="51"/>
        <v>41306</v>
      </c>
      <c r="B833" s="6">
        <v>2E-3</v>
      </c>
      <c r="C833" s="6">
        <v>2.8999999999999998E-3</v>
      </c>
      <c r="D833" s="9">
        <v>5.1999999999999998E-3</v>
      </c>
      <c r="E833" s="7">
        <v>6.0000000000000001E-3</v>
      </c>
      <c r="F833" s="9">
        <v>5.0000000000000001E-3</v>
      </c>
      <c r="G833" s="7">
        <v>4.8149999999999998E-3</v>
      </c>
      <c r="H833" s="7">
        <f>VLOOKUP(MONTH(A833)&amp;YEAR(A833),'NTN-B PRINCIPAL 2024'!$K$2:$P$169,6,(FALSE))</f>
        <v>-3.1564029019740203E-2</v>
      </c>
      <c r="I833" s="6">
        <v>0</v>
      </c>
      <c r="J833" s="36">
        <v>1.9727315008640288E-3</v>
      </c>
      <c r="K833" s="36">
        <v>-2.4685502052307129E-2</v>
      </c>
      <c r="L833" s="36">
        <v>-8.1312827765941617E-4</v>
      </c>
      <c r="M833" s="8">
        <f t="shared" si="52"/>
        <v>833</v>
      </c>
      <c r="N833" s="8">
        <f t="shared" si="50"/>
        <v>12</v>
      </c>
      <c r="O833" s="8" t="str">
        <f t="shared" si="53"/>
        <v>$L$833</v>
      </c>
    </row>
    <row r="834" spans="1:15" ht="20.100000000000001" customHeight="1" x14ac:dyDescent="0.25">
      <c r="A834" s="5">
        <f t="shared" si="51"/>
        <v>41334</v>
      </c>
      <c r="B834" s="6">
        <v>3.0999999999999999E-3</v>
      </c>
      <c r="C834" s="6">
        <v>2.0999999999999999E-3</v>
      </c>
      <c r="D834" s="9">
        <v>6.0000000000000001E-3</v>
      </c>
      <c r="E834" s="7">
        <v>4.6999999999999993E-3</v>
      </c>
      <c r="F834" s="9">
        <v>5.0000000000000001E-3</v>
      </c>
      <c r="G834" s="7">
        <v>5.3769999999999998E-3</v>
      </c>
      <c r="H834" s="7">
        <f>VLOOKUP(MONTH(A834)&amp;YEAR(A834),'NTN-B PRINCIPAL 2024'!$K$2:$P$169,6,(FALSE))</f>
        <v>-1.0161366085490897E-2</v>
      </c>
      <c r="I834" s="6">
        <v>0</v>
      </c>
      <c r="J834" s="36">
        <v>2.9373000143095851E-6</v>
      </c>
      <c r="K834" s="36">
        <v>9.5919132232666019E-3</v>
      </c>
      <c r="L834" s="36">
        <v>1.1053988337516784E-3</v>
      </c>
      <c r="M834" s="8">
        <f t="shared" si="52"/>
        <v>834</v>
      </c>
      <c r="N834" s="8">
        <f t="shared" si="50"/>
        <v>12</v>
      </c>
      <c r="O834" s="8" t="str">
        <f t="shared" si="53"/>
        <v>$L$834</v>
      </c>
    </row>
    <row r="835" spans="1:15" ht="20.100000000000001" customHeight="1" x14ac:dyDescent="0.25">
      <c r="A835" s="5">
        <f t="shared" si="51"/>
        <v>41365</v>
      </c>
      <c r="B835" s="6">
        <v>-5.9999999999999995E-4</v>
      </c>
      <c r="C835" s="6">
        <v>1.5E-3</v>
      </c>
      <c r="D835" s="9">
        <v>5.8999999999999999E-3</v>
      </c>
      <c r="E835" s="7">
        <v>5.5000000000000005E-3</v>
      </c>
      <c r="F835" s="9">
        <v>5.0000000000000001E-3</v>
      </c>
      <c r="G835" s="7">
        <v>6.0080000000000003E-3</v>
      </c>
      <c r="H835" s="7">
        <f>VLOOKUP(MONTH(A835)&amp;YEAR(A835),'NTN-B PRINCIPAL 2024'!$K$2:$P$169,6,(FALSE))</f>
        <v>-1.3379638597559196E-2</v>
      </c>
      <c r="I835" s="6">
        <v>0</v>
      </c>
      <c r="J835" s="36">
        <v>9.1147840023040778E-3</v>
      </c>
      <c r="K835" s="36">
        <v>1.8312034606933595E-2</v>
      </c>
      <c r="L835" s="36">
        <v>1.0196080207824707E-2</v>
      </c>
      <c r="M835" s="8">
        <f t="shared" si="52"/>
        <v>835</v>
      </c>
      <c r="N835" s="8">
        <f t="shared" si="50"/>
        <v>12</v>
      </c>
      <c r="O835" s="8" t="str">
        <f t="shared" si="53"/>
        <v>$L$835</v>
      </c>
    </row>
    <row r="836" spans="1:15" ht="20.100000000000001" customHeight="1" x14ac:dyDescent="0.25">
      <c r="A836" s="5">
        <f t="shared" si="51"/>
        <v>41395</v>
      </c>
      <c r="B836" s="6">
        <v>3.2000000000000002E-3</v>
      </c>
      <c r="C836" s="6">
        <v>0</v>
      </c>
      <c r="D836" s="9">
        <v>3.4999999999999996E-3</v>
      </c>
      <c r="E836" s="7">
        <v>3.7000000000000002E-3</v>
      </c>
      <c r="F836" s="9">
        <v>5.0000000000000001E-3</v>
      </c>
      <c r="G836" s="7">
        <v>5.8479999999999999E-3</v>
      </c>
      <c r="H836" s="7">
        <f>VLOOKUP(MONTH(A836)&amp;YEAR(A836),'NTN-B PRINCIPAL 2024'!$K$2:$P$169,6,(FALSE))</f>
        <v>-4.6012888335847602E-2</v>
      </c>
      <c r="I836" s="6">
        <v>0</v>
      </c>
      <c r="J836" s="36">
        <v>-7.586281299591064E-3</v>
      </c>
      <c r="K836" s="36">
        <v>-9.324805736541748E-3</v>
      </c>
      <c r="L836" s="36">
        <v>-7.8042024374008175E-3</v>
      </c>
      <c r="M836" s="8">
        <f t="shared" si="52"/>
        <v>836</v>
      </c>
      <c r="N836" s="8">
        <f t="shared" si="50"/>
        <v>12</v>
      </c>
      <c r="O836" s="8" t="str">
        <f t="shared" si="53"/>
        <v>$L$836</v>
      </c>
    </row>
    <row r="837" spans="1:15" ht="20.100000000000001" customHeight="1" x14ac:dyDescent="0.25">
      <c r="A837" s="5">
        <f t="shared" si="51"/>
        <v>41426</v>
      </c>
      <c r="B837" s="6">
        <v>7.6E-3</v>
      </c>
      <c r="C837" s="6">
        <v>7.4999999999999997E-3</v>
      </c>
      <c r="D837" s="9">
        <v>2.8000000000000004E-3</v>
      </c>
      <c r="E837" s="7">
        <v>2.5999999999999999E-3</v>
      </c>
      <c r="F837" s="9">
        <v>5.0000000000000001E-3</v>
      </c>
      <c r="G837" s="7">
        <v>5.9189999999999998E-3</v>
      </c>
      <c r="H837" s="7">
        <f>VLOOKUP(MONTH(A837)&amp;YEAR(A837),'NTN-B PRINCIPAL 2024'!$K$2:$P$169,6,(FALSE))</f>
        <v>-5.2200362693177516E-2</v>
      </c>
      <c r="I837" s="6">
        <v>0</v>
      </c>
      <c r="J837" s="36">
        <v>-3.0206367373466492E-3</v>
      </c>
      <c r="K837" s="36">
        <v>-0.10002340316772461</v>
      </c>
      <c r="L837" s="36">
        <v>-1.5118587017059325E-2</v>
      </c>
      <c r="M837" s="8">
        <f t="shared" si="52"/>
        <v>837</v>
      </c>
      <c r="N837" s="8">
        <f t="shared" ref="N837:N900" si="54">IF($Q$4=$B$3,COLUMN(B837),IF($Q$4=$C$3,COLUMN(C837),IF($Q$4=$D$3,COLUMN(D837),IF($Q$4=$E$3,COLUMN(E837),IF($Q$4=$F$3,COLUMN(F837),IF($Q$4=$G$3,COLUMN(G837),IF($Q$4=$H$3,COLUMN(H837),IF($Q$4=$I$3,COLUMN(I837),IF($Q$4=$J$3,COLUMN(J837),IF($Q$4=$K$3,COLUMN(K837),IF($Q$4=$L$3,COLUMN(L837),0)))))))))))</f>
        <v>12</v>
      </c>
      <c r="O837" s="8" t="str">
        <f t="shared" si="53"/>
        <v>$L$837</v>
      </c>
    </row>
    <row r="838" spans="1:15" ht="20.100000000000001" customHeight="1" x14ac:dyDescent="0.25">
      <c r="A838" s="5">
        <f t="shared" ref="A838:A901" si="55">EDATE(A837,1)</f>
        <v>41456</v>
      </c>
      <c r="B838" s="6">
        <v>1.4E-3</v>
      </c>
      <c r="C838" s="6">
        <v>2.5999999999999999E-3</v>
      </c>
      <c r="D838" s="9">
        <v>-1.2999999999999999E-3</v>
      </c>
      <c r="E838" s="7">
        <v>2.9999999999999997E-4</v>
      </c>
      <c r="F838" s="9">
        <v>5.0000000000000001E-3</v>
      </c>
      <c r="G838" s="7">
        <v>7.0870000000000004E-3</v>
      </c>
      <c r="H838" s="7">
        <f>VLOOKUP(MONTH(A838)&amp;YEAR(A838),'NTN-B PRINCIPAL 2024'!$K$2:$P$169,6,(FALSE))</f>
        <v>-2.8466469129830085E-2</v>
      </c>
      <c r="I838" s="6">
        <v>2.0899999999999998E-4</v>
      </c>
      <c r="J838" s="36">
        <v>9.7889339923858641E-3</v>
      </c>
      <c r="K838" s="36">
        <v>1.4136767387390137E-2</v>
      </c>
      <c r="L838" s="36">
        <v>1.0282166004180908E-2</v>
      </c>
      <c r="M838" s="8">
        <f t="shared" si="52"/>
        <v>838</v>
      </c>
      <c r="N838" s="8">
        <f t="shared" si="54"/>
        <v>12</v>
      </c>
      <c r="O838" s="8" t="str">
        <f t="shared" si="53"/>
        <v>$L$838</v>
      </c>
    </row>
    <row r="839" spans="1:15" ht="20.100000000000001" customHeight="1" x14ac:dyDescent="0.25">
      <c r="A839" s="5">
        <f t="shared" si="55"/>
        <v>41487</v>
      </c>
      <c r="B839" s="6">
        <v>4.5999999999999999E-3</v>
      </c>
      <c r="C839" s="6">
        <v>1.5E-3</v>
      </c>
      <c r="D839" s="9">
        <v>1.6000000000000001E-3</v>
      </c>
      <c r="E839" s="7">
        <v>2.3999999999999998E-3</v>
      </c>
      <c r="F839" s="9">
        <v>5.2100000000000002E-3</v>
      </c>
      <c r="G839" s="7">
        <v>6.9569999999999996E-3</v>
      </c>
      <c r="H839" s="7">
        <f>VLOOKUP(MONTH(A839)&amp;YEAR(A839),'NTN-B PRINCIPAL 2024'!$K$2:$P$169,6,(FALSE))</f>
        <v>-2.9542929448799438E-2</v>
      </c>
      <c r="I839" s="6">
        <v>0</v>
      </c>
      <c r="J839" s="36">
        <v>-3.3226528763771056E-3</v>
      </c>
      <c r="K839" s="36">
        <v>1.4541339874267579E-2</v>
      </c>
      <c r="L839" s="36">
        <v>-1.30323126912117E-3</v>
      </c>
      <c r="M839" s="8">
        <f t="shared" si="52"/>
        <v>839</v>
      </c>
      <c r="N839" s="8">
        <f t="shared" si="54"/>
        <v>12</v>
      </c>
      <c r="O839" s="8" t="str">
        <f t="shared" si="53"/>
        <v>$L$839</v>
      </c>
    </row>
    <row r="840" spans="1:15" ht="20.100000000000001" customHeight="1" x14ac:dyDescent="0.25">
      <c r="A840" s="5">
        <f t="shared" si="55"/>
        <v>41518</v>
      </c>
      <c r="B840" s="6">
        <v>1.3599999999999999E-2</v>
      </c>
      <c r="C840" s="6">
        <v>1.4999999999999999E-2</v>
      </c>
      <c r="D840" s="9">
        <v>2.7000000000000001E-3</v>
      </c>
      <c r="E840" s="7">
        <v>3.4999999999999996E-3</v>
      </c>
      <c r="F840" s="9">
        <v>5.0000000000000001E-3</v>
      </c>
      <c r="G840" s="7">
        <v>6.9909999999999998E-3</v>
      </c>
      <c r="H840" s="7">
        <f>VLOOKUP(MONTH(A840)&amp;YEAR(A840),'NTN-B PRINCIPAL 2024'!$K$2:$P$169,6,(FALSE))</f>
        <v>-9.3043793663560859E-4</v>
      </c>
      <c r="I840" s="6">
        <v>7.9000000000000009E-5</v>
      </c>
      <c r="J840" s="36">
        <v>6.0119557380676272E-3</v>
      </c>
      <c r="K840" s="36">
        <v>5.3531165122985842E-2</v>
      </c>
      <c r="L840" s="36">
        <v>1.1443878412246705E-2</v>
      </c>
      <c r="M840" s="8">
        <f t="shared" si="52"/>
        <v>840</v>
      </c>
      <c r="N840" s="8">
        <f t="shared" si="54"/>
        <v>12</v>
      </c>
      <c r="O840" s="8" t="str">
        <f t="shared" si="53"/>
        <v>$L$840</v>
      </c>
    </row>
    <row r="841" spans="1:15" ht="20.100000000000001" customHeight="1" x14ac:dyDescent="0.25">
      <c r="A841" s="5">
        <f t="shared" si="55"/>
        <v>41548</v>
      </c>
      <c r="B841" s="6">
        <v>6.3E-3</v>
      </c>
      <c r="C841" s="6">
        <v>8.6E-3</v>
      </c>
      <c r="D841" s="9">
        <v>6.0999999999999995E-3</v>
      </c>
      <c r="E841" s="7">
        <v>5.7000000000000002E-3</v>
      </c>
      <c r="F841" s="9">
        <v>5.0790000000000002E-3</v>
      </c>
      <c r="G841" s="7">
        <v>8.0330000000000002E-3</v>
      </c>
      <c r="H841" s="7">
        <f>VLOOKUP(MONTH(A841)&amp;YEAR(A841),'NTN-B PRINCIPAL 2024'!$K$2:$P$169,6,(FALSE))</f>
        <v>-4.3053848622668367E-3</v>
      </c>
      <c r="I841" s="6">
        <v>9.2000000000000003E-4</v>
      </c>
      <c r="J841" s="36">
        <v>9.5936924219131477E-3</v>
      </c>
      <c r="K841" s="36">
        <v>6.468915462493896E-2</v>
      </c>
      <c r="L841" s="36">
        <v>1.6121672391891481E-2</v>
      </c>
      <c r="M841" s="8">
        <f t="shared" si="52"/>
        <v>841</v>
      </c>
      <c r="N841" s="8">
        <f t="shared" si="54"/>
        <v>12</v>
      </c>
      <c r="O841" s="8" t="str">
        <f t="shared" si="53"/>
        <v>$L$841</v>
      </c>
    </row>
    <row r="842" spans="1:15" ht="20.100000000000001" customHeight="1" x14ac:dyDescent="0.25">
      <c r="A842" s="5">
        <f t="shared" si="55"/>
        <v>41579</v>
      </c>
      <c r="B842" s="6">
        <v>2.8E-3</v>
      </c>
      <c r="C842" s="6">
        <v>2.8999999999999998E-3</v>
      </c>
      <c r="D842" s="9">
        <v>5.4000000000000003E-3</v>
      </c>
      <c r="E842" s="7">
        <v>5.4000000000000003E-3</v>
      </c>
      <c r="F842" s="9">
        <v>5.9250000000000006E-3</v>
      </c>
      <c r="G842" s="7">
        <v>7.1050000000000002E-3</v>
      </c>
      <c r="H842" s="7">
        <f>VLOOKUP(MONTH(A842)&amp;YEAR(A842),'NTN-B PRINCIPAL 2024'!$K$2:$P$169,6,(FALSE))</f>
        <v>-6.1177222889405192E-2</v>
      </c>
      <c r="I842" s="6">
        <v>2.0699999999999999E-4</v>
      </c>
      <c r="J842" s="36">
        <v>-3.8355731964111327E-3</v>
      </c>
      <c r="K842" s="36">
        <v>-2.3495285511016845E-2</v>
      </c>
      <c r="L842" s="36">
        <v>-6.2616658210754399E-3</v>
      </c>
      <c r="M842" s="8">
        <f t="shared" si="52"/>
        <v>842</v>
      </c>
      <c r="N842" s="8">
        <f t="shared" si="54"/>
        <v>12</v>
      </c>
      <c r="O842" s="8" t="str">
        <f t="shared" si="53"/>
        <v>$L$842</v>
      </c>
    </row>
    <row r="843" spans="1:15" ht="20.100000000000001" customHeight="1" x14ac:dyDescent="0.25">
      <c r="A843" s="5">
        <f t="shared" si="55"/>
        <v>41609</v>
      </c>
      <c r="B843" s="6">
        <v>6.8999999999999999E-3</v>
      </c>
      <c r="C843" s="6">
        <v>6.0000000000000001E-3</v>
      </c>
      <c r="D843" s="9">
        <v>7.1999999999999998E-3</v>
      </c>
      <c r="E843" s="7">
        <v>9.1999999999999998E-3</v>
      </c>
      <c r="F843" s="9">
        <v>5.2080000000000008E-3</v>
      </c>
      <c r="G843" s="7">
        <v>7.803E-3</v>
      </c>
      <c r="H843" s="7">
        <f>VLOOKUP(MONTH(A843)&amp;YEAR(A843),'NTN-B PRINCIPAL 2024'!$K$2:$P$169,6,(FALSE))</f>
        <v>-5.0182105835626656E-3</v>
      </c>
      <c r="I843" s="6">
        <v>4.9399999999999997E-4</v>
      </c>
      <c r="J843" s="36">
        <v>9.8252850770950313E-3</v>
      </c>
      <c r="K843" s="36">
        <v>-3.5993151664733887E-2</v>
      </c>
      <c r="L843" s="36">
        <v>4.2821133136749269E-3</v>
      </c>
      <c r="M843" s="8">
        <f t="shared" si="52"/>
        <v>843</v>
      </c>
      <c r="N843" s="8">
        <f t="shared" si="54"/>
        <v>12</v>
      </c>
      <c r="O843" s="8" t="str">
        <f t="shared" si="53"/>
        <v>$L$843</v>
      </c>
    </row>
    <row r="844" spans="1:15" ht="20.100000000000001" customHeight="1" x14ac:dyDescent="0.25">
      <c r="A844" s="5">
        <f t="shared" si="55"/>
        <v>41640</v>
      </c>
      <c r="B844" s="6">
        <v>4.0000000000000001E-3</v>
      </c>
      <c r="C844" s="6">
        <v>4.7999999999999996E-3</v>
      </c>
      <c r="D844" s="9">
        <v>6.3E-3</v>
      </c>
      <c r="E844" s="7">
        <v>5.4999999999999997E-3</v>
      </c>
      <c r="F844" s="9">
        <v>5.496E-3</v>
      </c>
      <c r="G844" s="7">
        <v>8.397E-3</v>
      </c>
      <c r="H844" s="7">
        <f>VLOOKUP(MONTH(A844)&amp;YEAR(A844),'NTN-B PRINCIPAL 2024'!$K$2:$P$169,6,(FALSE))</f>
        <v>-4.8860844774181955E-2</v>
      </c>
      <c r="I844" s="6">
        <v>1.126E-3</v>
      </c>
      <c r="J844" s="36">
        <v>-1.9030610099434852E-4</v>
      </c>
      <c r="K844" s="36">
        <v>-8.3216686248779301E-2</v>
      </c>
      <c r="L844" s="36">
        <v>-9.804103374481201E-3</v>
      </c>
      <c r="M844" s="8">
        <f t="shared" si="52"/>
        <v>844</v>
      </c>
      <c r="N844" s="8">
        <f t="shared" si="54"/>
        <v>12</v>
      </c>
      <c r="O844" s="8" t="str">
        <f t="shared" si="53"/>
        <v>$L$844</v>
      </c>
    </row>
    <row r="845" spans="1:15" ht="20.100000000000001" customHeight="1" x14ac:dyDescent="0.25">
      <c r="A845" s="5">
        <f t="shared" si="55"/>
        <v>41671</v>
      </c>
      <c r="B845" s="6">
        <v>8.5000000000000006E-3</v>
      </c>
      <c r="C845" s="6">
        <v>3.8E-3</v>
      </c>
      <c r="D845" s="9">
        <v>6.4000000000000003E-3</v>
      </c>
      <c r="E845" s="7">
        <v>6.8999999999999999E-3</v>
      </c>
      <c r="F845" s="9">
        <v>6.1320000000000003E-3</v>
      </c>
      <c r="G845" s="7">
        <v>7.8259999999999996E-3</v>
      </c>
      <c r="H845" s="7">
        <f>VLOOKUP(MONTH(A845)&amp;YEAR(A845),'NTN-B PRINCIPAL 2024'!$K$2:$P$169,6,(FALSE))</f>
        <v>6.5779888067056813E-2</v>
      </c>
      <c r="I845" s="6">
        <v>5.3699999999999993E-4</v>
      </c>
      <c r="J845" s="36">
        <v>1.8161951303482055E-2</v>
      </c>
      <c r="K845" s="36">
        <v>-6.2990510463714596E-3</v>
      </c>
      <c r="L845" s="36">
        <v>1.5547579526901245E-2</v>
      </c>
      <c r="M845" s="8">
        <f t="shared" si="52"/>
        <v>845</v>
      </c>
      <c r="N845" s="8">
        <f t="shared" si="54"/>
        <v>12</v>
      </c>
      <c r="O845" s="8" t="str">
        <f t="shared" si="53"/>
        <v>$L$845</v>
      </c>
    </row>
    <row r="846" spans="1:15" ht="20.100000000000001" customHeight="1" x14ac:dyDescent="0.25">
      <c r="A846" s="5">
        <f t="shared" si="55"/>
        <v>41699</v>
      </c>
      <c r="B846" s="6">
        <v>1.4800000000000001E-2</v>
      </c>
      <c r="C846" s="6">
        <v>1.67E-2</v>
      </c>
      <c r="D846" s="9">
        <v>8.199999999999999E-3</v>
      </c>
      <c r="E846" s="7">
        <v>9.1999999999999998E-3</v>
      </c>
      <c r="F846" s="9">
        <v>5.5399999999999998E-3</v>
      </c>
      <c r="G846" s="7">
        <v>7.5989999999999999E-3</v>
      </c>
      <c r="H846" s="7">
        <f>VLOOKUP(MONTH(A846)&amp;YEAR(A846),'NTN-B PRINCIPAL 2024'!$K$2:$P$169,6,(FALSE))</f>
        <v>-1.1202514980571121E-2</v>
      </c>
      <c r="I846" s="6">
        <v>2.6600000000000001E-4</v>
      </c>
      <c r="J846" s="36">
        <v>8.3233118057250977E-3</v>
      </c>
      <c r="K846" s="36">
        <v>6.0055241584777833E-2</v>
      </c>
      <c r="L846" s="36">
        <v>1.3680944442749024E-2</v>
      </c>
      <c r="M846" s="8">
        <f t="shared" si="52"/>
        <v>846</v>
      </c>
      <c r="N846" s="8">
        <f t="shared" si="54"/>
        <v>12</v>
      </c>
      <c r="O846" s="8" t="str">
        <f t="shared" si="53"/>
        <v>$L$846</v>
      </c>
    </row>
    <row r="847" spans="1:15" ht="20.100000000000001" customHeight="1" x14ac:dyDescent="0.25">
      <c r="A847" s="5">
        <f t="shared" si="55"/>
        <v>41730</v>
      </c>
      <c r="B847" s="6">
        <v>4.4999999999999997E-3</v>
      </c>
      <c r="C847" s="6">
        <v>7.8000000000000005E-3</v>
      </c>
      <c r="D847" s="9">
        <v>7.8000000000000005E-3</v>
      </c>
      <c r="E847" s="7">
        <v>6.7000000000000002E-3</v>
      </c>
      <c r="F847" s="9">
        <v>5.267E-3</v>
      </c>
      <c r="G847" s="7">
        <v>8.1539999999999998E-3</v>
      </c>
      <c r="H847" s="7">
        <f>VLOOKUP(MONTH(A847)&amp;YEAR(A847),'NTN-B PRINCIPAL 2024'!$K$2:$P$169,6,(FALSE))</f>
        <v>2.1018496276723475E-2</v>
      </c>
      <c r="I847" s="6">
        <v>4.5899999999999999E-4</v>
      </c>
      <c r="J847" s="36">
        <v>1.3159987926483154E-2</v>
      </c>
      <c r="K847" s="36">
        <v>3.0085844993591307E-2</v>
      </c>
      <c r="L847" s="36">
        <v>1.4981021881103515E-2</v>
      </c>
      <c r="M847" s="8">
        <f t="shared" si="52"/>
        <v>847</v>
      </c>
      <c r="N847" s="8">
        <f t="shared" si="54"/>
        <v>12</v>
      </c>
      <c r="O847" s="8" t="str">
        <f t="shared" si="53"/>
        <v>$L$847</v>
      </c>
    </row>
    <row r="848" spans="1:15" ht="20.100000000000001" customHeight="1" x14ac:dyDescent="0.25">
      <c r="A848" s="5">
        <f t="shared" si="55"/>
        <v>41760</v>
      </c>
      <c r="B848" s="6">
        <v>-4.4999999999999997E-3</v>
      </c>
      <c r="C848" s="6">
        <v>-1.2999999999999999E-3</v>
      </c>
      <c r="D848" s="9">
        <v>6.0000000000000001E-3</v>
      </c>
      <c r="E848" s="7">
        <v>4.5999999999999999E-3</v>
      </c>
      <c r="F848" s="9">
        <v>5.4609999999999997E-3</v>
      </c>
      <c r="G848" s="7">
        <v>8.5819999999999994E-3</v>
      </c>
      <c r="H848" s="7">
        <f>VLOOKUP(MONTH(A848)&amp;YEAR(A848),'NTN-B PRINCIPAL 2024'!$K$2:$P$169,6,(FALSE))</f>
        <v>3.7594745607072211E-2</v>
      </c>
      <c r="I848" s="6">
        <v>6.0400000000000004E-4</v>
      </c>
      <c r="J848" s="36">
        <v>1.8714464902877807E-2</v>
      </c>
      <c r="K848" s="36">
        <v>-1.1605130434036255E-2</v>
      </c>
      <c r="L848" s="36">
        <v>1.5451463460922242E-2</v>
      </c>
      <c r="M848" s="8">
        <f t="shared" si="52"/>
        <v>848</v>
      </c>
      <c r="N848" s="8">
        <f t="shared" si="54"/>
        <v>12</v>
      </c>
      <c r="O848" s="8" t="str">
        <f t="shared" si="53"/>
        <v>$L$848</v>
      </c>
    </row>
    <row r="849" spans="1:15" ht="20.100000000000001" customHeight="1" x14ac:dyDescent="0.25">
      <c r="A849" s="5">
        <f t="shared" si="55"/>
        <v>41791</v>
      </c>
      <c r="B849" s="6">
        <v>-6.3E-3</v>
      </c>
      <c r="C849" s="6">
        <v>-7.4000000000000003E-3</v>
      </c>
      <c r="D849" s="9">
        <v>2.5999999999999999E-3</v>
      </c>
      <c r="E849" s="7">
        <v>4.0000000000000001E-3</v>
      </c>
      <c r="F849" s="9">
        <v>5.607E-3</v>
      </c>
      <c r="G849" s="7">
        <v>8.1740000000000007E-3</v>
      </c>
      <c r="H849" s="7">
        <f>VLOOKUP(MONTH(A849)&amp;YEAR(A849),'NTN-B PRINCIPAL 2024'!$K$2:$P$169,6,(FALSE))</f>
        <v>-3.8181290423416891E-3</v>
      </c>
      <c r="I849" s="6">
        <v>4.6500000000000003E-4</v>
      </c>
      <c r="J849" s="36">
        <v>7.0328313112258912E-3</v>
      </c>
      <c r="K849" s="36">
        <v>3.5716621875762938E-2</v>
      </c>
      <c r="L849" s="36">
        <v>1.0005773305892944E-2</v>
      </c>
      <c r="M849" s="8">
        <f t="shared" si="52"/>
        <v>849</v>
      </c>
      <c r="N849" s="8">
        <f t="shared" si="54"/>
        <v>12</v>
      </c>
      <c r="O849" s="8" t="str">
        <f t="shared" si="53"/>
        <v>$L$849</v>
      </c>
    </row>
    <row r="850" spans="1:15" ht="20.100000000000001" customHeight="1" x14ac:dyDescent="0.25">
      <c r="A850" s="5">
        <f t="shared" si="55"/>
        <v>41821</v>
      </c>
      <c r="B850" s="6">
        <v>-5.4999999999999997E-3</v>
      </c>
      <c r="C850" s="6">
        <v>-6.1000000000000004E-3</v>
      </c>
      <c r="D850" s="9">
        <v>1.2999999999999999E-3</v>
      </c>
      <c r="E850" s="7">
        <v>1E-4</v>
      </c>
      <c r="F850" s="9">
        <v>5.4669999999999996E-3</v>
      </c>
      <c r="G850" s="7">
        <v>9.4039999999999992E-3</v>
      </c>
      <c r="H850" s="7">
        <f>VLOOKUP(MONTH(A850)&amp;YEAR(A850),'NTN-B PRINCIPAL 2024'!$K$2:$P$169,6,(FALSE))</f>
        <v>8.9939792982767219E-3</v>
      </c>
      <c r="I850" s="6">
        <v>1.054E-3</v>
      </c>
      <c r="J850" s="36">
        <v>1.024696946144104E-2</v>
      </c>
      <c r="K850" s="36">
        <v>4.4347372055053708E-2</v>
      </c>
      <c r="L850" s="36">
        <v>1.3836617469787598E-2</v>
      </c>
      <c r="M850" s="8">
        <f t="shared" si="52"/>
        <v>850</v>
      </c>
      <c r="N850" s="8">
        <f t="shared" si="54"/>
        <v>12</v>
      </c>
      <c r="O850" s="8" t="str">
        <f t="shared" si="53"/>
        <v>$L$850</v>
      </c>
    </row>
    <row r="851" spans="1:15" ht="20.100000000000001" customHeight="1" x14ac:dyDescent="0.25">
      <c r="A851" s="5">
        <f t="shared" si="55"/>
        <v>41852</v>
      </c>
      <c r="B851" s="6">
        <v>5.9999999999999995E-4</v>
      </c>
      <c r="C851" s="6">
        <v>-2.7000000000000001E-3</v>
      </c>
      <c r="D851" s="9">
        <v>1.8E-3</v>
      </c>
      <c r="E851" s="7">
        <v>2.5000000000000001E-3</v>
      </c>
      <c r="F851" s="9">
        <v>6.0590000000000001E-3</v>
      </c>
      <c r="G851" s="7">
        <v>8.5950000000000002E-3</v>
      </c>
      <c r="H851" s="7">
        <f>VLOOKUP(MONTH(A851)&amp;YEAR(A851),'NTN-B PRINCIPAL 2024'!$K$2:$P$169,6,(FALSE))</f>
        <v>4.4102631425404049E-2</v>
      </c>
      <c r="I851" s="6">
        <v>6.02E-4</v>
      </c>
      <c r="J851" s="36">
        <v>2.0216052532196046E-2</v>
      </c>
      <c r="K851" s="36">
        <v>0.10089025497436524</v>
      </c>
      <c r="L851" s="36">
        <v>2.8930840492248536E-2</v>
      </c>
      <c r="M851" s="8">
        <f t="shared" si="52"/>
        <v>851</v>
      </c>
      <c r="N851" s="8">
        <f t="shared" si="54"/>
        <v>12</v>
      </c>
      <c r="O851" s="8" t="str">
        <f t="shared" si="53"/>
        <v>$L$851</v>
      </c>
    </row>
    <row r="852" spans="1:15" ht="20.100000000000001" customHeight="1" x14ac:dyDescent="0.25">
      <c r="A852" s="5">
        <f t="shared" si="55"/>
        <v>41883</v>
      </c>
      <c r="B852" s="6">
        <v>2.0000000000000001E-4</v>
      </c>
      <c r="C852" s="6">
        <v>2E-3</v>
      </c>
      <c r="D852" s="9">
        <v>4.8999999999999998E-3</v>
      </c>
      <c r="E852" s="7">
        <v>5.7000000000000002E-3</v>
      </c>
      <c r="F852" s="9">
        <v>5.6049999999999997E-3</v>
      </c>
      <c r="G852" s="7">
        <v>9.0050000000000009E-3</v>
      </c>
      <c r="H852" s="7">
        <f>VLOOKUP(MONTH(A852)&amp;YEAR(A852),'NTN-B PRINCIPAL 2024'!$K$2:$P$169,6,(FALSE))</f>
        <v>-4.8086855843426646E-2</v>
      </c>
      <c r="I852" s="6">
        <v>8.7299999999999997E-4</v>
      </c>
      <c r="J852" s="36">
        <v>-3.4279367327690125E-3</v>
      </c>
      <c r="K852" s="36">
        <v>-0.11539480209350586</v>
      </c>
      <c r="L852" s="36">
        <v>-1.6304733753204344E-2</v>
      </c>
      <c r="M852" s="8">
        <f t="shared" si="52"/>
        <v>852</v>
      </c>
      <c r="N852" s="8">
        <f t="shared" si="54"/>
        <v>12</v>
      </c>
      <c r="O852" s="8" t="str">
        <f t="shared" si="53"/>
        <v>$L$852</v>
      </c>
    </row>
    <row r="853" spans="1:15" ht="20.100000000000001" customHeight="1" x14ac:dyDescent="0.25">
      <c r="A853" s="5">
        <f t="shared" si="55"/>
        <v>41913</v>
      </c>
      <c r="B853" s="6">
        <v>5.8999999999999999E-3</v>
      </c>
      <c r="C853" s="6">
        <v>2.8E-3</v>
      </c>
      <c r="D853" s="9">
        <v>3.8E-3</v>
      </c>
      <c r="E853" s="7">
        <v>4.1999999999999997E-3</v>
      </c>
      <c r="F853" s="9">
        <v>5.8770000000000003E-3</v>
      </c>
      <c r="G853" s="7">
        <v>9.4479999999999998E-3</v>
      </c>
      <c r="H853" s="7">
        <f>VLOOKUP(MONTH(A853)&amp;YEAR(A853),'NTN-B PRINCIPAL 2024'!$K$2:$P$169,6,(FALSE))</f>
        <v>1.6200975962407327E-2</v>
      </c>
      <c r="I853" s="6">
        <v>1.1037999999999999E-2</v>
      </c>
      <c r="J853" s="36">
        <v>1.4026819467544556E-2</v>
      </c>
      <c r="K853" s="36">
        <v>1.3135442733764649E-2</v>
      </c>
      <c r="L853" s="36">
        <v>1.3932192325592041E-2</v>
      </c>
      <c r="M853" s="8">
        <f t="shared" si="52"/>
        <v>853</v>
      </c>
      <c r="N853" s="8">
        <f t="shared" si="54"/>
        <v>12</v>
      </c>
      <c r="O853" s="8" t="str">
        <f t="shared" si="53"/>
        <v>$L$853</v>
      </c>
    </row>
    <row r="854" spans="1:15" ht="20.100000000000001" customHeight="1" x14ac:dyDescent="0.25">
      <c r="A854" s="5">
        <f t="shared" si="55"/>
        <v>41944</v>
      </c>
      <c r="B854" s="6">
        <v>1.14E-2</v>
      </c>
      <c r="C854" s="6">
        <v>9.7999999999999997E-3</v>
      </c>
      <c r="D854" s="9">
        <v>5.3E-3</v>
      </c>
      <c r="E854" s="7">
        <v>5.1000000000000004E-3</v>
      </c>
      <c r="F854" s="9">
        <v>6.0429999999999998E-3</v>
      </c>
      <c r="G854" s="7">
        <v>8.378E-3</v>
      </c>
      <c r="H854" s="7">
        <f>VLOOKUP(MONTH(A854)&amp;YEAR(A854),'NTN-B PRINCIPAL 2024'!$K$2:$P$169,6,(FALSE))</f>
        <v>3.1030896471703429E-2</v>
      </c>
      <c r="I854" s="6">
        <v>4.8299999999999998E-4</v>
      </c>
      <c r="J854" s="36">
        <v>1.1908760070800781E-2</v>
      </c>
      <c r="K854" s="36">
        <v>4.3901953101158145E-3</v>
      </c>
      <c r="L854" s="36">
        <v>1.1096678972244263E-2</v>
      </c>
      <c r="M854" s="8">
        <f t="shared" si="52"/>
        <v>854</v>
      </c>
      <c r="N854" s="8">
        <f t="shared" si="54"/>
        <v>12</v>
      </c>
      <c r="O854" s="8" t="str">
        <f t="shared" si="53"/>
        <v>$L$854</v>
      </c>
    </row>
    <row r="855" spans="1:15" ht="20.100000000000001" customHeight="1" x14ac:dyDescent="0.25">
      <c r="A855" s="5">
        <f t="shared" si="55"/>
        <v>41974</v>
      </c>
      <c r="B855" s="6">
        <v>3.8E-3</v>
      </c>
      <c r="C855" s="6">
        <v>6.1999999999999998E-3</v>
      </c>
      <c r="D855" s="9">
        <v>6.1999999999999998E-3</v>
      </c>
      <c r="E855" s="7">
        <v>7.7999999999999996E-3</v>
      </c>
      <c r="F855" s="9">
        <v>5.4850000000000003E-3</v>
      </c>
      <c r="G855" s="7">
        <v>9.5580000000000005E-3</v>
      </c>
      <c r="H855" s="7">
        <f>VLOOKUP(MONTH(A855)&amp;YEAR(A855),'NTN-B PRINCIPAL 2024'!$K$2:$P$169,6,(FALSE))</f>
        <v>-3.639527741759363E-2</v>
      </c>
      <c r="I855" s="6">
        <v>1.0529999999999999E-3</v>
      </c>
      <c r="J855" s="36">
        <v>2.666213810443878E-3</v>
      </c>
      <c r="K855" s="36">
        <v>-7.446465969085693E-2</v>
      </c>
      <c r="L855" s="36">
        <v>-5.8053153753280639E-3</v>
      </c>
      <c r="M855" s="8">
        <f t="shared" si="52"/>
        <v>855</v>
      </c>
      <c r="N855" s="8">
        <f t="shared" si="54"/>
        <v>12</v>
      </c>
      <c r="O855" s="8" t="str">
        <f t="shared" si="53"/>
        <v>$L$855</v>
      </c>
    </row>
    <row r="856" spans="1:15" ht="20.100000000000001" customHeight="1" x14ac:dyDescent="0.25">
      <c r="A856" s="5">
        <f t="shared" si="55"/>
        <v>42005</v>
      </c>
      <c r="B856" s="6">
        <v>6.7000000000000002E-3</v>
      </c>
      <c r="C856" s="6">
        <v>7.6E-3</v>
      </c>
      <c r="D856" s="9">
        <v>1.4800000000000001E-2</v>
      </c>
      <c r="E856" s="7">
        <v>1.24E-2</v>
      </c>
      <c r="F856" s="9">
        <v>6.058E-3</v>
      </c>
      <c r="G856" s="7">
        <v>9.2929999999999992E-3</v>
      </c>
      <c r="H856" s="7">
        <f>VLOOKUP(MONTH(A856)&amp;YEAR(A856),'NTN-B PRINCIPAL 2024'!$K$2:$P$169,6,(FALSE))</f>
        <v>3.8305755725083213E-2</v>
      </c>
      <c r="I856" s="6">
        <v>8.7799999999999998E-4</v>
      </c>
      <c r="J856" s="36">
        <v>1.5766668319702148E-2</v>
      </c>
      <c r="K856" s="36">
        <v>-5.5906820297241214E-2</v>
      </c>
      <c r="L856" s="36">
        <v>7.9819083213806159E-3</v>
      </c>
      <c r="M856" s="8">
        <f t="shared" si="52"/>
        <v>856</v>
      </c>
      <c r="N856" s="8">
        <f t="shared" si="54"/>
        <v>12</v>
      </c>
      <c r="O856" s="8" t="str">
        <f t="shared" si="53"/>
        <v>$L$856</v>
      </c>
    </row>
    <row r="857" spans="1:15" ht="20.100000000000001" customHeight="1" x14ac:dyDescent="0.25">
      <c r="A857" s="5">
        <f t="shared" si="55"/>
        <v>42036</v>
      </c>
      <c r="B857" s="6">
        <v>5.3E-3</v>
      </c>
      <c r="C857" s="6">
        <v>2.7000000000000001E-3</v>
      </c>
      <c r="D857" s="9">
        <v>1.1599999999999999E-2</v>
      </c>
      <c r="E857" s="7">
        <v>1.2200000000000001E-2</v>
      </c>
      <c r="F857" s="9">
        <v>5.8820000000000001E-3</v>
      </c>
      <c r="G857" s="7">
        <v>8.1849999999999996E-3</v>
      </c>
      <c r="H857" s="7">
        <f>VLOOKUP(MONTH(A857)&amp;YEAR(A857),'NTN-B PRINCIPAL 2024'!$K$2:$P$169,6,(FALSE))</f>
        <v>-3.0723033840547864E-2</v>
      </c>
      <c r="I857" s="6">
        <v>1.6799999999999999E-4</v>
      </c>
      <c r="J857" s="36">
        <v>7.3586261272430417E-3</v>
      </c>
      <c r="K857" s="36">
        <v>9.4009695053100584E-2</v>
      </c>
      <c r="L857" s="36">
        <v>1.6322410106658934E-2</v>
      </c>
      <c r="M857" s="8">
        <f t="shared" si="52"/>
        <v>857</v>
      </c>
      <c r="N857" s="8">
        <f t="shared" si="54"/>
        <v>12</v>
      </c>
      <c r="O857" s="8" t="str">
        <f t="shared" si="53"/>
        <v>$L$857</v>
      </c>
    </row>
    <row r="858" spans="1:15" ht="20.100000000000001" customHeight="1" x14ac:dyDescent="0.25">
      <c r="A858" s="5">
        <f t="shared" si="55"/>
        <v>42064</v>
      </c>
      <c r="B858" s="6">
        <v>1.21E-2</v>
      </c>
      <c r="C858" s="6">
        <v>9.7999999999999997E-3</v>
      </c>
      <c r="D858" s="9">
        <v>1.5100000000000001E-2</v>
      </c>
      <c r="E858" s="7">
        <v>1.32E-2</v>
      </c>
      <c r="F858" s="9">
        <v>5.169E-3</v>
      </c>
      <c r="G858" s="7">
        <v>1.0361E-2</v>
      </c>
      <c r="H858" s="7">
        <f>VLOOKUP(MONTH(A858)&amp;YEAR(A858),'NTN-B PRINCIPAL 2024'!$K$2:$P$169,6,(FALSE))</f>
        <v>-1.6827439113060727E-3</v>
      </c>
      <c r="I858" s="6">
        <v>1.2960000000000001E-3</v>
      </c>
      <c r="J858" s="36">
        <v>7.0934033393859862E-3</v>
      </c>
      <c r="K858" s="36">
        <v>-3.6939704418182374E-3</v>
      </c>
      <c r="L858" s="36">
        <v>5.8989769220352175E-3</v>
      </c>
      <c r="M858" s="8">
        <f t="shared" si="52"/>
        <v>858</v>
      </c>
      <c r="N858" s="8">
        <f t="shared" si="54"/>
        <v>12</v>
      </c>
      <c r="O858" s="8" t="str">
        <f t="shared" si="53"/>
        <v>$L$858</v>
      </c>
    </row>
    <row r="859" spans="1:15" ht="20.100000000000001" customHeight="1" x14ac:dyDescent="0.25">
      <c r="A859" s="5">
        <f t="shared" si="55"/>
        <v>42095</v>
      </c>
      <c r="B859" s="6">
        <v>9.1999999999999998E-3</v>
      </c>
      <c r="C859" s="6">
        <v>1.17E-2</v>
      </c>
      <c r="D859" s="9">
        <v>7.0999999999999995E-3</v>
      </c>
      <c r="E859" s="7">
        <v>7.1000000000000004E-3</v>
      </c>
      <c r="F859" s="9">
        <v>6.3020000000000003E-3</v>
      </c>
      <c r="G859" s="7">
        <v>9.4820000000000008E-3</v>
      </c>
      <c r="H859" s="7">
        <f>VLOOKUP(MONTH(A859)&amp;YEAR(A859),'NTN-B PRINCIPAL 2024'!$K$2:$P$169,6,(FALSE))</f>
        <v>3.3893627004498939E-2</v>
      </c>
      <c r="I859" s="6">
        <v>1.0740000000000001E-3</v>
      </c>
      <c r="J859" s="36">
        <v>1.4455819129943847E-2</v>
      </c>
      <c r="K859" s="36">
        <v>8.670995712280273E-2</v>
      </c>
      <c r="L859" s="36">
        <v>2.2357132434844971E-2</v>
      </c>
      <c r="M859" s="8">
        <f t="shared" si="52"/>
        <v>859</v>
      </c>
      <c r="N859" s="8">
        <f t="shared" si="54"/>
        <v>12</v>
      </c>
      <c r="O859" s="8" t="str">
        <f t="shared" si="53"/>
        <v>$L$859</v>
      </c>
    </row>
    <row r="860" spans="1:15" ht="20.100000000000001" customHeight="1" x14ac:dyDescent="0.25">
      <c r="A860" s="5">
        <f t="shared" si="55"/>
        <v>42125</v>
      </c>
      <c r="B860" s="6">
        <v>4.0000000000000001E-3</v>
      </c>
      <c r="C860" s="6">
        <v>4.1000000000000003E-3</v>
      </c>
      <c r="D860" s="9">
        <v>9.8999999999999991E-3</v>
      </c>
      <c r="E860" s="7">
        <v>7.4000000000000003E-3</v>
      </c>
      <c r="F860" s="9">
        <v>6.0790000000000002E-3</v>
      </c>
      <c r="G860" s="7">
        <v>9.8379999999999995E-3</v>
      </c>
      <c r="H860" s="7">
        <f>VLOOKUP(MONTH(A860)&amp;YEAR(A860),'NTN-B PRINCIPAL 2024'!$K$2:$P$169,6,(FALSE))</f>
        <v>1.115382317206759E-2</v>
      </c>
      <c r="I860" s="6">
        <v>1.1529999999999999E-3</v>
      </c>
      <c r="J860" s="36">
        <v>1.5468677282333374E-2</v>
      </c>
      <c r="K860" s="36">
        <v>-5.6665568351745604E-2</v>
      </c>
      <c r="L860" s="36">
        <v>7.1357727050781247E-3</v>
      </c>
      <c r="M860" s="8">
        <f t="shared" si="52"/>
        <v>860</v>
      </c>
      <c r="N860" s="8">
        <f t="shared" si="54"/>
        <v>12</v>
      </c>
      <c r="O860" s="8" t="str">
        <f t="shared" si="53"/>
        <v>$L$860</v>
      </c>
    </row>
    <row r="861" spans="1:15" ht="20.100000000000001" customHeight="1" x14ac:dyDescent="0.25">
      <c r="A861" s="5">
        <f t="shared" si="55"/>
        <v>42156</v>
      </c>
      <c r="B861" s="6">
        <v>6.8000000000000005E-3</v>
      </c>
      <c r="C861" s="6">
        <v>6.7000000000000002E-3</v>
      </c>
      <c r="D861" s="9">
        <v>7.7000000000000002E-3</v>
      </c>
      <c r="E861" s="7">
        <v>7.9000000000000008E-3</v>
      </c>
      <c r="F861" s="9">
        <v>6.1590000000000004E-3</v>
      </c>
      <c r="G861" s="7">
        <v>1.0658000000000001E-2</v>
      </c>
      <c r="H861" s="7">
        <f>VLOOKUP(MONTH(A861)&amp;YEAR(A861),'NTN-B PRINCIPAL 2024'!$K$2:$P$169,6,(FALSE))</f>
        <v>-4.4548376139839085E-3</v>
      </c>
      <c r="I861" s="6">
        <v>1.1813000000000001E-2</v>
      </c>
      <c r="J861" s="36">
        <v>6.8333482742309569E-3</v>
      </c>
      <c r="K861" s="36">
        <v>8.5197854042053222E-3</v>
      </c>
      <c r="L861" s="36">
        <v>7.015211582183838E-3</v>
      </c>
      <c r="M861" s="8">
        <f t="shared" si="52"/>
        <v>861</v>
      </c>
      <c r="N861" s="8">
        <f t="shared" si="54"/>
        <v>12</v>
      </c>
      <c r="O861" s="8" t="str">
        <f t="shared" si="53"/>
        <v>$L$861</v>
      </c>
    </row>
    <row r="862" spans="1:15" ht="20.100000000000001" customHeight="1" x14ac:dyDescent="0.25">
      <c r="A862" s="5">
        <f t="shared" si="55"/>
        <v>42186</v>
      </c>
      <c r="B862" s="6">
        <v>5.7999999999999996E-3</v>
      </c>
      <c r="C862" s="6">
        <v>6.8999999999999999E-3</v>
      </c>
      <c r="D862" s="9">
        <v>5.7999999999999996E-3</v>
      </c>
      <c r="E862" s="7">
        <v>6.1999999999999998E-3</v>
      </c>
      <c r="F862" s="9">
        <v>6.8219999999999999E-3</v>
      </c>
      <c r="G862" s="7">
        <v>1.1773E-2</v>
      </c>
      <c r="H862" s="7">
        <f>VLOOKUP(MONTH(A862)&amp;YEAR(A862),'NTN-B PRINCIPAL 2024'!$K$2:$P$169,6,(FALSE))</f>
        <v>-2.3231980364766369E-2</v>
      </c>
      <c r="I862" s="6">
        <v>2.3050000000000002E-3</v>
      </c>
      <c r="J862" s="36">
        <v>5.4964560270309446E-3</v>
      </c>
      <c r="K862" s="36">
        <v>-3.5303354263305664E-2</v>
      </c>
      <c r="L862" s="36">
        <v>1.1096838861703873E-3</v>
      </c>
      <c r="M862" s="8">
        <f t="shared" si="52"/>
        <v>862</v>
      </c>
      <c r="N862" s="8">
        <f t="shared" si="54"/>
        <v>12</v>
      </c>
      <c r="O862" s="8" t="str">
        <f t="shared" si="53"/>
        <v>$L$862</v>
      </c>
    </row>
    <row r="863" spans="1:15" ht="20.100000000000001" customHeight="1" x14ac:dyDescent="0.25">
      <c r="A863" s="5">
        <f t="shared" si="55"/>
        <v>42217</v>
      </c>
      <c r="B863" s="6">
        <v>4.0000000000000001E-3</v>
      </c>
      <c r="C863" s="6">
        <v>2.8E-3</v>
      </c>
      <c r="D863" s="9">
        <v>2.5000000000000001E-3</v>
      </c>
      <c r="E863" s="7">
        <v>2.2000000000000001E-3</v>
      </c>
      <c r="F863" s="9">
        <v>7.3169999999999997E-3</v>
      </c>
      <c r="G863" s="7">
        <v>1.1074000000000001E-2</v>
      </c>
      <c r="H863" s="7">
        <f>VLOOKUP(MONTH(A863)&amp;YEAR(A863),'NTN-B PRINCIPAL 2024'!$K$2:$P$169,6,(FALSE))</f>
        <v>-4.6424415705309308E-2</v>
      </c>
      <c r="I863" s="6">
        <v>1.867E-3</v>
      </c>
      <c r="J863" s="36">
        <v>-9.8027743399143209E-4</v>
      </c>
      <c r="K863" s="36">
        <v>-7.75521469116211E-2</v>
      </c>
      <c r="L863" s="36">
        <v>-9.1672146320343015E-3</v>
      </c>
      <c r="M863" s="8">
        <f t="shared" si="52"/>
        <v>863</v>
      </c>
      <c r="N863" s="8">
        <f t="shared" si="54"/>
        <v>12</v>
      </c>
      <c r="O863" s="8" t="str">
        <f t="shared" si="53"/>
        <v>$L$863</v>
      </c>
    </row>
    <row r="864" spans="1:15" ht="20.100000000000001" customHeight="1" x14ac:dyDescent="0.25">
      <c r="A864" s="5">
        <f t="shared" si="55"/>
        <v>42248</v>
      </c>
      <c r="B864" s="6">
        <v>1.4199999999999999E-2</v>
      </c>
      <c r="C864" s="6">
        <v>9.4999999999999998E-3</v>
      </c>
      <c r="D864" s="9">
        <v>5.1000000000000004E-3</v>
      </c>
      <c r="E864" s="7">
        <v>5.4000000000000003E-3</v>
      </c>
      <c r="F864" s="9">
        <v>6.8760000000000002E-3</v>
      </c>
      <c r="G864" s="7">
        <v>1.1074000000000001E-2</v>
      </c>
      <c r="H864" s="7">
        <f>VLOOKUP(MONTH(A864)&amp;YEAR(A864),'NTN-B PRINCIPAL 2024'!$K$2:$P$169,6,(FALSE))</f>
        <v>-8.5755914799139354E-3</v>
      </c>
      <c r="I864" s="6">
        <v>1.92E-3</v>
      </c>
      <c r="J864" s="36">
        <v>6.8018788099288938E-3</v>
      </c>
      <c r="K864" s="36">
        <v>-2.8978431224822999E-2</v>
      </c>
      <c r="L864" s="36">
        <v>3.0556476116180421E-3</v>
      </c>
      <c r="M864" s="8">
        <f t="shared" si="52"/>
        <v>864</v>
      </c>
      <c r="N864" s="8">
        <f t="shared" si="54"/>
        <v>12</v>
      </c>
      <c r="O864" s="8" t="str">
        <f t="shared" si="53"/>
        <v>$L$864</v>
      </c>
    </row>
    <row r="865" spans="1:15" ht="20.100000000000001" customHeight="1" x14ac:dyDescent="0.25">
      <c r="A865" s="5">
        <f t="shared" si="55"/>
        <v>42278</v>
      </c>
      <c r="B865" s="6">
        <v>1.7600000000000001E-2</v>
      </c>
      <c r="C865" s="6">
        <v>1.89E-2</v>
      </c>
      <c r="D865" s="9">
        <v>7.7000000000000002E-3</v>
      </c>
      <c r="E865" s="7">
        <v>8.2000000000000007E-3</v>
      </c>
      <c r="F865" s="9">
        <v>6.9300000000000004E-3</v>
      </c>
      <c r="G865" s="7">
        <v>1.1077E-2</v>
      </c>
      <c r="H865" s="7">
        <f>VLOOKUP(MONTH(A865)&amp;YEAR(A865),'NTN-B PRINCIPAL 2024'!$K$2:$P$169,6,(FALSE))</f>
        <v>6.0863509749302658E-3</v>
      </c>
      <c r="I865" s="6">
        <v>1.7899999999999999E-3</v>
      </c>
      <c r="J865" s="36">
        <v>1.4657955169677734E-2</v>
      </c>
      <c r="K865" s="36">
        <v>8.2650655508041387E-3</v>
      </c>
      <c r="L865" s="36">
        <v>1.401314616203308E-2</v>
      </c>
      <c r="M865" s="8">
        <f t="shared" si="52"/>
        <v>865</v>
      </c>
      <c r="N865" s="8">
        <f t="shared" si="54"/>
        <v>12</v>
      </c>
      <c r="O865" s="8" t="str">
        <f t="shared" si="53"/>
        <v>$L$865</v>
      </c>
    </row>
    <row r="866" spans="1:15" ht="20.100000000000001" customHeight="1" x14ac:dyDescent="0.25">
      <c r="A866" s="5">
        <f t="shared" si="55"/>
        <v>42309</v>
      </c>
      <c r="B866" s="6">
        <v>1.1899999999999999E-2</v>
      </c>
      <c r="C866" s="6">
        <v>1.52E-2</v>
      </c>
      <c r="D866" s="9">
        <v>1.11E-2</v>
      </c>
      <c r="E866" s="7">
        <v>1.01E-2</v>
      </c>
      <c r="F866" s="9">
        <v>6.7990000000000004E-3</v>
      </c>
      <c r="G866" s="7">
        <v>1.0551E-2</v>
      </c>
      <c r="H866" s="7">
        <f>VLOOKUP(MONTH(A866)&amp;YEAR(A866),'NTN-B PRINCIPAL 2024'!$K$2:$P$169,6,(FALSE))</f>
        <v>1.5559887313078224E-2</v>
      </c>
      <c r="I866" s="6">
        <v>1.297E-3</v>
      </c>
      <c r="J866" s="36">
        <v>1.0362153053283691E-2</v>
      </c>
      <c r="K866" s="36">
        <v>-1.443095326423645E-2</v>
      </c>
      <c r="L866" s="36">
        <v>7.9063153266906733E-3</v>
      </c>
      <c r="M866" s="8">
        <f t="shared" si="52"/>
        <v>866</v>
      </c>
      <c r="N866" s="8">
        <f t="shared" si="54"/>
        <v>12</v>
      </c>
      <c r="O866" s="8" t="str">
        <f t="shared" si="53"/>
        <v>$L$866</v>
      </c>
    </row>
    <row r="867" spans="1:15" ht="20.100000000000001" customHeight="1" x14ac:dyDescent="0.25">
      <c r="A867" s="5">
        <f t="shared" si="55"/>
        <v>42339</v>
      </c>
      <c r="B867" s="6">
        <v>4.4000000000000003E-3</v>
      </c>
      <c r="C867" s="6">
        <v>4.8999999999999998E-3</v>
      </c>
      <c r="D867" s="9">
        <v>9.0000000000000011E-3</v>
      </c>
      <c r="E867" s="7">
        <v>9.5999999999999992E-3</v>
      </c>
      <c r="F867" s="9">
        <v>6.3029999999999996E-3</v>
      </c>
      <c r="G867" s="7">
        <v>1.1613E-2</v>
      </c>
      <c r="H867" s="7">
        <f>VLOOKUP(MONTH(A867)&amp;YEAR(A867),'NTN-B PRINCIPAL 2024'!$K$2:$P$169,6,(FALSE))</f>
        <v>1.4802065404475151E-2</v>
      </c>
      <c r="I867" s="6">
        <v>2.2499999999999998E-3</v>
      </c>
      <c r="J867" s="36">
        <v>1.2400619983673096E-2</v>
      </c>
      <c r="K867" s="36">
        <v>-3.2450294494628905E-2</v>
      </c>
      <c r="L867" s="36">
        <v>8.0853319168090812E-3</v>
      </c>
      <c r="M867" s="8">
        <f t="shared" si="52"/>
        <v>867</v>
      </c>
      <c r="N867" s="8">
        <f t="shared" si="54"/>
        <v>12</v>
      </c>
      <c r="O867" s="8" t="str">
        <f t="shared" si="53"/>
        <v>$L$867</v>
      </c>
    </row>
    <row r="868" spans="1:15" ht="20.100000000000001" customHeight="1" x14ac:dyDescent="0.25">
      <c r="A868" s="5">
        <f t="shared" si="55"/>
        <v>42370</v>
      </c>
      <c r="B868" s="6">
        <v>1.5300000000000001E-2</v>
      </c>
      <c r="C868" s="6">
        <v>1.14E-2</v>
      </c>
      <c r="D868" s="9">
        <v>1.5100000000000001E-2</v>
      </c>
      <c r="E868" s="7">
        <v>1.2699999999999999E-2</v>
      </c>
      <c r="F868" s="9">
        <v>7.2610000000000001E-3</v>
      </c>
      <c r="G868" s="7">
        <v>1.0548999999999999E-2</v>
      </c>
      <c r="H868" s="7">
        <f>VLOOKUP(MONTH(A868)&amp;YEAR(A868),'NTN-B PRINCIPAL 2024'!$K$2:$P$169,6,(FALSE))</f>
        <v>6.0170781756800906E-3</v>
      </c>
      <c r="I868" s="6">
        <v>1.32E-3</v>
      </c>
      <c r="J868" s="36">
        <v>1.1476433277130127E-2</v>
      </c>
      <c r="K868" s="36">
        <v>-5.7689971923828125E-2</v>
      </c>
      <c r="L868" s="36">
        <v>5.1295596361160276E-3</v>
      </c>
      <c r="M868" s="8">
        <f t="shared" si="52"/>
        <v>868</v>
      </c>
      <c r="N868" s="8">
        <f t="shared" si="54"/>
        <v>12</v>
      </c>
      <c r="O868" s="8" t="str">
        <f t="shared" si="53"/>
        <v>$L$868</v>
      </c>
    </row>
    <row r="869" spans="1:15" ht="20.100000000000001" customHeight="1" x14ac:dyDescent="0.25">
      <c r="A869" s="5">
        <f t="shared" si="55"/>
        <v>42401</v>
      </c>
      <c r="B869" s="6">
        <v>7.9000000000000008E-3</v>
      </c>
      <c r="C869" s="6">
        <v>1.29E-2</v>
      </c>
      <c r="D869" s="9">
        <v>9.4999999999999998E-3</v>
      </c>
      <c r="E869" s="7">
        <v>8.9999999999999993E-3</v>
      </c>
      <c r="F869" s="9">
        <v>6.3270000000000002E-3</v>
      </c>
      <c r="G869" s="7">
        <v>1.0014E-2</v>
      </c>
      <c r="H869" s="7">
        <f>VLOOKUP(MONTH(A869)&amp;YEAR(A869),'NTN-B PRINCIPAL 2024'!$K$2:$P$169,6,(FALSE))</f>
        <v>3.1774097430960824E-2</v>
      </c>
      <c r="I869" s="6">
        <v>9.5699999999999995E-4</v>
      </c>
      <c r="J869" s="36">
        <v>1.2068860530853272E-2</v>
      </c>
      <c r="K869" s="36">
        <v>5.3726272583007814E-2</v>
      </c>
      <c r="L869" s="36">
        <v>1.563953161239624E-2</v>
      </c>
      <c r="M869" s="8">
        <f t="shared" si="52"/>
        <v>869</v>
      </c>
      <c r="N869" s="8">
        <f t="shared" si="54"/>
        <v>12</v>
      </c>
      <c r="O869" s="8" t="str">
        <f t="shared" si="53"/>
        <v>$L$869</v>
      </c>
    </row>
    <row r="870" spans="1:15" ht="20.100000000000001" customHeight="1" x14ac:dyDescent="0.25">
      <c r="A870" s="5">
        <f t="shared" si="55"/>
        <v>42430</v>
      </c>
      <c r="B870" s="6">
        <v>4.3E-3</v>
      </c>
      <c r="C870" s="6">
        <v>5.1000000000000004E-3</v>
      </c>
      <c r="D870" s="9">
        <v>4.4000000000000003E-3</v>
      </c>
      <c r="E870" s="7">
        <v>4.3E-3</v>
      </c>
      <c r="F870" s="9">
        <v>5.9620000000000003E-3</v>
      </c>
      <c r="G870" s="7">
        <v>1.1605000000000001E-2</v>
      </c>
      <c r="H870" s="7">
        <f>VLOOKUP(MONTH(A870)&amp;YEAR(A870),'NTN-B PRINCIPAL 2024'!$K$2:$P$169,6,(FALSE))</f>
        <v>6.0303602675948698E-2</v>
      </c>
      <c r="I870" s="6">
        <v>2.1679999999999998E-3</v>
      </c>
      <c r="J870" s="36">
        <v>2.3272826671600341E-2</v>
      </c>
      <c r="K870" s="36">
        <v>0.14685946464538574</v>
      </c>
      <c r="L870" s="36">
        <v>3.4124610424041746E-2</v>
      </c>
      <c r="M870" s="8">
        <f t="shared" si="52"/>
        <v>870</v>
      </c>
      <c r="N870" s="8">
        <f t="shared" si="54"/>
        <v>12</v>
      </c>
      <c r="O870" s="8" t="str">
        <f t="shared" si="53"/>
        <v>$L$870</v>
      </c>
    </row>
    <row r="871" spans="1:15" ht="20.100000000000001" customHeight="1" x14ac:dyDescent="0.25">
      <c r="A871" s="5">
        <f t="shared" si="55"/>
        <v>42461</v>
      </c>
      <c r="B871" s="6">
        <v>3.5999999999999999E-3</v>
      </c>
      <c r="C871" s="6">
        <v>3.3E-3</v>
      </c>
      <c r="D871" s="9">
        <v>6.4000000000000003E-3</v>
      </c>
      <c r="E871" s="7">
        <v>6.1000000000000004E-3</v>
      </c>
      <c r="F871" s="9">
        <v>7.1789999999999996E-3</v>
      </c>
      <c r="G871" s="7">
        <v>1.0544E-2</v>
      </c>
      <c r="H871" s="7">
        <f>VLOOKUP(MONTH(A871)&amp;YEAR(A871),'NTN-B PRINCIPAL 2024'!$K$2:$P$169,6,(FALSE))</f>
        <v>2.56115278560205E-2</v>
      </c>
      <c r="I871" s="6">
        <v>1.304E-3</v>
      </c>
      <c r="J871" s="36">
        <v>1.8975204229354857E-2</v>
      </c>
      <c r="K871" s="36">
        <v>5.9505710601806643E-2</v>
      </c>
      <c r="L871" s="36">
        <v>2.2924070358276368E-2</v>
      </c>
      <c r="M871" s="8">
        <f t="shared" si="52"/>
        <v>871</v>
      </c>
      <c r="N871" s="8">
        <f t="shared" si="54"/>
        <v>12</v>
      </c>
      <c r="O871" s="8" t="str">
        <f t="shared" si="53"/>
        <v>$L$871</v>
      </c>
    </row>
    <row r="872" spans="1:15" ht="20.100000000000001" customHeight="1" x14ac:dyDescent="0.25">
      <c r="A872" s="5">
        <f t="shared" si="55"/>
        <v>42491</v>
      </c>
      <c r="B872" s="6">
        <v>1.1299999999999999E-2</v>
      </c>
      <c r="C872" s="6">
        <v>8.2000000000000007E-3</v>
      </c>
      <c r="D872" s="9">
        <v>9.7999999999999997E-3</v>
      </c>
      <c r="E872" s="7">
        <v>7.7999999999999996E-3</v>
      </c>
      <c r="F872" s="9">
        <v>6.3109999999999998E-3</v>
      </c>
      <c r="G872" s="7">
        <v>1.1074000000000001E-2</v>
      </c>
      <c r="H872" s="7">
        <f>VLOOKUP(MONTH(A872)&amp;YEAR(A872),'NTN-B PRINCIPAL 2024'!$K$2:$P$169,6,(FALSE))</f>
        <v>1.8502319264281031E-2</v>
      </c>
      <c r="I872" s="6">
        <v>1.5330000000000001E-3</v>
      </c>
      <c r="J872" s="36">
        <v>7.9917365312576292E-3</v>
      </c>
      <c r="K872" s="36">
        <v>-8.8407440185546873E-2</v>
      </c>
      <c r="L872" s="36">
        <v>-1.7656333744525909E-3</v>
      </c>
      <c r="M872" s="8">
        <f t="shared" si="52"/>
        <v>872</v>
      </c>
      <c r="N872" s="8">
        <f t="shared" si="54"/>
        <v>12</v>
      </c>
      <c r="O872" s="8" t="str">
        <f t="shared" si="53"/>
        <v>$L$872</v>
      </c>
    </row>
    <row r="873" spans="1:15" ht="20.100000000000001" customHeight="1" x14ac:dyDescent="0.25">
      <c r="A873" s="5">
        <f t="shared" si="55"/>
        <v>42522</v>
      </c>
      <c r="B873" s="6">
        <v>1.6299999999999999E-2</v>
      </c>
      <c r="C873" s="6">
        <v>1.6899999999999998E-2</v>
      </c>
      <c r="D873" s="9">
        <v>4.6999999999999993E-3</v>
      </c>
      <c r="E873" s="7">
        <v>3.5000000000000001E-3</v>
      </c>
      <c r="F873" s="9">
        <v>6.5409999999999999E-3</v>
      </c>
      <c r="G873" s="7">
        <v>1.1605000000000001E-2</v>
      </c>
      <c r="H873" s="7">
        <f>VLOOKUP(MONTH(A873)&amp;YEAR(A873),'NTN-B PRINCIPAL 2024'!$K$2:$P$169,6,(FALSE))</f>
        <v>1.6142004645747221E-3</v>
      </c>
      <c r="I873" s="6">
        <v>2.0430000000000001E-3</v>
      </c>
      <c r="J873" s="36">
        <v>1.3384578227996826E-2</v>
      </c>
      <c r="K873" s="36">
        <v>5.8527841567993164E-2</v>
      </c>
      <c r="L873" s="36">
        <v>1.7560729980468748E-2</v>
      </c>
      <c r="M873" s="8">
        <f t="shared" si="52"/>
        <v>873</v>
      </c>
      <c r="N873" s="8">
        <f t="shared" si="54"/>
        <v>12</v>
      </c>
      <c r="O873" s="8" t="str">
        <f t="shared" si="53"/>
        <v>$L$873</v>
      </c>
    </row>
    <row r="874" spans="1:15" ht="20.100000000000001" customHeight="1" x14ac:dyDescent="0.25">
      <c r="A874" s="5">
        <f t="shared" si="55"/>
        <v>42552</v>
      </c>
      <c r="B874" s="6">
        <v>-3.9000000000000003E-3</v>
      </c>
      <c r="C874" s="6">
        <v>1.8E-3</v>
      </c>
      <c r="D874" s="9">
        <v>6.4000000000000003E-3</v>
      </c>
      <c r="E874" s="7">
        <v>5.1999999999999998E-3</v>
      </c>
      <c r="F874" s="9">
        <v>7.0530000000000002E-3</v>
      </c>
      <c r="G874" s="7">
        <v>1.1074000000000001E-2</v>
      </c>
      <c r="H874" s="7">
        <f>VLOOKUP(MONTH(A874)&amp;YEAR(A874),'NTN-B PRINCIPAL 2024'!$K$2:$P$169,6,(FALSE))</f>
        <v>2.2750139742873099E-2</v>
      </c>
      <c r="I874" s="6">
        <v>1.621E-3</v>
      </c>
      <c r="J874" s="36">
        <v>1.4912294149398804E-2</v>
      </c>
      <c r="K874" s="36">
        <v>0.12680298805236817</v>
      </c>
      <c r="L874" s="36">
        <v>2.7649037837982178E-2</v>
      </c>
      <c r="M874" s="8">
        <f t="shared" si="52"/>
        <v>874</v>
      </c>
      <c r="N874" s="8">
        <f t="shared" si="54"/>
        <v>12</v>
      </c>
      <c r="O874" s="8" t="str">
        <f t="shared" si="53"/>
        <v>$L$874</v>
      </c>
    </row>
    <row r="875" spans="1:15" ht="20.100000000000001" customHeight="1" x14ac:dyDescent="0.25">
      <c r="A875" s="5">
        <f t="shared" si="55"/>
        <v>42583</v>
      </c>
      <c r="B875" s="6">
        <v>4.3E-3</v>
      </c>
      <c r="C875" s="6">
        <v>1.5E-3</v>
      </c>
      <c r="D875" s="9">
        <v>3.0999999999999999E-3</v>
      </c>
      <c r="E875" s="7">
        <v>4.4000000000000003E-3</v>
      </c>
      <c r="F875" s="9">
        <v>6.6290000000000003E-3</v>
      </c>
      <c r="G875" s="7">
        <v>1.2135E-2</v>
      </c>
      <c r="H875" s="7">
        <f>VLOOKUP(MONTH(A875)&amp;YEAR(A875),'NTN-B PRINCIPAL 2024'!$K$2:$P$169,6,(FALSE))</f>
        <v>5.9738521553200918E-3</v>
      </c>
      <c r="I875" s="6">
        <v>2.545E-3</v>
      </c>
      <c r="J875" s="36">
        <v>1.201970100402832E-2</v>
      </c>
      <c r="K875" s="36">
        <v>2.331939458847046E-2</v>
      </c>
      <c r="L875" s="36">
        <v>1.3548734188079834E-2</v>
      </c>
      <c r="M875" s="8">
        <f t="shared" si="52"/>
        <v>875</v>
      </c>
      <c r="N875" s="8">
        <f t="shared" si="54"/>
        <v>12</v>
      </c>
      <c r="O875" s="8" t="str">
        <f t="shared" si="53"/>
        <v>$L$875</v>
      </c>
    </row>
    <row r="876" spans="1:15" ht="20.100000000000001" customHeight="1" x14ac:dyDescent="0.25">
      <c r="A876" s="5">
        <f t="shared" si="55"/>
        <v>42614</v>
      </c>
      <c r="B876" s="6">
        <v>2.9999999999999997E-4</v>
      </c>
      <c r="C876" s="6">
        <v>2E-3</v>
      </c>
      <c r="D876" s="9">
        <v>8.0000000000000004E-4</v>
      </c>
      <c r="E876" s="7">
        <v>8.0000000000000004E-4</v>
      </c>
      <c r="F876" s="9">
        <v>7.5579999999999996E-3</v>
      </c>
      <c r="G876" s="7">
        <v>1.1074000000000001E-2</v>
      </c>
      <c r="H876" s="7">
        <f>VLOOKUP(MONTH(A876)&amp;YEAR(A876),'NTN-B PRINCIPAL 2024'!$K$2:$P$169,6,(FALSE))</f>
        <v>7.3171125672351067E-3</v>
      </c>
      <c r="I876" s="6">
        <v>1.575E-3</v>
      </c>
      <c r="J876" s="36">
        <v>1.0609287023544311E-2</v>
      </c>
      <c r="K876" s="36">
        <v>5.3475296497344973E-3</v>
      </c>
      <c r="L876" s="36">
        <v>9.8948502540588384E-3</v>
      </c>
      <c r="M876" s="8">
        <f t="shared" si="52"/>
        <v>876</v>
      </c>
      <c r="N876" s="8">
        <f t="shared" si="54"/>
        <v>12</v>
      </c>
      <c r="O876" s="8" t="str">
        <f t="shared" si="53"/>
        <v>$L$876</v>
      </c>
    </row>
    <row r="877" spans="1:15" ht="20.100000000000001" customHeight="1" x14ac:dyDescent="0.25">
      <c r="A877" s="5">
        <f t="shared" si="55"/>
        <v>42644</v>
      </c>
      <c r="B877" s="6">
        <v>1.2999999999999999E-3</v>
      </c>
      <c r="C877" s="6">
        <v>1.6000000000000001E-3</v>
      </c>
      <c r="D877" s="9">
        <v>1.7000000000000001E-3</v>
      </c>
      <c r="E877" s="7">
        <v>2.5999999999999999E-3</v>
      </c>
      <c r="F877" s="9">
        <v>6.5830000000000003E-3</v>
      </c>
      <c r="G877" s="7">
        <v>1.0474000000000001E-2</v>
      </c>
      <c r="H877" s="7">
        <f>VLOOKUP(MONTH(A877)&amp;YEAR(A877),'NTN-B PRINCIPAL 2024'!$K$2:$P$169,6,(FALSE))</f>
        <v>-3.0598126862494412E-3</v>
      </c>
      <c r="I877" s="6">
        <v>1.601E-3</v>
      </c>
      <c r="J877" s="36">
        <v>9.5702987909317017E-3</v>
      </c>
      <c r="K877" s="36">
        <v>0.11767311096191406</v>
      </c>
      <c r="L877" s="36">
        <v>2.4136795997619628E-2</v>
      </c>
      <c r="M877" s="8">
        <f t="shared" si="52"/>
        <v>877</v>
      </c>
      <c r="N877" s="8">
        <f t="shared" si="54"/>
        <v>12</v>
      </c>
      <c r="O877" s="8" t="str">
        <f t="shared" si="53"/>
        <v>$L$877</v>
      </c>
    </row>
    <row r="878" spans="1:15" ht="20.100000000000001" customHeight="1" x14ac:dyDescent="0.25">
      <c r="A878" s="5">
        <f t="shared" si="55"/>
        <v>42675</v>
      </c>
      <c r="B878" s="6">
        <v>5.0000000000000001E-4</v>
      </c>
      <c r="C878" s="6">
        <v>-2.9999999999999997E-4</v>
      </c>
      <c r="D878" s="9">
        <v>7.000000000000001E-4</v>
      </c>
      <c r="E878" s="7">
        <v>1.8E-3</v>
      </c>
      <c r="F878" s="9">
        <v>6.6090000000000003E-3</v>
      </c>
      <c r="G878" s="7">
        <v>1.0368E-2</v>
      </c>
      <c r="H878" s="7">
        <f>VLOOKUP(MONTH(A878)&amp;YEAR(A878),'NTN-B PRINCIPAL 2024'!$K$2:$P$169,6,(FALSE))</f>
        <v>-7.9290425096588679E-3</v>
      </c>
      <c r="I878" s="6">
        <v>1.428E-3</v>
      </c>
      <c r="J878" s="36">
        <v>4.270775318145752E-3</v>
      </c>
      <c r="K878" s="36">
        <v>-5.0915884971618655E-2</v>
      </c>
      <c r="L878" s="36">
        <v>-3.8326820731163025E-3</v>
      </c>
      <c r="M878" s="8">
        <f t="shared" si="52"/>
        <v>878</v>
      </c>
      <c r="N878" s="8">
        <f t="shared" si="54"/>
        <v>12</v>
      </c>
      <c r="O878" s="8" t="str">
        <f t="shared" si="53"/>
        <v>$L$878</v>
      </c>
    </row>
    <row r="879" spans="1:15" ht="20.100000000000001" customHeight="1" x14ac:dyDescent="0.25">
      <c r="A879" s="5">
        <f t="shared" si="55"/>
        <v>42705</v>
      </c>
      <c r="B879" s="6">
        <v>8.3000000000000001E-3</v>
      </c>
      <c r="C879" s="6">
        <v>5.4000000000000003E-3</v>
      </c>
      <c r="D879" s="9">
        <v>1.4000000000000002E-3</v>
      </c>
      <c r="E879" s="7">
        <v>3.0000000000000001E-3</v>
      </c>
      <c r="F879" s="9">
        <v>6.4349999999999997E-3</v>
      </c>
      <c r="G879" s="7">
        <v>1.1217E-2</v>
      </c>
      <c r="H879" s="7">
        <f>VLOOKUP(MONTH(A879)&amp;YEAR(A879),'NTN-B PRINCIPAL 2024'!$K$2:$P$169,6,(FALSE))</f>
        <v>1.3958152211596353E-2</v>
      </c>
      <c r="I879" s="6">
        <v>1.8489999999999999E-3</v>
      </c>
      <c r="J879" s="36">
        <v>1.263990879058838E-2</v>
      </c>
      <c r="K879" s="36">
        <v>-3.1937468051910403E-2</v>
      </c>
      <c r="L879" s="36">
        <v>6.4312189817428587E-3</v>
      </c>
      <c r="M879" s="8">
        <f t="shared" si="52"/>
        <v>879</v>
      </c>
      <c r="N879" s="8">
        <f t="shared" si="54"/>
        <v>12</v>
      </c>
      <c r="O879" s="8" t="str">
        <f t="shared" si="53"/>
        <v>$L$879</v>
      </c>
    </row>
    <row r="880" spans="1:15" ht="20.100000000000001" customHeight="1" x14ac:dyDescent="0.25">
      <c r="A880" s="5">
        <f t="shared" si="55"/>
        <v>42736</v>
      </c>
      <c r="B880" s="6">
        <v>4.3E-3</v>
      </c>
      <c r="C880" s="6">
        <v>6.4000000000000003E-3</v>
      </c>
      <c r="D880" s="9">
        <v>4.1999999999999997E-3</v>
      </c>
      <c r="E880" s="7">
        <v>3.8E-3</v>
      </c>
      <c r="F880" s="9">
        <v>6.8580000000000004E-3</v>
      </c>
      <c r="G880" s="7">
        <v>1.0846E-2</v>
      </c>
      <c r="H880" s="7">
        <f>VLOOKUP(MONTH(A880)&amp;YEAR(A880),'NTN-B PRINCIPAL 2024'!$K$2:$P$169,6,(FALSE))</f>
        <v>1.6459274248224132E-2</v>
      </c>
      <c r="I880" s="6">
        <v>1.6999999999999999E-3</v>
      </c>
      <c r="J880" s="36">
        <v>1.4488999843597411E-2</v>
      </c>
      <c r="K880" s="36">
        <v>7.062220573425293E-2</v>
      </c>
      <c r="L880" s="36">
        <v>2.1965787410736085E-2</v>
      </c>
      <c r="M880" s="8">
        <f t="shared" si="52"/>
        <v>880</v>
      </c>
      <c r="N880" s="8">
        <f t="shared" si="54"/>
        <v>12</v>
      </c>
      <c r="O880" s="8" t="str">
        <f t="shared" si="53"/>
        <v>$L$880</v>
      </c>
    </row>
    <row r="881" spans="1:15" ht="20.100000000000001" customHeight="1" x14ac:dyDescent="0.25">
      <c r="A881" s="5">
        <f t="shared" si="55"/>
        <v>42767</v>
      </c>
      <c r="B881" s="6">
        <v>5.9999999999999995E-4</v>
      </c>
      <c r="C881" s="6">
        <v>8.0000000000000004E-4</v>
      </c>
      <c r="D881" s="9">
        <v>2.3999999999999998E-3</v>
      </c>
      <c r="E881" s="7">
        <v>3.3E-3</v>
      </c>
      <c r="F881" s="9">
        <v>6.7089999999999997E-3</v>
      </c>
      <c r="G881" s="7">
        <v>8.6379999999999998E-3</v>
      </c>
      <c r="H881" s="7">
        <f>VLOOKUP(MONTH(A881)&amp;YEAR(A881),'NTN-B PRINCIPAL 2024'!$K$2:$P$169,6,(FALSE))</f>
        <v>2.5853780136035009E-2</v>
      </c>
      <c r="I881" s="6">
        <v>3.0200000000000002E-4</v>
      </c>
      <c r="J881" s="36">
        <v>1.8167588710784912E-2</v>
      </c>
      <c r="K881" s="36">
        <v>3.1694419384002685E-2</v>
      </c>
      <c r="L881" s="36">
        <v>2.0058798789978027E-2</v>
      </c>
      <c r="M881" s="8">
        <f t="shared" si="52"/>
        <v>881</v>
      </c>
      <c r="N881" s="8">
        <f t="shared" si="54"/>
        <v>12</v>
      </c>
      <c r="O881" s="8" t="str">
        <f t="shared" si="53"/>
        <v>$L$881</v>
      </c>
    </row>
    <row r="882" spans="1:15" ht="20.100000000000001" customHeight="1" x14ac:dyDescent="0.25">
      <c r="A882" s="5">
        <f t="shared" si="55"/>
        <v>42795</v>
      </c>
      <c r="B882" s="6">
        <v>-3.8E-3</v>
      </c>
      <c r="C882" s="6">
        <v>1E-4</v>
      </c>
      <c r="D882" s="9">
        <v>3.2000000000000002E-3</v>
      </c>
      <c r="E882" s="7">
        <v>2.5000000000000001E-3</v>
      </c>
      <c r="F882" s="9">
        <v>5.3039999999999997E-3</v>
      </c>
      <c r="G882" s="7">
        <v>1.0503999999999999E-2</v>
      </c>
      <c r="H882" s="7">
        <f>VLOOKUP(MONTH(A882)&amp;YEAR(A882),'NTN-B PRINCIPAL 2024'!$K$2:$P$169,6,(FALSE))</f>
        <v>9.7855056500240067E-4</v>
      </c>
      <c r="I882" s="6">
        <v>1.519E-3</v>
      </c>
      <c r="J882" s="36">
        <v>1.1349976062774658E-2</v>
      </c>
      <c r="K882" s="36">
        <v>-2.2840564250946046E-2</v>
      </c>
      <c r="L882" s="36">
        <v>6.537503004074097E-3</v>
      </c>
      <c r="M882" s="8">
        <f t="shared" si="52"/>
        <v>882</v>
      </c>
      <c r="N882" s="8">
        <f t="shared" si="54"/>
        <v>12</v>
      </c>
      <c r="O882" s="8" t="str">
        <f t="shared" si="53"/>
        <v>$L$882</v>
      </c>
    </row>
    <row r="883" spans="1:15" ht="20.100000000000001" customHeight="1" x14ac:dyDescent="0.25">
      <c r="A883" s="5">
        <f t="shared" si="55"/>
        <v>42826</v>
      </c>
      <c r="B883" s="6">
        <v>-1.24E-2</v>
      </c>
      <c r="C883" s="6">
        <v>-1.0999999999999999E-2</v>
      </c>
      <c r="D883" s="9">
        <v>8.0000000000000004E-4</v>
      </c>
      <c r="E883" s="7">
        <v>1.4E-3</v>
      </c>
      <c r="F883" s="9">
        <v>6.5269999999999998E-3</v>
      </c>
      <c r="G883" s="7">
        <v>7.8519999999999996E-3</v>
      </c>
      <c r="H883" s="7">
        <f>VLOOKUP(MONTH(A883)&amp;YEAR(A883),'NTN-B PRINCIPAL 2024'!$K$2:$P$169,6,(FALSE))</f>
        <v>-7.5023140254298903E-3</v>
      </c>
      <c r="I883" s="6">
        <v>0</v>
      </c>
      <c r="J883" s="36">
        <v>4.1361379623413089E-3</v>
      </c>
      <c r="K883" s="36">
        <v>5.2946543693542479E-3</v>
      </c>
      <c r="L883" s="36">
        <v>4.2939326167106629E-3</v>
      </c>
      <c r="M883" s="8">
        <f t="shared" si="52"/>
        <v>883</v>
      </c>
      <c r="N883" s="8">
        <f t="shared" si="54"/>
        <v>12</v>
      </c>
      <c r="O883" s="8" t="str">
        <f t="shared" si="53"/>
        <v>$L$883</v>
      </c>
    </row>
    <row r="884" spans="1:15" ht="20.100000000000001" customHeight="1" x14ac:dyDescent="0.25">
      <c r="A884" s="5">
        <f t="shared" si="55"/>
        <v>42856</v>
      </c>
      <c r="B884" s="6">
        <v>-5.1000000000000004E-3</v>
      </c>
      <c r="C884" s="6">
        <v>-9.2999999999999992E-3</v>
      </c>
      <c r="D884" s="9">
        <v>3.5999999999999999E-3</v>
      </c>
      <c r="E884" s="7">
        <v>3.0999999999999999E-3</v>
      </c>
      <c r="F884" s="9">
        <v>5.0000000000000001E-3</v>
      </c>
      <c r="G884" s="7">
        <v>9.2549999999999993E-3</v>
      </c>
      <c r="H884" s="7">
        <f>VLOOKUP(MONTH(A884)&amp;YEAR(A884),'NTN-B PRINCIPAL 2024'!$K$2:$P$169,6,(FALSE))</f>
        <v>-1.404419174094429E-2</v>
      </c>
      <c r="I884" s="6">
        <v>7.6400000000000003E-4</v>
      </c>
      <c r="J884" s="36">
        <v>4.249861836433411E-3</v>
      </c>
      <c r="K884" s="36">
        <v>-3.9323356151580807E-2</v>
      </c>
      <c r="L884" s="36">
        <v>-1.6634392738342286E-3</v>
      </c>
      <c r="M884" s="8">
        <f t="shared" ref="M884:M903" si="56">ROW(B884)</f>
        <v>884</v>
      </c>
      <c r="N884" s="8">
        <f t="shared" si="54"/>
        <v>12</v>
      </c>
      <c r="O884" s="8" t="str">
        <f t="shared" si="53"/>
        <v>$L$884</v>
      </c>
    </row>
    <row r="885" spans="1:15" ht="20.100000000000001" customHeight="1" x14ac:dyDescent="0.25">
      <c r="A885" s="5">
        <f t="shared" si="55"/>
        <v>42887</v>
      </c>
      <c r="B885" s="6">
        <v>-9.5999999999999992E-3</v>
      </c>
      <c r="C885" s="6">
        <v>-6.7000000000000002E-3</v>
      </c>
      <c r="D885" s="9">
        <v>-3.0000000000000001E-3</v>
      </c>
      <c r="E885" s="7">
        <v>-2.3E-3</v>
      </c>
      <c r="F885" s="9">
        <v>5.7679999999999997E-3</v>
      </c>
      <c r="G885" s="7">
        <v>8.0809999999999996E-3</v>
      </c>
      <c r="H885" s="7">
        <f>VLOOKUP(MONTH(A885)&amp;YEAR(A885),'NTN-B PRINCIPAL 2024'!$K$2:$P$169,6,(FALSE))</f>
        <v>-6.146025651699083E-3</v>
      </c>
      <c r="I885" s="6">
        <v>5.3600000000000002E-4</v>
      </c>
      <c r="J885" s="36">
        <v>7.1254324913024901E-3</v>
      </c>
      <c r="K885" s="36">
        <v>8.6964690685272222E-3</v>
      </c>
      <c r="L885" s="36">
        <v>7.3312199115753178E-3</v>
      </c>
      <c r="M885" s="8">
        <f t="shared" si="56"/>
        <v>885</v>
      </c>
      <c r="N885" s="8">
        <f t="shared" si="54"/>
        <v>12</v>
      </c>
      <c r="O885" s="8" t="str">
        <f t="shared" ref="O885:O903" si="57">ADDRESS(M885,N885)</f>
        <v>$L$885</v>
      </c>
    </row>
    <row r="886" spans="1:15" ht="20.100000000000001" customHeight="1" x14ac:dyDescent="0.25">
      <c r="A886" s="5">
        <f t="shared" si="55"/>
        <v>42917</v>
      </c>
      <c r="B886" s="6">
        <v>-3.0000000000000001E-3</v>
      </c>
      <c r="C886" s="6">
        <v>-7.1999999999999998E-3</v>
      </c>
      <c r="D886" s="9">
        <v>1.6999999999999999E-3</v>
      </c>
      <c r="E886" s="7">
        <v>2.3999999999999998E-3</v>
      </c>
      <c r="F886" s="9">
        <v>5.5389999999999997E-3</v>
      </c>
      <c r="G886" s="7">
        <v>7.9710000000000007E-3</v>
      </c>
      <c r="H886" s="7">
        <f>VLOOKUP(MONTH(A886)&amp;YEAR(A886),'NTN-B PRINCIPAL 2024'!$K$2:$P$169,6,(FALSE))</f>
        <v>3.1517616235873902E-2</v>
      </c>
      <c r="I886" s="6">
        <v>6.2299999999999996E-4</v>
      </c>
      <c r="J886" s="36">
        <v>1.8102741241455077E-2</v>
      </c>
      <c r="K886" s="36">
        <v>4.1072258949279787E-2</v>
      </c>
      <c r="L886" s="36">
        <v>2.1122460365295411E-2</v>
      </c>
      <c r="M886" s="8">
        <f t="shared" si="56"/>
        <v>886</v>
      </c>
      <c r="N886" s="8">
        <f t="shared" si="54"/>
        <v>12</v>
      </c>
      <c r="O886" s="8" t="str">
        <f t="shared" si="57"/>
        <v>$L$886</v>
      </c>
    </row>
    <row r="887" spans="1:15" ht="20.100000000000001" customHeight="1" x14ac:dyDescent="0.25">
      <c r="A887" s="5">
        <f t="shared" si="55"/>
        <v>42948</v>
      </c>
      <c r="B887" s="6">
        <v>2.3999999999999998E-3</v>
      </c>
      <c r="C887" s="6">
        <v>1E-3</v>
      </c>
      <c r="D887" s="9">
        <v>-2.9999999999999997E-4</v>
      </c>
      <c r="E887" s="7">
        <v>1.9E-3</v>
      </c>
      <c r="F887" s="9">
        <v>5.6259999999999999E-3</v>
      </c>
      <c r="G887" s="7">
        <v>8.0140000000000003E-3</v>
      </c>
      <c r="H887" s="7">
        <f>VLOOKUP(MONTH(A887)&amp;YEAR(A887),'NTN-B PRINCIPAL 2024'!$K$2:$P$169,6,(FALSE))</f>
        <v>1.0468767628144748E-2</v>
      </c>
      <c r="I887" s="6">
        <v>5.0900000000000001E-4</v>
      </c>
      <c r="J887" s="36">
        <v>8.7545704841613774E-3</v>
      </c>
      <c r="K887" s="36">
        <v>7.6258335113525394E-2</v>
      </c>
      <c r="L887" s="36">
        <v>1.7901176214218141E-2</v>
      </c>
      <c r="M887" s="8">
        <f t="shared" si="56"/>
        <v>887</v>
      </c>
      <c r="N887" s="8">
        <f t="shared" si="54"/>
        <v>12</v>
      </c>
      <c r="O887" s="8" t="str">
        <f t="shared" si="57"/>
        <v>$L$887</v>
      </c>
    </row>
    <row r="888" spans="1:15" ht="20.100000000000001" customHeight="1" x14ac:dyDescent="0.25">
      <c r="A888" s="5">
        <f t="shared" si="55"/>
        <v>42979</v>
      </c>
      <c r="B888" s="6">
        <v>6.1999999999999998E-3</v>
      </c>
      <c r="C888" s="6">
        <v>4.7000000000000002E-3</v>
      </c>
      <c r="D888" s="9">
        <v>-2.0000000000000001E-4</v>
      </c>
      <c r="E888" s="7">
        <v>1.6000000000000001E-3</v>
      </c>
      <c r="F888" s="9">
        <v>5.5120000000000004E-3</v>
      </c>
      <c r="G888" s="7">
        <v>6.3769999999999999E-3</v>
      </c>
      <c r="H888" s="7">
        <f>VLOOKUP(MONTH(A888)&amp;YEAR(A888),'NTN-B PRINCIPAL 2024'!$K$2:$P$169,6,(FALSE))</f>
        <v>1.0610997775336806E-2</v>
      </c>
      <c r="I888" s="6">
        <v>0</v>
      </c>
      <c r="J888" s="36">
        <v>1.0195593833923339E-2</v>
      </c>
      <c r="K888" s="36">
        <v>5.2509245872497556E-2</v>
      </c>
      <c r="L888" s="36">
        <v>1.6246315240859985E-2</v>
      </c>
      <c r="M888" s="8">
        <f t="shared" si="56"/>
        <v>888</v>
      </c>
      <c r="N888" s="8">
        <f t="shared" si="54"/>
        <v>12</v>
      </c>
      <c r="O888" s="8" t="str">
        <f t="shared" si="57"/>
        <v>$L$888</v>
      </c>
    </row>
    <row r="889" spans="1:15" ht="20.100000000000001" customHeight="1" x14ac:dyDescent="0.25">
      <c r="A889" s="5">
        <f t="shared" si="55"/>
        <v>43009</v>
      </c>
      <c r="B889" s="6">
        <v>1E-3</v>
      </c>
      <c r="C889" s="6">
        <v>2E-3</v>
      </c>
      <c r="D889" s="9">
        <v>3.7000000000000002E-3</v>
      </c>
      <c r="E889" s="7">
        <v>4.1999999999999997E-3</v>
      </c>
      <c r="F889" s="9">
        <v>5.0000000000000001E-3</v>
      </c>
      <c r="G889" s="7">
        <v>6.4310000000000001E-3</v>
      </c>
      <c r="H889" s="7">
        <f>VLOOKUP(MONTH(A889)&amp;YEAR(A889),'NTN-B PRINCIPAL 2024'!$K$2:$P$169,6,(FALSE))</f>
        <v>-9.8738467673233909E-3</v>
      </c>
      <c r="I889" s="6">
        <v>0</v>
      </c>
      <c r="J889" s="36">
        <v>3.7884235382080076E-3</v>
      </c>
      <c r="K889" s="36">
        <v>9.4815082848072048E-4</v>
      </c>
      <c r="L889" s="36">
        <v>3.3752337098121644E-3</v>
      </c>
      <c r="M889" s="8">
        <f t="shared" si="56"/>
        <v>889</v>
      </c>
      <c r="N889" s="8">
        <f t="shared" si="54"/>
        <v>12</v>
      </c>
      <c r="O889" s="8" t="str">
        <f t="shared" si="57"/>
        <v>$L$889</v>
      </c>
    </row>
    <row r="890" spans="1:15" ht="20.100000000000001" customHeight="1" x14ac:dyDescent="0.25">
      <c r="A890" s="5">
        <f t="shared" si="55"/>
        <v>43040</v>
      </c>
      <c r="B890" s="6">
        <v>8.0000000000000002E-3</v>
      </c>
      <c r="C890" s="6">
        <v>5.1999999999999998E-3</v>
      </c>
      <c r="D890" s="9">
        <v>1.8E-3</v>
      </c>
      <c r="E890" s="7">
        <v>2.8E-3</v>
      </c>
      <c r="F890" s="9">
        <v>5.0000000000000001E-3</v>
      </c>
      <c r="G890" s="7">
        <v>5.6740000000000002E-3</v>
      </c>
      <c r="H890" s="7">
        <f>VLOOKUP(MONTH(A890)&amp;YEAR(A890),'NTN-B PRINCIPAL 2024'!$K$2:$P$169,6,(FALSE))</f>
        <v>-1.6775582308890535E-2</v>
      </c>
      <c r="I890" s="6">
        <v>0</v>
      </c>
      <c r="J890" s="36">
        <v>2.4597212672233582E-3</v>
      </c>
      <c r="K890" s="36">
        <v>-4.1374487876892088E-2</v>
      </c>
      <c r="L890" s="36">
        <v>-3.876177966594696E-3</v>
      </c>
      <c r="M890" s="8">
        <f t="shared" si="56"/>
        <v>890</v>
      </c>
      <c r="N890" s="8">
        <f t="shared" si="54"/>
        <v>12</v>
      </c>
      <c r="O890" s="8" t="str">
        <f t="shared" si="57"/>
        <v>$L$890</v>
      </c>
    </row>
    <row r="891" spans="1:15" ht="20.100000000000001" customHeight="1" x14ac:dyDescent="0.25">
      <c r="A891" s="5">
        <f t="shared" si="55"/>
        <v>43070</v>
      </c>
      <c r="B891" s="6">
        <v>7.4000000000000003E-3</v>
      </c>
      <c r="C891" s="6">
        <v>8.8999999999999999E-3</v>
      </c>
      <c r="D891" s="9">
        <v>2.5999999999999999E-3</v>
      </c>
      <c r="E891" s="7">
        <v>4.4000000000000003E-3</v>
      </c>
      <c r="F891" s="9">
        <v>5.0000000000000001E-3</v>
      </c>
      <c r="G891" s="7">
        <v>5.3759999999999997E-3</v>
      </c>
      <c r="H891" s="7">
        <f>VLOOKUP(MONTH(A891)&amp;YEAR(A891),'NTN-B PRINCIPAL 2024'!$K$2:$P$169,6,(FALSE))</f>
        <v>-4.4187144474545637E-3</v>
      </c>
      <c r="I891" s="6">
        <v>0</v>
      </c>
      <c r="J891" s="36">
        <v>6.4754980802536012E-3</v>
      </c>
      <c r="K891" s="36">
        <v>5.9461603164672854E-2</v>
      </c>
      <c r="L891" s="36">
        <v>1.3828680515289307E-2</v>
      </c>
      <c r="M891" s="8">
        <f t="shared" si="56"/>
        <v>891</v>
      </c>
      <c r="N891" s="8">
        <f t="shared" si="54"/>
        <v>12</v>
      </c>
      <c r="O891" s="8" t="str">
        <f t="shared" si="57"/>
        <v>$L$891</v>
      </c>
    </row>
    <row r="892" spans="1:15" ht="20.100000000000001" customHeight="1" x14ac:dyDescent="0.25">
      <c r="A892" s="5">
        <f t="shared" si="55"/>
        <v>43101</v>
      </c>
      <c r="B892" s="9">
        <v>5.7999999999999996E-3</v>
      </c>
      <c r="C892" s="9">
        <v>7.6E-3</v>
      </c>
      <c r="D892" s="9">
        <v>2.3E-3</v>
      </c>
      <c r="E892" s="9">
        <v>2.8999999999999998E-3</v>
      </c>
      <c r="F892" s="9">
        <v>4.2729999999999999E-3</v>
      </c>
      <c r="G892" s="7">
        <v>5.8329999999999996E-3</v>
      </c>
      <c r="H892" s="7">
        <f>VLOOKUP(MONTH(A892)&amp;YEAR(A892),'NTN-B PRINCIPAL 2024'!$K$2:$P$169,6,(FALSE))</f>
        <v>3.2192469384024758E-2</v>
      </c>
      <c r="I892" s="6">
        <v>0</v>
      </c>
      <c r="J892" s="36">
        <v>1.2962322235107421E-2</v>
      </c>
      <c r="K892" s="36">
        <v>0.11060871124267578</v>
      </c>
      <c r="L892" s="36">
        <v>2.7001929283142091E-2</v>
      </c>
      <c r="M892" s="8">
        <f t="shared" si="56"/>
        <v>892</v>
      </c>
      <c r="N892" s="8">
        <f t="shared" si="54"/>
        <v>12</v>
      </c>
      <c r="O892" s="8" t="str">
        <f t="shared" si="57"/>
        <v>$L$892</v>
      </c>
    </row>
    <row r="893" spans="1:15" ht="20.100000000000001" customHeight="1" x14ac:dyDescent="0.25">
      <c r="A893" s="5">
        <f t="shared" si="55"/>
        <v>43132</v>
      </c>
      <c r="B893" s="9">
        <v>1.5E-3</v>
      </c>
      <c r="C893" s="9">
        <v>7.000000000000001E-4</v>
      </c>
      <c r="D893" s="9">
        <v>1.8E-3</v>
      </c>
      <c r="E893" s="9">
        <v>3.2000000000000002E-3</v>
      </c>
      <c r="F893" s="9">
        <v>3.9940000000000002E-3</v>
      </c>
      <c r="G893" s="7">
        <v>4.6490000000000004E-3</v>
      </c>
      <c r="H893" s="7">
        <f>VLOOKUP(MONTH(A893)&amp;YEAR(A893),'NTN-B PRINCIPAL 2024'!$K$2:$P$169,6,(FALSE))</f>
        <v>-4.8115794284108171E-3</v>
      </c>
      <c r="I893" s="6">
        <v>0</v>
      </c>
      <c r="J893" s="36">
        <v>5.1942527294158939E-3</v>
      </c>
      <c r="K893" s="36">
        <v>5.836338400840759E-3</v>
      </c>
      <c r="L893" s="36">
        <v>5.2911716699600223E-3</v>
      </c>
      <c r="M893" s="8">
        <f t="shared" si="56"/>
        <v>893</v>
      </c>
      <c r="N893" s="8">
        <f t="shared" si="54"/>
        <v>12</v>
      </c>
      <c r="O893" s="8" t="str">
        <f t="shared" si="57"/>
        <v>$L$893</v>
      </c>
    </row>
    <row r="894" spans="1:15" ht="20.100000000000001" customHeight="1" x14ac:dyDescent="0.25">
      <c r="A894" s="5">
        <f t="shared" si="55"/>
        <v>43160</v>
      </c>
      <c r="B894" s="9">
        <v>5.6000000000000008E-3</v>
      </c>
      <c r="C894" s="9">
        <v>6.4000000000000003E-3</v>
      </c>
      <c r="D894" s="9">
        <v>7.000000000000001E-4</v>
      </c>
      <c r="E894" s="9">
        <v>8.9999999999999998E-4</v>
      </c>
      <c r="F894" s="9">
        <v>3.9940000000000002E-3</v>
      </c>
      <c r="G894" s="7">
        <v>5.3150000000000003E-3</v>
      </c>
      <c r="H894" s="7">
        <f>VLOOKUP(MONTH(A894)&amp;YEAR(A894),'NTN-B PRINCIPAL 2024'!$K$2:$P$169,6,(FALSE))</f>
        <v>1.2245899771211155E-2</v>
      </c>
      <c r="I894" s="6">
        <v>0</v>
      </c>
      <c r="J894" s="36">
        <v>6.3073617219924927E-3</v>
      </c>
      <c r="K894" s="36">
        <v>5.0953632593154904E-3</v>
      </c>
      <c r="L894" s="36">
        <v>6.1266344785690305E-3</v>
      </c>
      <c r="M894" s="8">
        <f t="shared" si="56"/>
        <v>894</v>
      </c>
      <c r="N894" s="8">
        <f t="shared" si="54"/>
        <v>12</v>
      </c>
      <c r="O894" s="8" t="str">
        <f t="shared" si="57"/>
        <v>$L$894</v>
      </c>
    </row>
    <row r="895" spans="1:15" ht="20.100000000000001" customHeight="1" x14ac:dyDescent="0.25">
      <c r="A895" s="5">
        <f t="shared" si="55"/>
        <v>43191</v>
      </c>
      <c r="B895" s="9">
        <v>9.300000000000001E-3</v>
      </c>
      <c r="C895" s="9">
        <v>5.6999999999999993E-3</v>
      </c>
      <c r="D895" s="9">
        <v>2.0999999999999999E-3</v>
      </c>
      <c r="E895" s="9">
        <v>2.2000000000000001E-3</v>
      </c>
      <c r="F895" s="9">
        <v>3.8549999999999999E-3</v>
      </c>
      <c r="G895" s="7">
        <v>5.1749999999999999E-3</v>
      </c>
      <c r="H895" s="7">
        <f>VLOOKUP(MONTH(A895)&amp;YEAR(A895),'NTN-B PRINCIPAL 2024'!$K$2:$P$169,6,(FALSE))</f>
        <v>-6.6238829451132908E-3</v>
      </c>
      <c r="I895" s="6">
        <v>0</v>
      </c>
      <c r="J895" s="36">
        <v>2.5343933701515199E-3</v>
      </c>
      <c r="K895" s="36">
        <v>1.1859339475631715E-2</v>
      </c>
      <c r="L895" s="36">
        <v>3.9162766933441163E-3</v>
      </c>
      <c r="M895" s="8">
        <f t="shared" si="56"/>
        <v>895</v>
      </c>
      <c r="N895" s="8">
        <f t="shared" si="54"/>
        <v>12</v>
      </c>
      <c r="O895" s="8" t="str">
        <f t="shared" si="57"/>
        <v>$L$895</v>
      </c>
    </row>
    <row r="896" spans="1:15" ht="20.100000000000001" customHeight="1" x14ac:dyDescent="0.25">
      <c r="A896" s="5">
        <f t="shared" si="55"/>
        <v>43221</v>
      </c>
      <c r="B896" s="9">
        <v>1.6399999999999998E-2</v>
      </c>
      <c r="C896" s="9">
        <v>1.38E-2</v>
      </c>
      <c r="D896" s="9">
        <v>4.3E-3</v>
      </c>
      <c r="E896" s="9">
        <v>4.0000000000000001E-3</v>
      </c>
      <c r="F896" s="9">
        <v>3.715E-3</v>
      </c>
      <c r="G896" s="7">
        <v>5.1749999999999999E-3</v>
      </c>
      <c r="H896" s="7">
        <f>VLOOKUP(MONTH(A896)&amp;YEAR(A896),'NTN-B PRINCIPAL 2024'!$K$2:$P$169,6,(FALSE))</f>
        <v>-4.413780067104589E-2</v>
      </c>
      <c r="I896" s="6">
        <v>0</v>
      </c>
      <c r="J896" s="36">
        <v>-5.5076825618743898E-3</v>
      </c>
      <c r="K896" s="36">
        <v>-0.11236836433410645</v>
      </c>
      <c r="L896" s="36">
        <v>-2.1495378017425536E-2</v>
      </c>
      <c r="M896" s="8">
        <f t="shared" si="56"/>
        <v>896</v>
      </c>
      <c r="N896" s="8">
        <f t="shared" si="54"/>
        <v>12</v>
      </c>
      <c r="O896" s="8" t="str">
        <f t="shared" si="57"/>
        <v>$L$896</v>
      </c>
    </row>
    <row r="897" spans="1:15" ht="20.100000000000001" customHeight="1" x14ac:dyDescent="0.25">
      <c r="A897" s="5">
        <f t="shared" si="55"/>
        <v>43252</v>
      </c>
      <c r="B897" s="9">
        <v>1.4800000000000001E-2</v>
      </c>
      <c r="C897" s="9">
        <v>1.8700000000000001E-2</v>
      </c>
      <c r="D897" s="9">
        <v>1.43E-2</v>
      </c>
      <c r="E897" s="9">
        <v>1.26E-2</v>
      </c>
      <c r="F897" s="9">
        <v>3.715E-3</v>
      </c>
      <c r="G897" s="7">
        <v>5.1749999999999999E-3</v>
      </c>
      <c r="H897" s="7">
        <f>VLOOKUP(MONTH(A897)&amp;YEAR(A897),'NTN-B PRINCIPAL 2024'!$K$2:$P$169,6,(FALSE))</f>
        <v>-1.2545130784438863E-2</v>
      </c>
      <c r="I897" s="6">
        <v>0</v>
      </c>
      <c r="J897" s="36">
        <v>3.0130058526992797E-3</v>
      </c>
      <c r="K897" s="36">
        <v>-5.1367530822753908E-2</v>
      </c>
      <c r="L897" s="36">
        <v>-4.3793308734893796E-3</v>
      </c>
      <c r="M897" s="8">
        <f t="shared" si="56"/>
        <v>897</v>
      </c>
      <c r="N897" s="8">
        <f t="shared" si="54"/>
        <v>12</v>
      </c>
      <c r="O897" s="8" t="str">
        <f t="shared" si="57"/>
        <v>$L$897</v>
      </c>
    </row>
    <row r="898" spans="1:15" ht="20.100000000000001" customHeight="1" x14ac:dyDescent="0.25">
      <c r="A898" s="5">
        <f t="shared" si="55"/>
        <v>43282</v>
      </c>
      <c r="B898" s="9">
        <v>4.4000000000000003E-3</v>
      </c>
      <c r="C898" s="9">
        <v>5.1000000000000004E-3</v>
      </c>
      <c r="D898" s="9">
        <v>2.5000000000000001E-3</v>
      </c>
      <c r="E898" s="9">
        <v>3.3E-3</v>
      </c>
      <c r="F898" s="9">
        <v>3.715E-3</v>
      </c>
      <c r="G898" s="7">
        <v>5.4219999999999997E-3</v>
      </c>
      <c r="H898" s="7">
        <f>VLOOKUP(MONTH(A898)&amp;YEAR(A898),'NTN-B PRINCIPAL 2024'!$K$2:$P$169,6,(FALSE))</f>
        <v>1.9537789666919547E-2</v>
      </c>
      <c r="I898" s="6">
        <v>0</v>
      </c>
      <c r="J898" s="36">
        <v>1.0871641635894776E-2</v>
      </c>
      <c r="K898" s="36">
        <v>8.9966583251953128E-2</v>
      </c>
      <c r="L898" s="36">
        <v>2.1147863864898683E-2</v>
      </c>
      <c r="M898" s="8">
        <f t="shared" si="56"/>
        <v>898</v>
      </c>
      <c r="N898" s="8">
        <f t="shared" si="54"/>
        <v>12</v>
      </c>
      <c r="O898" s="8" t="str">
        <f t="shared" si="57"/>
        <v>$L$898</v>
      </c>
    </row>
    <row r="899" spans="1:15" ht="20.100000000000001" customHeight="1" x14ac:dyDescent="0.25">
      <c r="A899" s="5">
        <f t="shared" si="55"/>
        <v>43313</v>
      </c>
      <c r="B899" s="9">
        <v>6.8000000000000005E-3</v>
      </c>
      <c r="C899" s="9">
        <v>6.9999999999999993E-3</v>
      </c>
      <c r="D899" s="9">
        <v>0</v>
      </c>
      <c r="E899" s="9">
        <v>-8.9999999999999998E-4</v>
      </c>
      <c r="F899" s="9">
        <v>3.715E-3</v>
      </c>
      <c r="G899" s="7">
        <v>5.6690000000000004E-3</v>
      </c>
      <c r="H899" s="7">
        <f>VLOOKUP(MONTH(A899)&amp;YEAR(A899),'NTN-B PRINCIPAL 2024'!$K$2:$P$169,6,(FALSE))</f>
        <v>-1.8665395781594318E-2</v>
      </c>
      <c r="I899" s="6">
        <v>0</v>
      </c>
      <c r="J899" s="36">
        <v>2.7986028790473938E-3</v>
      </c>
      <c r="K899" s="36">
        <v>-3.7501909732818604E-2</v>
      </c>
      <c r="L899" s="36">
        <v>-2.8010970354080201E-3</v>
      </c>
      <c r="M899" s="8">
        <f t="shared" si="56"/>
        <v>899</v>
      </c>
      <c r="N899" s="8">
        <f t="shared" si="54"/>
        <v>12</v>
      </c>
      <c r="O899" s="8" t="str">
        <f t="shared" si="57"/>
        <v>$L$899</v>
      </c>
    </row>
    <row r="900" spans="1:15" ht="20.100000000000001" customHeight="1" x14ac:dyDescent="0.25">
      <c r="A900" s="5">
        <f t="shared" si="55"/>
        <v>43344</v>
      </c>
      <c r="B900" s="9">
        <v>1.7899999999999999E-2</v>
      </c>
      <c r="C900" s="9">
        <v>1.52E-2</v>
      </c>
      <c r="D900" s="9">
        <v>3.0000000000000001E-3</v>
      </c>
      <c r="E900" s="9">
        <v>4.7999999999999996E-3</v>
      </c>
      <c r="F900" s="9">
        <v>3.715E-3</v>
      </c>
      <c r="G900" s="7">
        <v>4.6810000000000003E-3</v>
      </c>
      <c r="H900" s="7">
        <f>VLOOKUP(MONTH(A900)&amp;YEAR(A900),'NTN-B PRINCIPAL 2024'!$K$2:$P$169,6,(FALSE))</f>
        <v>-5.6470921458509071E-3</v>
      </c>
      <c r="I900" s="6">
        <v>0</v>
      </c>
      <c r="J900" s="36">
        <v>3.566269874572754E-3</v>
      </c>
      <c r="K900" s="36">
        <v>2.9999873638153075E-2</v>
      </c>
      <c r="L900" s="36">
        <v>7.1031385660171508E-3</v>
      </c>
      <c r="M900" s="8">
        <f t="shared" si="56"/>
        <v>900</v>
      </c>
      <c r="N900" s="8">
        <f t="shared" si="54"/>
        <v>12</v>
      </c>
      <c r="O900" s="8" t="str">
        <f t="shared" si="57"/>
        <v>$L$900</v>
      </c>
    </row>
    <row r="901" spans="1:15" ht="20.100000000000001" customHeight="1" x14ac:dyDescent="0.25">
      <c r="A901" s="5">
        <f t="shared" si="55"/>
        <v>43374</v>
      </c>
      <c r="B901" s="9">
        <v>2.5999999999999999E-3</v>
      </c>
      <c r="C901" s="9">
        <v>8.8999999999999999E-3</v>
      </c>
      <c r="D901" s="9">
        <v>4.0000000000000001E-3</v>
      </c>
      <c r="E901" s="9">
        <v>4.5000000000000005E-3</v>
      </c>
      <c r="F901" s="9">
        <v>3.715E-3</v>
      </c>
      <c r="G901" s="7">
        <v>5.4299999999999999E-3</v>
      </c>
      <c r="H901" s="7">
        <f>VLOOKUP(MONTH(A901)&amp;YEAR(A901),'NTN-B PRINCIPAL 2024'!$K$2:$P$169,6,(FALSE))</f>
        <v>6.4489601018675513E-2</v>
      </c>
      <c r="I901" s="6">
        <v>0</v>
      </c>
      <c r="J901" s="36">
        <v>2.4947683811187744E-2</v>
      </c>
      <c r="K901" s="36">
        <v>0.10318639755249023</v>
      </c>
      <c r="L901" s="36">
        <v>3.5666682720184327E-2</v>
      </c>
      <c r="M901" s="8">
        <f t="shared" si="56"/>
        <v>901</v>
      </c>
      <c r="N901" s="8">
        <f t="shared" ref="N901:N908" si="58">IF($Q$4=$B$3,COLUMN(B901),IF($Q$4=$C$3,COLUMN(C901),IF($Q$4=$D$3,COLUMN(D901),IF($Q$4=$E$3,COLUMN(E901),IF($Q$4=$F$3,COLUMN(F901),IF($Q$4=$G$3,COLUMN(G901),IF($Q$4=$H$3,COLUMN(H901),IF($Q$4=$I$3,COLUMN(I901),IF($Q$4=$J$3,COLUMN(J901),IF($Q$4=$K$3,COLUMN(K901),IF($Q$4=$L$3,COLUMN(L901),0)))))))))))</f>
        <v>12</v>
      </c>
      <c r="O901" s="8" t="str">
        <f t="shared" si="57"/>
        <v>$L$901</v>
      </c>
    </row>
    <row r="902" spans="1:15" ht="20.100000000000001" customHeight="1" x14ac:dyDescent="0.25">
      <c r="A902" s="5">
        <f t="shared" ref="A902:A933" si="59">EDATE(A901,1)</f>
        <v>43405</v>
      </c>
      <c r="B902" s="9">
        <v>-1.1399999999999999E-2</v>
      </c>
      <c r="C902" s="9">
        <v>-4.8999999999999998E-3</v>
      </c>
      <c r="D902" s="9">
        <v>-2.5000000000000001E-3</v>
      </c>
      <c r="E902" s="9">
        <v>-2.0999999999999999E-3</v>
      </c>
      <c r="F902" s="9">
        <v>3.715E-3</v>
      </c>
      <c r="G902" s="7">
        <v>4.9350000000000002E-3</v>
      </c>
      <c r="H902" s="7">
        <f>VLOOKUP(MONTH(A902)&amp;YEAR(A902),'NTN-B PRINCIPAL 2024'!$K$2:$P$169,6,(FALSE))</f>
        <v>-9.8945353116902668E-3</v>
      </c>
      <c r="I902" s="6">
        <v>0</v>
      </c>
      <c r="J902" s="36">
        <v>7.4977517127990719E-3</v>
      </c>
      <c r="K902" s="36">
        <v>2.7803463935852049E-2</v>
      </c>
      <c r="L902" s="36">
        <v>1.0474480390548706E-2</v>
      </c>
      <c r="M902" s="8">
        <f t="shared" si="56"/>
        <v>902</v>
      </c>
      <c r="N902" s="8">
        <f t="shared" si="58"/>
        <v>12</v>
      </c>
      <c r="O902" s="8" t="str">
        <f t="shared" si="57"/>
        <v>$L$902</v>
      </c>
    </row>
    <row r="903" spans="1:15" ht="20.100000000000001" customHeight="1" x14ac:dyDescent="0.25">
      <c r="A903" s="5">
        <f t="shared" si="59"/>
        <v>43435</v>
      </c>
      <c r="B903" s="9">
        <v>-4.5000000000000005E-3</v>
      </c>
      <c r="C903" s="9">
        <v>-1.0800000000000001E-2</v>
      </c>
      <c r="D903" s="9">
        <v>1.4000000000000002E-3</v>
      </c>
      <c r="E903" s="9">
        <v>1.5E-3</v>
      </c>
      <c r="F903" s="9">
        <v>3.715E-3</v>
      </c>
      <c r="G903" s="7">
        <v>4.9350000000000002E-3</v>
      </c>
      <c r="H903" s="7">
        <f>VLOOKUP(MONTH(A903)&amp;YEAR(A903),'NTN-B PRINCIPAL 2024'!$K$2:$P$169,6,(FALSE))</f>
        <v>1.5671385333901888E-2</v>
      </c>
      <c r="I903" s="6">
        <v>0</v>
      </c>
      <c r="J903" s="36">
        <v>8.8528519868850703E-3</v>
      </c>
      <c r="K903" s="36">
        <v>-1.44041299819946E-2</v>
      </c>
      <c r="L903" s="36">
        <v>5.3781265020370487E-3</v>
      </c>
      <c r="M903" s="8">
        <f t="shared" si="56"/>
        <v>903</v>
      </c>
      <c r="N903" s="8">
        <f t="shared" si="58"/>
        <v>12</v>
      </c>
      <c r="O903" s="8" t="str">
        <f t="shared" si="57"/>
        <v>$L$903</v>
      </c>
    </row>
    <row r="904" spans="1:15" ht="20.100000000000001" customHeight="1" x14ac:dyDescent="0.25">
      <c r="A904" s="5">
        <f t="shared" si="59"/>
        <v>43466</v>
      </c>
      <c r="B904" s="9">
        <v>6.9999999999999999E-4</v>
      </c>
      <c r="C904" s="9">
        <v>1E-4</v>
      </c>
      <c r="D904" s="9">
        <v>3.5999999999999999E-3</v>
      </c>
      <c r="E904" s="9">
        <v>3.2000000000000002E-3</v>
      </c>
      <c r="F904" s="9">
        <v>3.715E-3</v>
      </c>
      <c r="G904" s="7">
        <v>5.4299999999999999E-3</v>
      </c>
      <c r="H904" s="7">
        <f>VLOOKUP(MONTH(A904)&amp;YEAR(A904),'NTN-B PRINCIPAL 2024'!$K$2:$P$169,6,(FALSE))</f>
        <v>2.0296406106338427E-2</v>
      </c>
      <c r="I904" s="6">
        <v>0</v>
      </c>
      <c r="J904" s="36">
        <v>1.81588542461395E-2</v>
      </c>
      <c r="K904" s="36">
        <v>9.3766613006591698E-2</v>
      </c>
      <c r="L904" s="36">
        <v>2.9130856990814202E-2</v>
      </c>
      <c r="M904" s="8">
        <f t="shared" ref="M904" si="60">ROW(B904)</f>
        <v>904</v>
      </c>
      <c r="N904" s="8">
        <f t="shared" si="58"/>
        <v>12</v>
      </c>
      <c r="O904" s="8" t="str">
        <f t="shared" ref="O904" si="61">ADDRESS(M904,N904)</f>
        <v>$L$904</v>
      </c>
    </row>
    <row r="905" spans="1:15" ht="20.100000000000001" customHeight="1" x14ac:dyDescent="0.25">
      <c r="A905" s="5">
        <f t="shared" si="59"/>
        <v>43497</v>
      </c>
      <c r="B905" s="9">
        <v>1.2500000000000001E-2</v>
      </c>
      <c r="C905" s="9">
        <v>8.8000000000000005E-3</v>
      </c>
      <c r="D905" s="9">
        <v>5.4000000000000003E-3</v>
      </c>
      <c r="E905" s="9">
        <v>4.3E-3</v>
      </c>
      <c r="F905" s="9">
        <v>3.715E-3</v>
      </c>
      <c r="G905" s="7">
        <v>4.9350000000000002E-3</v>
      </c>
      <c r="H905" s="7">
        <f>VLOOKUP(MONTH(A905)&amp;YEAR(A905),'NTN-B PRINCIPAL 2024'!$K$2:$P$169,6,(FALSE))</f>
        <v>-2.3904571058901425E-3</v>
      </c>
      <c r="I905" s="6">
        <v>0</v>
      </c>
      <c r="J905" s="36">
        <v>4.8999999999999998E-3</v>
      </c>
      <c r="K905" s="36">
        <v>-1.0999999999999999E-2</v>
      </c>
      <c r="L905" s="36">
        <v>2.5000000000000001E-3</v>
      </c>
      <c r="M905" s="8">
        <f t="shared" ref="M905" si="62">ROW(B905)</f>
        <v>905</v>
      </c>
      <c r="N905" s="8">
        <f t="shared" si="58"/>
        <v>12</v>
      </c>
      <c r="O905" s="8" t="str">
        <f t="shared" ref="O905" si="63">ADDRESS(M905,N905)</f>
        <v>$L$905</v>
      </c>
    </row>
    <row r="906" spans="1:15" ht="20.100000000000001" customHeight="1" x14ac:dyDescent="0.25">
      <c r="A906" s="5">
        <f t="shared" si="59"/>
        <v>43525</v>
      </c>
      <c r="B906" s="9">
        <v>1.0699999999999999E-2</v>
      </c>
      <c r="C906" s="9">
        <v>1.26E-2</v>
      </c>
      <c r="D906" s="9">
        <v>7.7000000000000002E-3</v>
      </c>
      <c r="E906" s="9">
        <v>7.4999999999999997E-3</v>
      </c>
      <c r="F906" s="9">
        <v>3.715E-3</v>
      </c>
      <c r="G906" s="7">
        <v>4.6880000000000003E-3</v>
      </c>
      <c r="H906" s="7">
        <f>VLOOKUP(MONTH(A906)&amp;YEAR(A906),'NTN-B PRINCIPAL 2024'!$K$2:$P$169,6,(FALSE))</f>
        <v>5.2418562615426101E-3</v>
      </c>
      <c r="I906" s="6">
        <v>0</v>
      </c>
      <c r="J906" s="36">
        <v>5.1999999999999998E-3</v>
      </c>
      <c r="K906" s="36">
        <v>1.2999999999999999E-3</v>
      </c>
      <c r="L906" s="36">
        <v>4.5999999999999999E-3</v>
      </c>
      <c r="M906" s="8">
        <f t="shared" ref="M906" si="64">ROW(B906)</f>
        <v>906</v>
      </c>
      <c r="N906" s="8">
        <f t="shared" si="58"/>
        <v>12</v>
      </c>
      <c r="O906" s="8" t="str">
        <f t="shared" ref="O906" si="65">ADDRESS(M906,N906)</f>
        <v>$L$906</v>
      </c>
    </row>
    <row r="907" spans="1:15" ht="20.100000000000001" customHeight="1" x14ac:dyDescent="0.25">
      <c r="A907" s="5">
        <f t="shared" si="59"/>
        <v>43556</v>
      </c>
      <c r="B907" s="9">
        <v>8.9999999999999993E-3</v>
      </c>
      <c r="C907" s="9">
        <v>9.1999999999999998E-3</v>
      </c>
      <c r="D907" s="9">
        <v>6.0000000000000001E-3</v>
      </c>
      <c r="E907" s="9">
        <v>5.7000000000000002E-3</v>
      </c>
      <c r="F907" s="9">
        <v>3.715E-3</v>
      </c>
      <c r="G907" s="7">
        <v>5.182E-3</v>
      </c>
      <c r="H907" s="7">
        <f>VLOOKUP(MONTH(A907)&amp;YEAR(A907),'NTN-B PRINCIPAL 2024'!$K$2:$P$169,6,(FALSE))</f>
        <v>5.0270192572909878E-3</v>
      </c>
      <c r="I907" s="6">
        <v>0</v>
      </c>
      <c r="J907" s="36">
        <v>8.5000000000000006E-3</v>
      </c>
      <c r="K907" s="36">
        <v>1.1000000000000001E-3</v>
      </c>
      <c r="L907" s="36">
        <v>7.4000000000000003E-3</v>
      </c>
      <c r="M907" s="8">
        <f t="shared" ref="M907" si="66">ROW(B907)</f>
        <v>907</v>
      </c>
      <c r="N907" s="8">
        <f t="shared" si="58"/>
        <v>12</v>
      </c>
      <c r="O907" s="8" t="str">
        <f t="shared" ref="O907" si="67">ADDRESS(M907,N907)</f>
        <v>$L$907</v>
      </c>
    </row>
    <row r="908" spans="1:15" ht="20.100000000000001" customHeight="1" x14ac:dyDescent="0.25">
      <c r="A908" s="5">
        <f t="shared" si="59"/>
        <v>43586</v>
      </c>
      <c r="B908" s="9">
        <v>4.0000000000000001E-3</v>
      </c>
      <c r="C908" s="9">
        <v>4.4999999999999997E-3</v>
      </c>
      <c r="D908" s="9">
        <v>1.5E-3</v>
      </c>
      <c r="E908" s="9">
        <v>1.2999999999999999E-3</v>
      </c>
      <c r="F908" s="9">
        <v>3.715E-3</v>
      </c>
      <c r="G908" s="7">
        <v>5.4000000000000003E-3</v>
      </c>
      <c r="H908" s="7">
        <f>VLOOKUP(MONTH(A908)&amp;YEAR(A908),'NTN-B PRINCIPAL 2024'!$K$2:$P$169,6,(FALSE))</f>
        <v>2.1419158524825122E-2</v>
      </c>
      <c r="I908" s="6">
        <v>0</v>
      </c>
      <c r="J908" s="36">
        <v>1.61E-2</v>
      </c>
      <c r="K908" s="36">
        <v>7.7999999999999996E-3</v>
      </c>
      <c r="L908" s="36">
        <v>1.49E-2</v>
      </c>
      <c r="M908" s="8">
        <f t="shared" ref="M908" si="68">ROW(B908)</f>
        <v>908</v>
      </c>
      <c r="N908" s="8">
        <f t="shared" si="58"/>
        <v>12</v>
      </c>
      <c r="O908" s="8" t="str">
        <f t="shared" ref="O908" si="69">ADDRESS(M908,N908)</f>
        <v>$L$908</v>
      </c>
    </row>
    <row r="909" spans="1:15" ht="20.100000000000001" customHeight="1" x14ac:dyDescent="0.25">
      <c r="A909" s="5">
        <f t="shared" si="59"/>
        <v>43617</v>
      </c>
      <c r="B909" s="9">
        <v>6.3E-3</v>
      </c>
      <c r="C909" s="9">
        <v>8.0000000000000002E-3</v>
      </c>
      <c r="D909" s="9">
        <v>1E-4</v>
      </c>
      <c r="E909" s="9">
        <v>1E-4</v>
      </c>
      <c r="F909" s="9">
        <v>3.715E-3</v>
      </c>
      <c r="G909" s="7">
        <v>4.6880000000000003E-3</v>
      </c>
      <c r="H909" s="7">
        <f>VLOOKUP(MONTH(A909)&amp;YEAR(A909),'NTN-B PRINCIPAL 2024'!$K$2:$P$169,6,(FALSE))</f>
        <v>2.6991254668974785E-2</v>
      </c>
      <c r="I909" s="6">
        <v>0</v>
      </c>
      <c r="J909" s="36">
        <v>1.4800000000000001E-2</v>
      </c>
      <c r="K909" s="36">
        <v>4.4200000000000003E-2</v>
      </c>
      <c r="L909" s="36">
        <v>1.9E-2</v>
      </c>
      <c r="M909" s="8">
        <f t="shared" ref="M909" si="70">ROW(B909)</f>
        <v>909</v>
      </c>
      <c r="N909" s="8">
        <f t="shared" ref="N909" si="71">IF($Q$4=$B$3,COLUMN(B909),IF($Q$4=$C$3,COLUMN(C909),IF($Q$4=$D$3,COLUMN(D909),IF($Q$4=$E$3,COLUMN(E909),IF($Q$4=$F$3,COLUMN(F909),IF($Q$4=$G$3,COLUMN(G909),IF($Q$4=$H$3,COLUMN(H909),IF($Q$4=$I$3,COLUMN(I909),IF($Q$4=$J$3,COLUMN(J909),IF($Q$4=$K$3,COLUMN(K909),IF($Q$4=$L$3,COLUMN(L909),0)))))))))))</f>
        <v>12</v>
      </c>
      <c r="O909" s="8" t="str">
        <f t="shared" ref="O909" si="72">ADDRESS(M909,N909)</f>
        <v>$L$909</v>
      </c>
    </row>
    <row r="910" spans="1:15" ht="20.100000000000001" customHeight="1" x14ac:dyDescent="0.25">
      <c r="A910" s="5">
        <f t="shared" si="59"/>
        <v>43647</v>
      </c>
      <c r="B910" s="9">
        <v>-1E-4</v>
      </c>
      <c r="C910" s="9">
        <v>4.0000000000000001E-3</v>
      </c>
      <c r="D910" s="9">
        <v>1E-3</v>
      </c>
      <c r="E910" s="9">
        <v>1.9E-3</v>
      </c>
      <c r="F910" s="9">
        <v>3.715E-3</v>
      </c>
      <c r="G910" s="7">
        <v>5.6779999999999999E-3</v>
      </c>
      <c r="H910" s="7">
        <f>VLOOKUP(MONTH(A910)&amp;YEAR(A910),'NTN-B PRINCIPAL 2024'!$K$2:$P$169,6,(FALSE))</f>
        <v>8.1754223425354322E-3</v>
      </c>
      <c r="I910" s="6">
        <v>0</v>
      </c>
      <c r="J910" s="36">
        <v>8.0999999999999996E-3</v>
      </c>
      <c r="K910" s="36">
        <v>-1.4E-3</v>
      </c>
      <c r="L910" s="36">
        <v>6.7999999999999996E-3</v>
      </c>
      <c r="M910" s="8">
        <f t="shared" ref="M910" si="73">ROW(B910)</f>
        <v>910</v>
      </c>
      <c r="N910" s="8">
        <f t="shared" ref="N910" si="74">IF($Q$4=$B$3,COLUMN(B910),IF($Q$4=$C$3,COLUMN(C910),IF($Q$4=$D$3,COLUMN(D910),IF($Q$4=$E$3,COLUMN(E910),IF($Q$4=$F$3,COLUMN(F910),IF($Q$4=$G$3,COLUMN(G910),IF($Q$4=$H$3,COLUMN(H910),IF($Q$4=$I$3,COLUMN(I910),IF($Q$4=$J$3,COLUMN(J910),IF($Q$4=$K$3,COLUMN(K910),IF($Q$4=$L$3,COLUMN(L910),0)))))))))))</f>
        <v>12</v>
      </c>
      <c r="O910" s="8" t="str">
        <f t="shared" ref="O910" si="75">ADDRESS(M910,N910)</f>
        <v>$L$910</v>
      </c>
    </row>
    <row r="911" spans="1:15" ht="20.100000000000001" customHeight="1" x14ac:dyDescent="0.25">
      <c r="A911" s="5">
        <f t="shared" si="59"/>
        <v>43678</v>
      </c>
      <c r="B911" s="9">
        <v>-5.1000000000000004E-3</v>
      </c>
      <c r="C911" s="9">
        <v>-6.7000000000000002E-3</v>
      </c>
      <c r="D911" s="9">
        <v>1.1999999999999999E-3</v>
      </c>
      <c r="E911" s="9">
        <v>1.1000000000000001E-3</v>
      </c>
      <c r="F911" s="9">
        <v>3.715E-3</v>
      </c>
      <c r="G911" s="7">
        <v>5.0169999999999998E-3</v>
      </c>
      <c r="H911" s="7">
        <v>-9.9000000000000008E-3</v>
      </c>
      <c r="I911" s="6">
        <v>0</v>
      </c>
      <c r="J911" s="36">
        <v>2.8E-3</v>
      </c>
      <c r="K911" s="36">
        <v>-2.0000000000000001E-4</v>
      </c>
      <c r="L911" s="36">
        <v>2.3E-3</v>
      </c>
      <c r="M911" s="8">
        <f t="shared" ref="M911:M915" si="76">ROW(B911)</f>
        <v>911</v>
      </c>
      <c r="N911" s="8">
        <f t="shared" ref="N911:N912" si="77">IF($Q$4=$B$3,COLUMN(B911),IF($Q$4=$C$3,COLUMN(C911),IF($Q$4=$D$3,COLUMN(D911),IF($Q$4=$E$3,COLUMN(E911),IF($Q$4=$F$3,COLUMN(F911),IF($Q$4=$G$3,COLUMN(G911),IF($Q$4=$H$3,COLUMN(H911),IF($Q$4=$I$3,COLUMN(I911),IF($Q$4=$J$3,COLUMN(J911),IF($Q$4=$K$3,COLUMN(K911),IF($Q$4=$L$3,COLUMN(L911),0)))))))))))</f>
        <v>12</v>
      </c>
      <c r="O911" s="8" t="str">
        <f t="shared" ref="O911:O912" si="78">ADDRESS(M911,N911)</f>
        <v>$L$911</v>
      </c>
    </row>
    <row r="912" spans="1:15" ht="20.100000000000001" customHeight="1" x14ac:dyDescent="0.25">
      <c r="A912" s="5">
        <f t="shared" si="59"/>
        <v>43709</v>
      </c>
      <c r="B912" s="9">
        <v>5.0000000000000001E-3</v>
      </c>
      <c r="C912" s="9">
        <v>-1E-4</v>
      </c>
      <c r="D912" s="9">
        <v>-5.0000000000000001E-4</v>
      </c>
      <c r="E912" s="9">
        <v>-4.0000000000000002E-4</v>
      </c>
      <c r="F912" s="9">
        <v>3.434E-3</v>
      </c>
      <c r="G912" s="7">
        <v>4.6379999999999998E-3</v>
      </c>
      <c r="H912" s="7">
        <v>1.9199999999999998E-2</v>
      </c>
      <c r="I912" s="6">
        <v>0</v>
      </c>
      <c r="J912" s="36">
        <v>1.18E-2</v>
      </c>
      <c r="K912" s="36">
        <v>3.0800000000000001E-2</v>
      </c>
      <c r="L912" s="36">
        <v>1.4500000000000001E-2</v>
      </c>
      <c r="M912" s="8">
        <f t="shared" si="76"/>
        <v>912</v>
      </c>
      <c r="N912" s="8">
        <f t="shared" si="77"/>
        <v>12</v>
      </c>
      <c r="O912" s="8" t="str">
        <f t="shared" si="78"/>
        <v>$L$912</v>
      </c>
    </row>
    <row r="913" spans="1:15" ht="20.100000000000001" customHeight="1" x14ac:dyDescent="0.25">
      <c r="A913" s="5">
        <f t="shared" si="59"/>
        <v>43739</v>
      </c>
      <c r="B913" s="9">
        <v>5.4999999999999997E-3</v>
      </c>
      <c r="C913" s="9">
        <v>6.7999999999999996E-3</v>
      </c>
      <c r="D913" s="9">
        <v>4.0000000000000002E-4</v>
      </c>
      <c r="E913" s="9">
        <v>1E-3</v>
      </c>
      <c r="F913" s="9">
        <v>3.434E-3</v>
      </c>
      <c r="G913" s="7">
        <v>4.7930000000000004E-3</v>
      </c>
      <c r="H913" s="7">
        <v>2.4400000000000002E-2</v>
      </c>
      <c r="I913" s="6">
        <v>0</v>
      </c>
      <c r="J913" s="36">
        <v>1.2699999999999999E-2</v>
      </c>
      <c r="K913" s="36">
        <v>2.3E-2</v>
      </c>
      <c r="L913" s="36">
        <v>1.4200000000000001E-2</v>
      </c>
      <c r="M913" s="8">
        <f t="shared" si="76"/>
        <v>913</v>
      </c>
      <c r="N913" s="8">
        <f t="shared" ref="N913:N915" si="79">IF($Q$4=$B$3,COLUMN(B913),IF($Q$4=$C$3,COLUMN(C913),IF($Q$4=$D$3,COLUMN(D913),IF($Q$4=$E$3,COLUMN(E913),IF($Q$4=$F$3,COLUMN(F913),IF($Q$4=$G$3,COLUMN(G913),IF($Q$4=$H$3,COLUMN(H913),IF($Q$4=$I$3,COLUMN(I913),IF($Q$4=$J$3,COLUMN(J913),IF($Q$4=$K$3,COLUMN(K913),IF($Q$4=$L$3,COLUMN(L913),0)))))))))))</f>
        <v>12</v>
      </c>
      <c r="O913" s="8" t="str">
        <f t="shared" ref="O913:O915" si="80">ADDRESS(M913,N913)</f>
        <v>$L$913</v>
      </c>
    </row>
    <row r="914" spans="1:15" ht="20.100000000000001" customHeight="1" x14ac:dyDescent="0.25">
      <c r="A914" s="5">
        <f t="shared" si="59"/>
        <v>43770</v>
      </c>
      <c r="B914" s="9">
        <v>8.5000000000000006E-3</v>
      </c>
      <c r="C914" s="9">
        <v>3.0000000000000001E-3</v>
      </c>
      <c r="D914" s="9">
        <v>5.4000000000000003E-3</v>
      </c>
      <c r="E914" s="9">
        <v>5.1000000000000004E-3</v>
      </c>
      <c r="F914" s="9">
        <v>3.153E-3</v>
      </c>
      <c r="G914" s="7">
        <v>3.8040000000000001E-3</v>
      </c>
      <c r="H914" s="7">
        <f>+'NTN-B PRINCIPAL 2024'!P173</f>
        <v>-1.6416866913751327E-2</v>
      </c>
      <c r="I914" s="6">
        <v>0</v>
      </c>
      <c r="J914" s="36">
        <v>-6.0000000000000001E-3</v>
      </c>
      <c r="K914" s="36">
        <v>6.6E-3</v>
      </c>
      <c r="L914" s="36">
        <v>-4.1000000000000003E-3</v>
      </c>
      <c r="M914" s="8">
        <f t="shared" si="76"/>
        <v>914</v>
      </c>
      <c r="N914" s="8">
        <f t="shared" si="79"/>
        <v>12</v>
      </c>
      <c r="O914" s="8" t="str">
        <f t="shared" si="80"/>
        <v>$L$914</v>
      </c>
    </row>
    <row r="915" spans="1:15" ht="20.100000000000001" customHeight="1" x14ac:dyDescent="0.25">
      <c r="A915" s="5">
        <f t="shared" si="59"/>
        <v>43800</v>
      </c>
      <c r="B915" s="9">
        <v>1.7399999999999999E-2</v>
      </c>
      <c r="C915" s="9">
        <v>2.0899999999999998E-2</v>
      </c>
      <c r="D915" s="9">
        <v>1.2200000000000001E-2</v>
      </c>
      <c r="E915" s="9">
        <v>1.15E-2</v>
      </c>
      <c r="F915" s="9">
        <v>2.8709999999999999E-3</v>
      </c>
      <c r="G915" s="7">
        <v>3.7469999999999999E-3</v>
      </c>
      <c r="H915" s="7">
        <f>+'NTN-B PRINCIPAL 2024'!P174</f>
        <v>5.7894321414722061E-3</v>
      </c>
      <c r="I915" s="6">
        <v>0</v>
      </c>
      <c r="J915" s="36">
        <v>8.8000000000000005E-3</v>
      </c>
      <c r="K915" s="36">
        <v>7.0099999999999996E-2</v>
      </c>
      <c r="L915" s="36">
        <v>1.78E-2</v>
      </c>
      <c r="M915" s="8">
        <f t="shared" si="76"/>
        <v>915</v>
      </c>
      <c r="N915" s="8">
        <f t="shared" si="79"/>
        <v>12</v>
      </c>
      <c r="O915" s="8" t="str">
        <f t="shared" si="80"/>
        <v>$L$915</v>
      </c>
    </row>
    <row r="916" spans="1:15" ht="20.100000000000001" customHeight="1" x14ac:dyDescent="0.25">
      <c r="A916" s="5">
        <f t="shared" si="59"/>
        <v>43831</v>
      </c>
      <c r="B916" s="9">
        <v>8.9999999999999998E-4</v>
      </c>
      <c r="C916" s="9">
        <v>4.7999999999999996E-3</v>
      </c>
      <c r="D916" s="9">
        <v>1.9E-3</v>
      </c>
      <c r="E916" s="9">
        <v>2.0999999999999999E-3</v>
      </c>
      <c r="F916" s="9">
        <v>5.0000000000000001E-3</v>
      </c>
      <c r="G916" s="7">
        <v>3.8E-3</v>
      </c>
      <c r="H916" s="7">
        <f>+'NTN-B PRINCIPAL 2024'!P175</f>
        <v>5.8405505932179747E-3</v>
      </c>
      <c r="I916" s="6">
        <v>0</v>
      </c>
      <c r="J916" s="36">
        <v>3.5000000000000001E-3</v>
      </c>
      <c r="K916" s="36">
        <v>-1.29E-2</v>
      </c>
      <c r="L916" s="36">
        <v>1.1000000000000001E-3</v>
      </c>
      <c r="M916" s="8">
        <f t="shared" ref="M916:M933" si="81">ROW(B916)</f>
        <v>916</v>
      </c>
      <c r="N916" s="8">
        <f t="shared" ref="N916:N933" si="82">IF($Q$4=$B$3,COLUMN(B916),IF($Q$4=$C$3,COLUMN(C916),IF($Q$4=$D$3,COLUMN(D916),IF($Q$4=$E$3,COLUMN(E916),IF($Q$4=$F$3,COLUMN(F916),IF($Q$4=$G$3,COLUMN(G916),IF($Q$4=$H$3,COLUMN(H916),IF($Q$4=$I$3,COLUMN(I916),IF($Q$4=$J$3,COLUMN(J916),IF($Q$4=$K$3,COLUMN(K916),IF($Q$4=$L$3,COLUMN(L916),0)))))))))))</f>
        <v>12</v>
      </c>
      <c r="O916" s="8" t="str">
        <f t="shared" ref="O916:O933" si="83">ADDRESS(M916,N916)</f>
        <v>$L$916</v>
      </c>
    </row>
    <row r="917" spans="1:15" ht="20.100000000000001" customHeight="1" x14ac:dyDescent="0.25">
      <c r="A917" s="5">
        <f t="shared" si="59"/>
        <v>43862</v>
      </c>
      <c r="B917" s="9">
        <v>1E-4</v>
      </c>
      <c r="C917" s="9">
        <v>-4.0000000000000002E-4</v>
      </c>
      <c r="D917" s="9">
        <v>1.7000000000000001E-3</v>
      </c>
      <c r="E917" s="9">
        <v>2.5000000000000001E-3</v>
      </c>
      <c r="F917" s="9">
        <v>5.0000000000000001E-3</v>
      </c>
      <c r="G917" s="7">
        <v>2.8999999999999998E-3</v>
      </c>
      <c r="H917" s="7">
        <f>+'NTN-B PRINCIPAL 2024'!P176</f>
        <v>-1.3156260802733577E-3</v>
      </c>
      <c r="I917" s="6">
        <v>0</v>
      </c>
      <c r="J917" s="36">
        <v>3.5000000000000001E-3</v>
      </c>
      <c r="K917" s="36">
        <v>-8.6099999999999996E-2</v>
      </c>
      <c r="L917" s="36">
        <v>-9.4000000000000004E-3</v>
      </c>
      <c r="M917" s="8">
        <f t="shared" si="81"/>
        <v>917</v>
      </c>
      <c r="N917" s="8">
        <f t="shared" si="82"/>
        <v>12</v>
      </c>
      <c r="O917" s="8" t="str">
        <f t="shared" si="83"/>
        <v>$L$917</v>
      </c>
    </row>
    <row r="918" spans="1:15" ht="20.100000000000001" customHeight="1" x14ac:dyDescent="0.25">
      <c r="A918" s="5">
        <f t="shared" si="59"/>
        <v>43891</v>
      </c>
      <c r="B918" s="9">
        <v>1.6399999999999998E-2</v>
      </c>
      <c r="C918" s="9">
        <v>1.24E-2</v>
      </c>
      <c r="D918" s="9">
        <v>1.8E-3</v>
      </c>
      <c r="E918" s="9">
        <v>7.000000000000001E-4</v>
      </c>
      <c r="F918" s="9">
        <v>5.0000000000000001E-3</v>
      </c>
      <c r="G918" s="7">
        <v>3.3999999999999998E-3</v>
      </c>
      <c r="H918" s="7">
        <f>+'NTN-B PRINCIPAL 2024'!P177</f>
        <v>-3.5377224449132383E-2</v>
      </c>
      <c r="I918" s="6">
        <v>0</v>
      </c>
      <c r="J918" s="36">
        <v>-2.4899999999999999E-2</v>
      </c>
      <c r="K918" s="36">
        <v>-0.30830000000000002</v>
      </c>
      <c r="L918" s="36">
        <v>-6.2199999999999998E-2</v>
      </c>
      <c r="M918" s="8">
        <f t="shared" si="81"/>
        <v>918</v>
      </c>
      <c r="N918" s="8">
        <f t="shared" si="82"/>
        <v>12</v>
      </c>
      <c r="O918" s="8" t="str">
        <f t="shared" si="83"/>
        <v>$L$918</v>
      </c>
    </row>
    <row r="919" spans="1:15" ht="20.100000000000001" customHeight="1" x14ac:dyDescent="0.25">
      <c r="A919" s="5">
        <f t="shared" si="59"/>
        <v>43922</v>
      </c>
      <c r="B919" s="9">
        <v>5.0000000000000001E-4</v>
      </c>
      <c r="C919" s="9">
        <v>8.0000000000000002E-3</v>
      </c>
      <c r="D919" s="9">
        <v>-2.3E-3</v>
      </c>
      <c r="E919" s="9">
        <v>-3.0999999999999999E-3</v>
      </c>
      <c r="F919" s="9">
        <v>5.0000000000000001E-3</v>
      </c>
      <c r="G919" s="7">
        <v>3.0000000000000001E-3</v>
      </c>
      <c r="H919" s="7">
        <f>+'NTN-B PRINCIPAL 2024'!P178</f>
        <v>4.0965234722518673E-3</v>
      </c>
      <c r="I919" s="6">
        <v>0</v>
      </c>
      <c r="J919" s="36">
        <v>4.5999999999999999E-3</v>
      </c>
      <c r="K919" s="36">
        <v>0.1158</v>
      </c>
      <c r="L919" s="36">
        <v>1.54E-2</v>
      </c>
      <c r="M919" s="8">
        <f t="shared" si="81"/>
        <v>919</v>
      </c>
      <c r="N919" s="8">
        <f t="shared" si="82"/>
        <v>12</v>
      </c>
      <c r="O919" s="8" t="str">
        <f t="shared" si="83"/>
        <v>$L$919</v>
      </c>
    </row>
    <row r="920" spans="1:15" ht="20.100000000000001" customHeight="1" x14ac:dyDescent="0.25">
      <c r="A920" s="5">
        <f t="shared" si="59"/>
        <v>43952</v>
      </c>
      <c r="B920" s="9">
        <v>1.0700000000000001E-2</v>
      </c>
      <c r="C920" s="9">
        <v>2.8000000000000004E-3</v>
      </c>
      <c r="D920" s="9">
        <v>-2.5000000000000001E-3</v>
      </c>
      <c r="E920" s="9">
        <v>-3.8E-3</v>
      </c>
      <c r="F920" s="9">
        <v>5.0000000000000001E-3</v>
      </c>
      <c r="G920" s="7">
        <v>2.5000000000000001E-3</v>
      </c>
      <c r="H920" s="7">
        <f>+'NTN-B PRINCIPAL 2024'!P179</f>
        <v>3.3788493869684633E-2</v>
      </c>
      <c r="I920" s="6">
        <v>0</v>
      </c>
      <c r="J920" s="36">
        <v>6.8999999999999999E-3</v>
      </c>
      <c r="K920" s="36">
        <v>9.1200000000000003E-2</v>
      </c>
      <c r="L920" s="36">
        <v>1.5900000000000001E-2</v>
      </c>
      <c r="M920" s="8">
        <f t="shared" si="81"/>
        <v>920</v>
      </c>
      <c r="N920" s="8">
        <f t="shared" si="82"/>
        <v>12</v>
      </c>
      <c r="O920" s="8" t="str">
        <f t="shared" si="83"/>
        <v>$L$920</v>
      </c>
    </row>
    <row r="921" spans="1:15" ht="20.100000000000001" customHeight="1" x14ac:dyDescent="0.25">
      <c r="A921" s="5">
        <f t="shared" si="59"/>
        <v>43983</v>
      </c>
      <c r="B921" s="9">
        <v>1.6E-2</v>
      </c>
      <c r="C921" s="9">
        <v>1.5600000000000001E-2</v>
      </c>
      <c r="D921" s="9">
        <v>3.0000000000000001E-3</v>
      </c>
      <c r="E921" s="9">
        <v>2.5999999999999999E-3</v>
      </c>
      <c r="F921" s="9">
        <v>5.0000000000000001E-3</v>
      </c>
      <c r="G921" s="7">
        <v>2.0999999999999999E-3</v>
      </c>
      <c r="H921" s="7">
        <f>+'NTN-B PRINCIPAL 2024'!P180</f>
        <v>6.5618740317534563E-3</v>
      </c>
      <c r="I921" s="6">
        <v>0</v>
      </c>
      <c r="J921" s="36">
        <v>0.01</v>
      </c>
      <c r="K921" s="36">
        <v>9.5299999999999996E-2</v>
      </c>
      <c r="L921" s="36">
        <v>2.1600000000000001E-2</v>
      </c>
      <c r="M921" s="8">
        <f t="shared" si="81"/>
        <v>921</v>
      </c>
      <c r="N921" s="8">
        <f t="shared" si="82"/>
        <v>12</v>
      </c>
      <c r="O921" s="8" t="str">
        <f t="shared" si="83"/>
        <v>$L$921</v>
      </c>
    </row>
    <row r="922" spans="1:15" ht="20.100000000000001" customHeight="1" x14ac:dyDescent="0.25">
      <c r="A922" s="5">
        <f t="shared" si="59"/>
        <v>44013</v>
      </c>
      <c r="B922" s="9">
        <v>2.3399999999999997E-2</v>
      </c>
      <c r="C922" s="9">
        <v>2.23E-2</v>
      </c>
      <c r="D922" s="9">
        <v>4.4000000000000003E-3</v>
      </c>
      <c r="E922" s="9">
        <v>3.5999999999999999E-3</v>
      </c>
      <c r="F922" s="9">
        <v>5.0000000000000001E-3</v>
      </c>
      <c r="G922" s="7">
        <v>1.9E-3</v>
      </c>
      <c r="H922" s="7">
        <f>+'NTN-B PRINCIPAL 2024'!P181</f>
        <v>1.4555576873672704E-2</v>
      </c>
      <c r="I922" s="6">
        <v>0</v>
      </c>
      <c r="J922" s="36">
        <v>1.8700000000000001E-2</v>
      </c>
      <c r="K922" s="36">
        <v>8.6499999999999994E-2</v>
      </c>
      <c r="L922" s="36">
        <v>2.8400000000000002E-2</v>
      </c>
      <c r="M922" s="8">
        <f t="shared" si="81"/>
        <v>922</v>
      </c>
      <c r="N922" s="8">
        <f t="shared" si="82"/>
        <v>12</v>
      </c>
      <c r="O922" s="8" t="str">
        <f t="shared" si="83"/>
        <v>$L$922</v>
      </c>
    </row>
    <row r="923" spans="1:15" ht="20.100000000000001" customHeight="1" x14ac:dyDescent="0.25">
      <c r="A923" s="5">
        <f t="shared" si="59"/>
        <v>44044</v>
      </c>
      <c r="B923" s="9">
        <v>3.8699999999999998E-2</v>
      </c>
      <c r="C923" s="9">
        <v>2.7400000000000001E-2</v>
      </c>
      <c r="D923" s="9">
        <v>3.5999999999999999E-3</v>
      </c>
      <c r="E923" s="9">
        <v>2.3999999999999998E-3</v>
      </c>
      <c r="F923" s="9">
        <v>5.0000000000000001E-3</v>
      </c>
      <c r="G923" s="7">
        <v>1.6000000000000001E-3</v>
      </c>
      <c r="H923" s="7">
        <f>+'NTN-B PRINCIPAL 2024'!P182</f>
        <v>-8.4089640322194681E-3</v>
      </c>
      <c r="I923" s="6">
        <v>0</v>
      </c>
      <c r="J923" s="36">
        <v>-3.3E-3</v>
      </c>
      <c r="K923" s="36">
        <v>-3.1300000000000001E-2</v>
      </c>
      <c r="L923" s="36">
        <v>-7.4000000000000003E-3</v>
      </c>
      <c r="M923" s="8">
        <f t="shared" si="81"/>
        <v>923</v>
      </c>
      <c r="N923" s="8">
        <f t="shared" si="82"/>
        <v>12</v>
      </c>
      <c r="O923" s="8" t="str">
        <f t="shared" si="83"/>
        <v>$L$923</v>
      </c>
    </row>
    <row r="924" spans="1:15" ht="20.100000000000001" customHeight="1" x14ac:dyDescent="0.25">
      <c r="A924" s="5">
        <f t="shared" si="59"/>
        <v>44075</v>
      </c>
      <c r="B924" s="9">
        <v>3.3000000000000002E-2</v>
      </c>
      <c r="C924" s="9">
        <v>4.3400000000000001E-2</v>
      </c>
      <c r="D924" s="9">
        <v>8.6999999999999994E-3</v>
      </c>
      <c r="E924" s="9">
        <v>6.4000000000000003E-3</v>
      </c>
      <c r="F924" s="9">
        <v>5.0000000000000001E-3</v>
      </c>
      <c r="G924" s="7">
        <v>1.6000000000000001E-3</v>
      </c>
      <c r="H924" s="7">
        <f>+'NTN-B PRINCIPAL 2024'!P183</f>
        <v>-1.5213520852546458E-2</v>
      </c>
      <c r="I924" s="6">
        <v>0</v>
      </c>
      <c r="J924" s="36">
        <v>-2.5999999999999999E-3</v>
      </c>
      <c r="K924" s="36">
        <v>-4.6800000000000001E-2</v>
      </c>
      <c r="L924" s="36">
        <v>-9.1000000000000004E-3</v>
      </c>
      <c r="M924" s="8">
        <f t="shared" si="81"/>
        <v>924</v>
      </c>
      <c r="N924" s="8">
        <f t="shared" si="82"/>
        <v>12</v>
      </c>
      <c r="O924" s="8" t="str">
        <f t="shared" si="83"/>
        <v>$L$924</v>
      </c>
    </row>
    <row r="925" spans="1:15" ht="20.100000000000001" customHeight="1" x14ac:dyDescent="0.25">
      <c r="A925" s="5">
        <f t="shared" si="59"/>
        <v>44105</v>
      </c>
      <c r="B925" s="9">
        <v>3.6799999999999999E-2</v>
      </c>
      <c r="C925" s="9">
        <v>3.2300000000000002E-2</v>
      </c>
      <c r="D925" s="9">
        <v>8.8999999999999999E-3</v>
      </c>
      <c r="E925" s="9">
        <v>8.6E-3</v>
      </c>
      <c r="F925" s="9">
        <v>5.0000000000000001E-3</v>
      </c>
      <c r="G925" s="7">
        <v>1.6000000000000001E-3</v>
      </c>
      <c r="H925" s="7">
        <f>+'NTN-B PRINCIPAL 2024'!P184</f>
        <v>-2.233479534529903E-3</v>
      </c>
      <c r="I925" s="6">
        <v>0</v>
      </c>
      <c r="J925" s="36">
        <v>2.0999999999999999E-3</v>
      </c>
      <c r="K925" s="36">
        <v>-8.6E-3</v>
      </c>
      <c r="L925" s="36">
        <v>5.9999999999999995E-4</v>
      </c>
      <c r="M925" s="8">
        <f t="shared" si="81"/>
        <v>925</v>
      </c>
      <c r="N925" s="8">
        <f t="shared" si="82"/>
        <v>12</v>
      </c>
      <c r="O925" s="8" t="str">
        <f t="shared" si="83"/>
        <v>$L$925</v>
      </c>
    </row>
    <row r="926" spans="1:15" ht="20.100000000000001" customHeight="1" x14ac:dyDescent="0.25">
      <c r="A926" s="5">
        <f t="shared" si="59"/>
        <v>44136</v>
      </c>
      <c r="B926" s="9">
        <v>2.64E-2</v>
      </c>
      <c r="C926" s="9">
        <v>3.2799999999999996E-2</v>
      </c>
      <c r="D926" s="9">
        <v>9.4999999999999998E-3</v>
      </c>
      <c r="E926" s="9">
        <v>8.8999999999999999E-3</v>
      </c>
      <c r="F926" s="9">
        <v>5.0000000000000001E-3</v>
      </c>
      <c r="G926" s="7">
        <v>1.5E-3</v>
      </c>
      <c r="H926" s="7">
        <f>+'NTN-B PRINCIPAL 2024'!P185</f>
        <v>1.1275366344436488E-2</v>
      </c>
      <c r="I926" s="6">
        <v>0</v>
      </c>
      <c r="J926" s="36">
        <v>7.7000000000000002E-3</v>
      </c>
      <c r="K926" s="36">
        <v>0.15570000000000001</v>
      </c>
      <c r="L926" s="36">
        <v>2.7900000000000001E-2</v>
      </c>
      <c r="M926" s="8">
        <f t="shared" si="81"/>
        <v>926</v>
      </c>
      <c r="N926" s="8">
        <f t="shared" si="82"/>
        <v>12</v>
      </c>
      <c r="O926" s="8" t="str">
        <f t="shared" si="83"/>
        <v>$L$926</v>
      </c>
    </row>
    <row r="927" spans="1:15" ht="20.100000000000001" customHeight="1" x14ac:dyDescent="0.25">
      <c r="A927" s="5">
        <f t="shared" si="59"/>
        <v>44166</v>
      </c>
      <c r="B927" s="9">
        <v>7.6E-3</v>
      </c>
      <c r="C927" s="9">
        <v>9.5999999999999992E-3</v>
      </c>
      <c r="D927" s="9">
        <v>1.46E-2</v>
      </c>
      <c r="E927" s="9">
        <v>1.3500000000000002E-2</v>
      </c>
      <c r="F927" s="9">
        <v>5.0000000000000001E-3</v>
      </c>
      <c r="G927" s="7">
        <v>1.6000000000000001E-3</v>
      </c>
      <c r="H927" s="7">
        <f>+'NTN-B PRINCIPAL 2024'!P186</f>
        <v>2.1554068020288364E-2</v>
      </c>
      <c r="I927" s="6">
        <v>0</v>
      </c>
      <c r="J927" s="36">
        <v>1.7299999999999999E-2</v>
      </c>
      <c r="K927" s="36">
        <v>9.3200000000000005E-2</v>
      </c>
      <c r="L927" s="36">
        <v>2.8199999999999999E-2</v>
      </c>
      <c r="M927" s="8">
        <f t="shared" si="81"/>
        <v>927</v>
      </c>
      <c r="N927" s="8">
        <f t="shared" si="82"/>
        <v>12</v>
      </c>
      <c r="O927" s="8" t="str">
        <f t="shared" si="83"/>
        <v>$L$927</v>
      </c>
    </row>
    <row r="928" spans="1:15" ht="20.100000000000001" customHeight="1" x14ac:dyDescent="0.25">
      <c r="A928" s="5">
        <f t="shared" si="59"/>
        <v>44197</v>
      </c>
      <c r="B928" s="9">
        <v>2.9100000000000001E-2</v>
      </c>
      <c r="C928" s="9">
        <v>2.58E-2</v>
      </c>
      <c r="D928" s="9">
        <v>2.7000000000000001E-3</v>
      </c>
      <c r="E928" s="9">
        <v>2.5000000000000001E-3</v>
      </c>
      <c r="F928" s="9">
        <v>5.0000000000000001E-3</v>
      </c>
      <c r="G928" s="7">
        <v>1.5E-3</v>
      </c>
      <c r="H928" s="7">
        <f>+'NTN-B PRINCIPAL 2024'!P187</f>
        <v>-7.615983335968135E-3</v>
      </c>
      <c r="I928" s="6">
        <v>0</v>
      </c>
      <c r="J928" s="36">
        <v>-5.9999999999999995E-4</v>
      </c>
      <c r="K928" s="36">
        <v>-3.1800000000000002E-2</v>
      </c>
      <c r="L928" s="36">
        <v>-5.1000000000000004E-3</v>
      </c>
      <c r="M928" s="8">
        <f t="shared" si="81"/>
        <v>928</v>
      </c>
      <c r="N928" s="8">
        <f t="shared" si="82"/>
        <v>12</v>
      </c>
      <c r="O928" s="8" t="str">
        <f t="shared" si="83"/>
        <v>$L$928</v>
      </c>
    </row>
    <row r="929" spans="1:15" ht="20.100000000000001" customHeight="1" x14ac:dyDescent="0.25">
      <c r="A929" s="5">
        <f t="shared" si="59"/>
        <v>44228</v>
      </c>
      <c r="B929" s="9">
        <v>2.7099999999999999E-2</v>
      </c>
      <c r="C929" s="9">
        <v>2.53E-2</v>
      </c>
      <c r="D929" s="9">
        <v>8.199999999999999E-3</v>
      </c>
      <c r="E929" s="9">
        <v>8.6E-3</v>
      </c>
      <c r="F929" s="9">
        <v>5.0000000000000001E-3</v>
      </c>
      <c r="G929" s="7">
        <v>1.2999999999999999E-3</v>
      </c>
      <c r="H929" s="7">
        <f>+'NTN-B PRINCIPAL 2024'!P188</f>
        <v>-1.0579097495046375E-2</v>
      </c>
      <c r="I929" s="6">
        <v>0</v>
      </c>
      <c r="J929" s="36">
        <v>-2.7000000000000001E-3</v>
      </c>
      <c r="K929" s="36">
        <v>-3.5499999999999997E-2</v>
      </c>
      <c r="L929" s="36">
        <v>-7.1999999999999998E-3</v>
      </c>
      <c r="M929" s="8">
        <f t="shared" si="81"/>
        <v>929</v>
      </c>
      <c r="N929" s="8">
        <f t="shared" si="82"/>
        <v>12</v>
      </c>
      <c r="O929" s="8" t="str">
        <f t="shared" si="83"/>
        <v>$L$929</v>
      </c>
    </row>
    <row r="930" spans="1:15" ht="20.100000000000001" customHeight="1" x14ac:dyDescent="0.25">
      <c r="A930" s="5">
        <f t="shared" si="59"/>
        <v>44256</v>
      </c>
      <c r="B930" s="9">
        <v>2.1700000000000001E-2</v>
      </c>
      <c r="C930" s="9">
        <v>2.9399999999999999E-2</v>
      </c>
      <c r="D930" s="9">
        <v>8.6E-3</v>
      </c>
      <c r="E930" s="9">
        <v>9.300000000000001E-3</v>
      </c>
      <c r="F930" s="9">
        <v>5.0000000000000001E-3</v>
      </c>
      <c r="G930" s="7">
        <v>2E-3</v>
      </c>
      <c r="H930" s="7">
        <f>+'NTN-B PRINCIPAL 2024'!P189</f>
        <v>-1.3623653994883744E-2</v>
      </c>
      <c r="I930" s="6">
        <v>0</v>
      </c>
      <c r="J930" s="36">
        <v>-2.0000000000000001E-4</v>
      </c>
      <c r="K930" s="36">
        <v>-1.32E-2</v>
      </c>
      <c r="L930" s="36">
        <v>7.7000000000000002E-3</v>
      </c>
      <c r="M930" s="8">
        <f t="shared" si="81"/>
        <v>930</v>
      </c>
      <c r="N930" s="8">
        <f t="shared" si="82"/>
        <v>12</v>
      </c>
      <c r="O930" s="8" t="str">
        <f t="shared" si="83"/>
        <v>$L$930</v>
      </c>
    </row>
    <row r="931" spans="1:15" ht="20.100000000000001" customHeight="1" x14ac:dyDescent="0.25">
      <c r="A931" s="5">
        <f t="shared" si="59"/>
        <v>44287</v>
      </c>
      <c r="B931" s="9">
        <v>2.2200000000000001E-2</v>
      </c>
      <c r="C931" s="9">
        <v>1.5100000000000001E-2</v>
      </c>
      <c r="D931" s="9">
        <v>3.8E-3</v>
      </c>
      <c r="E931" s="9">
        <v>3.0999999999999999E-3</v>
      </c>
      <c r="F931" s="9">
        <v>5.0000000000000001E-3</v>
      </c>
      <c r="G931" s="7">
        <v>2.0999999999999999E-3</v>
      </c>
      <c r="H931" s="7">
        <f>+'NTN-B PRINCIPAL 2024'!P190</f>
        <v>1.6470937916990724E-2</v>
      </c>
      <c r="I931" s="6">
        <v>0</v>
      </c>
      <c r="J931" s="36">
        <v>4.4999999999999997E-3</v>
      </c>
      <c r="K931" s="36">
        <v>2.7799999999999998E-2</v>
      </c>
      <c r="L931" s="36">
        <v>7.7000000000000002E-3</v>
      </c>
      <c r="M931" s="8">
        <f t="shared" si="81"/>
        <v>931</v>
      </c>
      <c r="N931" s="8">
        <f t="shared" si="82"/>
        <v>12</v>
      </c>
      <c r="O931" s="8" t="str">
        <f t="shared" si="83"/>
        <v>$L$931</v>
      </c>
    </row>
    <row r="932" spans="1:15" ht="20.100000000000001" customHeight="1" x14ac:dyDescent="0.25">
      <c r="A932" s="5">
        <f t="shared" si="59"/>
        <v>44317</v>
      </c>
      <c r="B932" s="9">
        <v>3.4000000000000002E-2</v>
      </c>
      <c r="C932" s="9">
        <v>4.0999999999999995E-2</v>
      </c>
      <c r="D932" s="9">
        <v>9.5999999999999992E-3</v>
      </c>
      <c r="E932" s="9">
        <v>8.3000000000000001E-3</v>
      </c>
      <c r="F932" s="9">
        <v>5.0000000000000001E-3</v>
      </c>
      <c r="G932" s="7">
        <v>2.7000000000000001E-3</v>
      </c>
      <c r="H932" s="7">
        <f>+'NTN-B PRINCIPAL 2024'!P191</f>
        <v>-6.3836974003472768E-4</v>
      </c>
      <c r="I932" s="6">
        <v>0</v>
      </c>
      <c r="J932" s="36">
        <v>6.1999999999999998E-3</v>
      </c>
      <c r="K932" s="36">
        <v>5.8099999999999999E-2</v>
      </c>
      <c r="L932" s="36">
        <v>1.34E-2</v>
      </c>
      <c r="M932" s="8">
        <f t="shared" si="81"/>
        <v>932</v>
      </c>
      <c r="N932" s="8">
        <f t="shared" si="82"/>
        <v>12</v>
      </c>
      <c r="O932" s="8" t="str">
        <f t="shared" si="83"/>
        <v>$L$932</v>
      </c>
    </row>
    <row r="933" spans="1:15" ht="20.100000000000001" customHeight="1" x14ac:dyDescent="0.25">
      <c r="A933" s="5">
        <f t="shared" si="59"/>
        <v>44348</v>
      </c>
      <c r="B933" s="9">
        <v>1.1000000000000001E-3</v>
      </c>
      <c r="C933" s="9">
        <v>6.0000000000000001E-3</v>
      </c>
      <c r="D933" s="9">
        <v>6.0000000000000001E-3</v>
      </c>
      <c r="E933" s="9">
        <v>5.3E-3</v>
      </c>
      <c r="F933" s="9">
        <v>5.0000000000000001E-3</v>
      </c>
      <c r="G933" s="7">
        <v>3.0999999999999999E-3</v>
      </c>
      <c r="H933" s="7">
        <f>+'NTN-B PRINCIPAL 2024'!P192</f>
        <v>-7.9920666304186261E-3</v>
      </c>
      <c r="I933" s="6">
        <v>0</v>
      </c>
      <c r="J933" s="36">
        <v>4.7000000000000002E-3</v>
      </c>
      <c r="K933" s="36">
        <v>6.0000000000000001E-3</v>
      </c>
      <c r="L933" s="36">
        <v>4.8999999999999998E-3</v>
      </c>
      <c r="M933" s="8">
        <f t="shared" si="81"/>
        <v>933</v>
      </c>
      <c r="N933" s="8">
        <f t="shared" si="82"/>
        <v>12</v>
      </c>
      <c r="O933" s="8" t="str">
        <f t="shared" si="83"/>
        <v>$L$933</v>
      </c>
    </row>
    <row r="934" spans="1:15" ht="20.100000000000001" customHeight="1" x14ac:dyDescent="0.25">
      <c r="A934" s="5">
        <f t="shared" ref="A934:A975" si="84">EDATE(A933,1)</f>
        <v>44378</v>
      </c>
      <c r="B934" s="9">
        <v>1.4499999999999999E-2</v>
      </c>
      <c r="C934" s="9">
        <v>7.8000000000000005E-3</v>
      </c>
      <c r="D934" s="9">
        <v>1.0200000000000001E-2</v>
      </c>
      <c r="E934" s="9">
        <v>9.5999999999999992E-3</v>
      </c>
      <c r="F934" s="9">
        <v>5.0000000000000001E-3</v>
      </c>
      <c r="G934" s="7">
        <v>3.5999999999999999E-3</v>
      </c>
      <c r="H934" s="7">
        <f>+'NTN-B PRINCIPAL 2024'!P193</f>
        <v>-1.582509239061225E-3</v>
      </c>
      <c r="I934" s="6">
        <v>0</v>
      </c>
      <c r="J934" s="36">
        <v>2.8E-3</v>
      </c>
      <c r="K934" s="36">
        <v>-3.9100000000000003E-2</v>
      </c>
      <c r="L934" s="36">
        <v>-3.2000000000000002E-3</v>
      </c>
      <c r="M934" s="8">
        <f t="shared" ref="M934:M939" si="85">ROW(B934)</f>
        <v>934</v>
      </c>
      <c r="N934" s="8">
        <f t="shared" ref="N934:N939" si="86">IF($Q$4=$B$3,COLUMN(B934),IF($Q$4=$C$3,COLUMN(C934),IF($Q$4=$D$3,COLUMN(D934),IF($Q$4=$E$3,COLUMN(E934),IF($Q$4=$F$3,COLUMN(F934),IF($Q$4=$G$3,COLUMN(G934),IF($Q$4=$H$3,COLUMN(H934),IF($Q$4=$I$3,COLUMN(I934),IF($Q$4=$J$3,COLUMN(J934),IF($Q$4=$K$3,COLUMN(K934),IF($Q$4=$L$3,COLUMN(L934),0)))))))))))</f>
        <v>12</v>
      </c>
      <c r="O934" s="8" t="str">
        <f t="shared" ref="O934:O939" si="87">ADDRESS(M934,N934)</f>
        <v>$L$934</v>
      </c>
    </row>
    <row r="935" spans="1:15" ht="20.100000000000001" customHeight="1" x14ac:dyDescent="0.25">
      <c r="A935" s="5">
        <f t="shared" si="84"/>
        <v>44409</v>
      </c>
      <c r="B935" s="9">
        <v>-1.4E-3</v>
      </c>
      <c r="C935" s="9">
        <v>6.6E-3</v>
      </c>
      <c r="D935" s="9">
        <v>8.8000000000000005E-3</v>
      </c>
      <c r="E935" s="9">
        <v>8.6999999999999994E-3</v>
      </c>
      <c r="F935" s="9">
        <v>5.0000000000000001E-3</v>
      </c>
      <c r="G935" s="7">
        <v>4.3E-3</v>
      </c>
      <c r="H935" s="7">
        <f>+'NTN-B PRINCIPAL 2024'!P194</f>
        <v>-7.7796669484937464E-3</v>
      </c>
      <c r="I935" s="6">
        <v>0</v>
      </c>
      <c r="J935" s="36">
        <v>1.6999999999999999E-3</v>
      </c>
      <c r="K935" s="36">
        <v>-3.5900000000000001E-2</v>
      </c>
      <c r="L935" s="36">
        <v>-3.5999999999999999E-3</v>
      </c>
      <c r="M935" s="8">
        <f t="shared" si="85"/>
        <v>935</v>
      </c>
      <c r="N935" s="8">
        <f t="shared" si="86"/>
        <v>12</v>
      </c>
      <c r="O935" s="8" t="str">
        <f t="shared" si="87"/>
        <v>$L$935</v>
      </c>
    </row>
    <row r="936" spans="1:15" ht="20.100000000000001" customHeight="1" x14ac:dyDescent="0.25">
      <c r="A936" s="5">
        <f t="shared" si="84"/>
        <v>44440</v>
      </c>
      <c r="B936" s="9">
        <v>-5.5000000000000005E-3</v>
      </c>
      <c r="C936" s="9">
        <v>-6.4000000000000003E-3</v>
      </c>
      <c r="D936" s="9">
        <v>1.2E-2</v>
      </c>
      <c r="E936" s="9">
        <v>1.1599999999999999E-2</v>
      </c>
      <c r="F936" s="71">
        <v>1.1590000000000001E-3</v>
      </c>
      <c r="G936" s="7">
        <v>4.4000000000000003E-3</v>
      </c>
      <c r="H936" s="7">
        <f>+'NTN-B PRINCIPAL 2024'!P195</f>
        <v>6.1654659250687249E-3</v>
      </c>
      <c r="I936" s="6">
        <v>0</v>
      </c>
      <c r="J936" s="72">
        <v>4.0000000000000001E-3</v>
      </c>
      <c r="K936" s="72">
        <v>-7.2099999999999997E-2</v>
      </c>
      <c r="L936" s="72">
        <v>-6.4000000000000003E-3</v>
      </c>
      <c r="M936" s="8">
        <f t="shared" si="85"/>
        <v>936</v>
      </c>
      <c r="N936" s="8">
        <f t="shared" si="86"/>
        <v>12</v>
      </c>
      <c r="O936" s="8" t="str">
        <f t="shared" si="87"/>
        <v>$L$936</v>
      </c>
    </row>
    <row r="937" spans="1:15" ht="20.100000000000001" customHeight="1" x14ac:dyDescent="0.25">
      <c r="A937" s="5">
        <f t="shared" si="84"/>
        <v>44470</v>
      </c>
      <c r="B937" s="9">
        <v>1.6E-2</v>
      </c>
      <c r="C937" s="9">
        <v>6.4000000000000003E-3</v>
      </c>
      <c r="D937" s="9">
        <v>1.1599999999999999E-2</v>
      </c>
      <c r="E937" s="9">
        <v>1.2500000000000001E-2</v>
      </c>
      <c r="F937" s="71">
        <v>1.1590000000000001E-3</v>
      </c>
      <c r="G937" s="7">
        <v>4.8999999999999998E-3</v>
      </c>
      <c r="H937" s="7">
        <f>+'NTN-B PRINCIPAL 2024'!P196</f>
        <v>-2.8071807159157802E-2</v>
      </c>
      <c r="I937" s="6">
        <v>0</v>
      </c>
      <c r="J937" s="72">
        <v>-3.0999999999999999E-3</v>
      </c>
      <c r="K937" s="72">
        <v>-6.88E-2</v>
      </c>
      <c r="L937" s="72">
        <v>-1.18E-2</v>
      </c>
      <c r="M937" s="8">
        <f t="shared" si="85"/>
        <v>937</v>
      </c>
      <c r="N937" s="8">
        <f t="shared" si="86"/>
        <v>12</v>
      </c>
      <c r="O937" s="8" t="str">
        <f t="shared" si="87"/>
        <v>$L$937</v>
      </c>
    </row>
    <row r="938" spans="1:15" ht="20.100000000000001" customHeight="1" x14ac:dyDescent="0.25">
      <c r="A938" s="5">
        <f t="shared" si="84"/>
        <v>44501</v>
      </c>
      <c r="B938" s="9">
        <v>-5.7999999999999996E-3</v>
      </c>
      <c r="C938" s="9">
        <v>2.0000000000000001E-4</v>
      </c>
      <c r="D938" s="9">
        <v>8.3999999999999995E-3</v>
      </c>
      <c r="E938" s="9">
        <v>9.4999999999999998E-3</v>
      </c>
      <c r="F938" s="71">
        <v>1.1590000000000001E-3</v>
      </c>
      <c r="G938" s="7">
        <v>5.8999999999999999E-3</v>
      </c>
      <c r="H938" s="7">
        <f>+'NTN-B PRINCIPAL 2024'!P197</f>
        <v>3.1744329116320191E-2</v>
      </c>
      <c r="I938" s="6">
        <v>0</v>
      </c>
      <c r="J938" s="72">
        <v>1.38E-2</v>
      </c>
      <c r="K938" s="72">
        <v>-1.7999999999999999E-2</v>
      </c>
      <c r="L938" s="72">
        <v>0.01</v>
      </c>
      <c r="M938" s="8">
        <f t="shared" si="85"/>
        <v>938</v>
      </c>
      <c r="N938" s="8">
        <f t="shared" si="86"/>
        <v>12</v>
      </c>
      <c r="O938" s="8" t="str">
        <f t="shared" si="87"/>
        <v>$L$938</v>
      </c>
    </row>
    <row r="939" spans="1:15" ht="20.100000000000001" customHeight="1" x14ac:dyDescent="0.25">
      <c r="A939" s="5">
        <f t="shared" si="84"/>
        <v>44531</v>
      </c>
      <c r="B939" s="9">
        <v>1.2500000000000001E-2</v>
      </c>
      <c r="C939" s="9">
        <v>8.6999999999999994E-3</v>
      </c>
      <c r="D939" s="9">
        <v>7.3000000000000001E-3</v>
      </c>
      <c r="E939" s="9">
        <v>7.3000000000000001E-3</v>
      </c>
      <c r="F939" s="71">
        <v>1.1590000000000001E-3</v>
      </c>
      <c r="G939" s="7">
        <v>7.7000000000000002E-3</v>
      </c>
      <c r="H939" s="7">
        <f>+'NTN-B PRINCIPAL 2024'!P198</f>
        <v>3.8693087647461155E-3</v>
      </c>
      <c r="I939" s="6">
        <v>0</v>
      </c>
      <c r="J939" s="72">
        <v>7.4000000000000003E-3</v>
      </c>
      <c r="K939" s="72">
        <v>2.7400000000000001E-2</v>
      </c>
      <c r="L939" s="72">
        <v>9.5999999999999992E-3</v>
      </c>
      <c r="M939" s="8">
        <f t="shared" si="85"/>
        <v>939</v>
      </c>
      <c r="N939" s="8">
        <f t="shared" si="86"/>
        <v>12</v>
      </c>
      <c r="O939" s="8" t="str">
        <f t="shared" si="87"/>
        <v>$L$939</v>
      </c>
    </row>
    <row r="940" spans="1:15" ht="20.100000000000001" customHeight="1" x14ac:dyDescent="0.25">
      <c r="A940" s="5">
        <f t="shared" si="84"/>
        <v>44562</v>
      </c>
      <c r="B940" s="9">
        <v>2.0099999999999996E-2</v>
      </c>
      <c r="C940" s="9">
        <v>1.8200000000000001E-2</v>
      </c>
      <c r="D940" s="9">
        <v>6.7000000000000002E-3</v>
      </c>
      <c r="E940" s="9">
        <v>5.4000000000000003E-3</v>
      </c>
      <c r="F940" s="71">
        <v>5.6079999999999993E-3</v>
      </c>
      <c r="G940" s="7">
        <v>7.3000000000000001E-3</v>
      </c>
      <c r="H940" s="7">
        <f>+'NTN-B PRINCIPAL 2024'!P199</f>
        <v>-2.8288628636192747E-3</v>
      </c>
      <c r="I940" s="6">
        <v>0</v>
      </c>
      <c r="J940" s="72">
        <v>4.4999999999999997E-3</v>
      </c>
      <c r="K940" s="72">
        <v>7.1099999999999997E-2</v>
      </c>
      <c r="L940" s="72">
        <v>1.21E-2</v>
      </c>
      <c r="M940" s="8">
        <f t="shared" ref="M940:M975" si="88">ROW(B940)</f>
        <v>940</v>
      </c>
      <c r="N940" s="8">
        <f t="shared" ref="N940:N975" si="89">IF($Q$4=$B$3,COLUMN(B940),IF($Q$4=$C$3,COLUMN(C940),IF($Q$4=$D$3,COLUMN(D940),IF($Q$4=$E$3,COLUMN(E940),IF($Q$4=$F$3,COLUMN(F940),IF($Q$4=$G$3,COLUMN(G940),IF($Q$4=$H$3,COLUMN(H940),IF($Q$4=$I$3,COLUMN(I940),IF($Q$4=$J$3,COLUMN(J940),IF($Q$4=$K$3,COLUMN(K940),IF($Q$4=$L$3,COLUMN(L940),0)))))))))))</f>
        <v>12</v>
      </c>
      <c r="O940" s="8" t="str">
        <f t="shared" ref="O940:O975" si="90">ADDRESS(M940,N940)</f>
        <v>$L$940</v>
      </c>
    </row>
    <row r="941" spans="1:15" ht="20.100000000000001" customHeight="1" x14ac:dyDescent="0.25">
      <c r="A941" s="5">
        <f t="shared" si="84"/>
        <v>44593</v>
      </c>
      <c r="B941" s="9">
        <v>1.4999999999999999E-2</v>
      </c>
      <c r="C941" s="9">
        <v>1.83E-2</v>
      </c>
      <c r="D941" s="9">
        <v>0.01</v>
      </c>
      <c r="E941" s="9">
        <v>1.01E-2</v>
      </c>
      <c r="F941" s="71">
        <v>5.0000000000000001E-3</v>
      </c>
      <c r="G941" s="7">
        <v>7.6E-3</v>
      </c>
      <c r="H941" s="7">
        <f>+'NTN-B PRINCIPAL 2024'!P200</f>
        <v>6.875759022167971E-3</v>
      </c>
      <c r="I941" s="6">
        <v>0</v>
      </c>
      <c r="J941" s="72">
        <v>7.7000000000000002E-3</v>
      </c>
      <c r="K941" s="72">
        <v>1.5599999999999999E-2</v>
      </c>
      <c r="L941" s="72">
        <v>8.6999999999999994E-3</v>
      </c>
      <c r="M941" s="8">
        <f t="shared" si="88"/>
        <v>941</v>
      </c>
      <c r="N941" s="8">
        <f t="shared" si="89"/>
        <v>12</v>
      </c>
      <c r="O941" s="8" t="str">
        <f t="shared" si="90"/>
        <v>$L$941</v>
      </c>
    </row>
    <row r="942" spans="1:15" ht="20.100000000000001" customHeight="1" x14ac:dyDescent="0.25">
      <c r="A942" s="5">
        <f t="shared" si="84"/>
        <v>44621</v>
      </c>
      <c r="B942" s="9">
        <v>2.3700000000000002E-2</v>
      </c>
      <c r="C942" s="9">
        <v>1.7399999999999999E-2</v>
      </c>
      <c r="D942" s="9">
        <v>1.7100000000000001E-2</v>
      </c>
      <c r="E942" s="9">
        <v>1.6200000000000003E-2</v>
      </c>
      <c r="F942" s="71">
        <v>5.9760000000000004E-3</v>
      </c>
      <c r="G942" s="7">
        <v>9.300000000000001E-3</v>
      </c>
      <c r="H942" s="7">
        <f>+'NTN-B PRINCIPAL 2024'!P201</f>
        <v>2.4544952292783417E-2</v>
      </c>
      <c r="I942" s="6">
        <v>0</v>
      </c>
      <c r="J942" s="72">
        <v>1.5800000000000002E-2</v>
      </c>
      <c r="K942" s="72">
        <v>5.9499999999999997E-2</v>
      </c>
      <c r="L942" s="72">
        <v>2.1100000000000001E-2</v>
      </c>
      <c r="M942" s="8">
        <f t="shared" si="88"/>
        <v>942</v>
      </c>
      <c r="N942" s="8">
        <f t="shared" si="89"/>
        <v>12</v>
      </c>
      <c r="O942" s="8" t="str">
        <f t="shared" si="90"/>
        <v>$L$942</v>
      </c>
    </row>
    <row r="943" spans="1:15" ht="20.100000000000001" customHeight="1" x14ac:dyDescent="0.25">
      <c r="A943" s="5">
        <f t="shared" si="84"/>
        <v>44652</v>
      </c>
      <c r="B943" s="9">
        <v>4.0999999999999995E-3</v>
      </c>
      <c r="C943" s="9">
        <v>1.41E-2</v>
      </c>
      <c r="D943" s="9">
        <v>1.04E-2</v>
      </c>
      <c r="E943" s="9">
        <v>1.06E-2</v>
      </c>
      <c r="F943" s="71">
        <v>5.5579999999999996E-3</v>
      </c>
      <c r="G943" s="7">
        <v>8.3000000000000001E-3</v>
      </c>
      <c r="H943" s="7">
        <f>+'NTN-B PRINCIPAL 2024'!P202</f>
        <v>7.5215492822715557E-3</v>
      </c>
      <c r="I943" s="6">
        <v>0</v>
      </c>
      <c r="J943" s="72">
        <v>8.3000000000000001E-3</v>
      </c>
      <c r="K943" s="72">
        <v>-0.1009</v>
      </c>
      <c r="L943" s="72">
        <v>-4.8999999999999998E-3</v>
      </c>
      <c r="M943" s="8">
        <f t="shared" si="88"/>
        <v>943</v>
      </c>
      <c r="N943" s="8">
        <f t="shared" si="89"/>
        <v>12</v>
      </c>
      <c r="O943" s="8" t="str">
        <f t="shared" si="90"/>
        <v>$L$943</v>
      </c>
    </row>
    <row r="944" spans="1:15" ht="20.100000000000001" customHeight="1" x14ac:dyDescent="0.25">
      <c r="A944" s="5">
        <f t="shared" si="84"/>
        <v>44682</v>
      </c>
      <c r="B944" s="9">
        <v>6.8999999999999999E-3</v>
      </c>
      <c r="C944" s="9">
        <v>5.1999999999999998E-3</v>
      </c>
      <c r="D944" s="9">
        <v>4.5000000000000005E-3</v>
      </c>
      <c r="E944" s="9">
        <v>4.6999999999999993E-3</v>
      </c>
      <c r="F944" s="71">
        <v>6.6709999999999998E-3</v>
      </c>
      <c r="G944" s="7">
        <v>1.03E-2</v>
      </c>
      <c r="H944" s="7">
        <f>+'NTN-B PRINCIPAL 2024'!P203</f>
        <v>5.6678626728297044E-3</v>
      </c>
      <c r="I944" s="6">
        <v>0</v>
      </c>
      <c r="J944" s="72">
        <v>1.11E-2</v>
      </c>
      <c r="K944" s="72">
        <v>3.2099999999999997E-2</v>
      </c>
      <c r="L944" s="72">
        <v>1.3599999999999999E-2</v>
      </c>
      <c r="M944" s="8">
        <f t="shared" si="88"/>
        <v>944</v>
      </c>
      <c r="N944" s="8">
        <f t="shared" si="89"/>
        <v>12</v>
      </c>
      <c r="O944" s="8" t="str">
        <f t="shared" si="90"/>
        <v>$L$944</v>
      </c>
    </row>
    <row r="945" spans="1:15" ht="20.100000000000001" customHeight="1" x14ac:dyDescent="0.25">
      <c r="A945" s="5">
        <f t="shared" si="84"/>
        <v>44713</v>
      </c>
      <c r="B945" s="9">
        <v>6.1999999999999998E-3</v>
      </c>
      <c r="C945" s="9">
        <v>5.8999999999999999E-3</v>
      </c>
      <c r="D945" s="9">
        <v>6.1999999999999998E-3</v>
      </c>
      <c r="E945" s="9">
        <v>6.7000000000000002E-3</v>
      </c>
      <c r="F945" s="71">
        <v>6.4910000000000002E-3</v>
      </c>
      <c r="G945" s="7">
        <v>1.0200000000000001E-2</v>
      </c>
      <c r="H945" s="7">
        <f>+'NTN-B PRINCIPAL 2024'!P204</f>
        <v>-8.94088024518358E-3</v>
      </c>
      <c r="I945" s="6">
        <v>0</v>
      </c>
      <c r="J945" s="72">
        <v>7.3000000000000001E-3</v>
      </c>
      <c r="K945" s="72">
        <v>-0.11360000000000001</v>
      </c>
      <c r="L945" s="72">
        <v>-7.1999999999999998E-3</v>
      </c>
      <c r="M945" s="8">
        <f t="shared" si="88"/>
        <v>945</v>
      </c>
      <c r="N945" s="8">
        <f t="shared" si="89"/>
        <v>12</v>
      </c>
      <c r="O945" s="8" t="str">
        <f t="shared" si="90"/>
        <v>$L$945</v>
      </c>
    </row>
    <row r="946" spans="1:15" ht="20.100000000000001" customHeight="1" x14ac:dyDescent="0.25">
      <c r="A946" s="5">
        <f t="shared" si="84"/>
        <v>44743</v>
      </c>
      <c r="B946" s="9">
        <v>-3.8E-3</v>
      </c>
      <c r="C946" s="9">
        <v>2.0999999999999999E-3</v>
      </c>
      <c r="D946" s="9">
        <v>-6.0000000000000001E-3</v>
      </c>
      <c r="E946" s="9">
        <v>-6.8000000000000005E-3</v>
      </c>
      <c r="F946" s="71">
        <v>6.6390000000000008E-3</v>
      </c>
      <c r="G946" s="7">
        <v>1.03E-2</v>
      </c>
      <c r="H946" s="7">
        <f>+'NTN-B PRINCIPAL 2024'!P205</f>
        <v>-8.0032357168058343E-4</v>
      </c>
      <c r="I946" s="6">
        <v>0</v>
      </c>
      <c r="J946" s="72">
        <v>5.8999999999999999E-3</v>
      </c>
      <c r="K946" s="72">
        <v>4.5100000000000001E-2</v>
      </c>
      <c r="L946" s="72">
        <v>1.06E-2</v>
      </c>
      <c r="M946" s="8">
        <f t="shared" si="88"/>
        <v>946</v>
      </c>
      <c r="N946" s="8">
        <f t="shared" si="89"/>
        <v>12</v>
      </c>
      <c r="O946" s="8" t="str">
        <f t="shared" si="90"/>
        <v>$L$946</v>
      </c>
    </row>
    <row r="947" spans="1:15" ht="20.100000000000001" customHeight="1" x14ac:dyDescent="0.25">
      <c r="A947" s="5">
        <f t="shared" si="84"/>
        <v>44774</v>
      </c>
      <c r="B947" s="9">
        <v>-5.5000000000000005E-3</v>
      </c>
      <c r="C947" s="9">
        <v>-6.9999999999999993E-3</v>
      </c>
      <c r="D947" s="9">
        <v>-3.0999999999999999E-3</v>
      </c>
      <c r="E947" s="9">
        <v>-3.5999999999999999E-3</v>
      </c>
      <c r="F947" s="71">
        <v>7.4209999999999996E-3</v>
      </c>
      <c r="G947" s="7">
        <v>1.1699999999999999E-2</v>
      </c>
      <c r="H947" s="7">
        <f>+'NTN-B PRINCIPAL 2024'!P206</f>
        <v>3.0188030760858187E-3</v>
      </c>
      <c r="I947" s="6">
        <v>0</v>
      </c>
      <c r="J947" s="72">
        <v>1.2699999999999999E-2</v>
      </c>
      <c r="K947" s="72">
        <v>6.1600000000000002E-2</v>
      </c>
      <c r="L947" s="72">
        <v>1.8599999999999998E-2</v>
      </c>
      <c r="M947" s="8">
        <f t="shared" si="88"/>
        <v>947</v>
      </c>
      <c r="N947" s="8">
        <f t="shared" si="89"/>
        <v>12</v>
      </c>
      <c r="O947" s="8" t="str">
        <f t="shared" si="90"/>
        <v>$L$947</v>
      </c>
    </row>
    <row r="948" spans="1:15" ht="20.100000000000001" customHeight="1" x14ac:dyDescent="0.25">
      <c r="A948" s="5">
        <f t="shared" si="84"/>
        <v>44805</v>
      </c>
      <c r="B948" s="9">
        <v>-1.2199999999999999E-2</v>
      </c>
      <c r="C948" s="9">
        <v>-9.4999999999999998E-3</v>
      </c>
      <c r="D948" s="9">
        <v>-3.2000000000000002E-3</v>
      </c>
      <c r="E948" s="9">
        <v>-2.8999999999999998E-3</v>
      </c>
      <c r="F948" s="71">
        <v>6.8139999999999997E-3</v>
      </c>
      <c r="G948" s="7">
        <v>1.0700000000000001E-2</v>
      </c>
      <c r="H948" s="7">
        <f>+'NTN-B PRINCIPAL 2024'!P207</f>
        <v>1.4225869881166142E-2</v>
      </c>
      <c r="I948" s="6">
        <v>0</v>
      </c>
      <c r="J948" s="72">
        <v>1.2699999999999999E-2</v>
      </c>
      <c r="K948" s="72">
        <v>1.2999999999999999E-3</v>
      </c>
      <c r="L948" s="72">
        <v>1.1299999999999999E-2</v>
      </c>
      <c r="M948" s="8">
        <f t="shared" si="88"/>
        <v>948</v>
      </c>
      <c r="N948" s="8">
        <f t="shared" si="89"/>
        <v>12</v>
      </c>
      <c r="O948" s="8" t="str">
        <f t="shared" si="90"/>
        <v>$L$948</v>
      </c>
    </row>
    <row r="949" spans="1:15" ht="20.100000000000001" customHeight="1" x14ac:dyDescent="0.25">
      <c r="A949" s="5">
        <f t="shared" si="84"/>
        <v>44835</v>
      </c>
      <c r="B949" s="9">
        <v>-6.1999999999999998E-3</v>
      </c>
      <c r="C949" s="9">
        <v>-9.7000000000000003E-3</v>
      </c>
      <c r="D949" s="9">
        <v>4.6999999999999993E-3</v>
      </c>
      <c r="E949" s="9">
        <v>5.8999999999999999E-3</v>
      </c>
      <c r="F949" s="71">
        <v>6.5009999999999998E-3</v>
      </c>
      <c r="G949" s="7">
        <v>1.0200000000000001E-2</v>
      </c>
      <c r="H949" s="7">
        <f>+'NTN-B PRINCIPAL 2024'!P208</f>
        <v>-6.9656036529476273E-3</v>
      </c>
      <c r="I949" s="6">
        <v>0</v>
      </c>
      <c r="J949" s="72">
        <v>1.12E-2</v>
      </c>
      <c r="K949" s="72">
        <v>5.6000000000000001E-2</v>
      </c>
      <c r="L949" s="72">
        <v>1.66E-2</v>
      </c>
      <c r="M949" s="8">
        <f t="shared" si="88"/>
        <v>949</v>
      </c>
      <c r="N949" s="8">
        <f t="shared" si="89"/>
        <v>12</v>
      </c>
      <c r="O949" s="8" t="str">
        <f t="shared" si="90"/>
        <v>$L$949</v>
      </c>
    </row>
    <row r="950" spans="1:15" ht="20.100000000000001" customHeight="1" x14ac:dyDescent="0.25">
      <c r="A950" s="5">
        <f t="shared" si="84"/>
        <v>44866</v>
      </c>
      <c r="B950" s="9">
        <v>-1.8E-3</v>
      </c>
      <c r="C950" s="9">
        <v>-5.6000000000000008E-3</v>
      </c>
      <c r="D950" s="9">
        <v>3.8E-3</v>
      </c>
      <c r="E950" s="9">
        <v>4.0999999999999995E-3</v>
      </c>
      <c r="F950" s="71">
        <v>6.515E-3</v>
      </c>
      <c r="G950" s="7">
        <v>1.0200000000000001E-2</v>
      </c>
      <c r="H950" s="7">
        <f>+'NTN-B PRINCIPAL 2024'!P209</f>
        <v>1.3069410651527447E-2</v>
      </c>
      <c r="I950" s="6">
        <v>0</v>
      </c>
      <c r="J950" s="72">
        <v>6.1000000000000004E-3</v>
      </c>
      <c r="K950" s="72">
        <v>-3.4500000000000003E-2</v>
      </c>
      <c r="L950" s="72">
        <v>1E-3</v>
      </c>
      <c r="M950" s="8">
        <f t="shared" si="88"/>
        <v>950</v>
      </c>
      <c r="N950" s="8">
        <f t="shared" si="89"/>
        <v>12</v>
      </c>
      <c r="O950" s="8" t="str">
        <f t="shared" si="90"/>
        <v>$L$950</v>
      </c>
    </row>
    <row r="951" spans="1:15" ht="20.100000000000001" customHeight="1" x14ac:dyDescent="0.25">
      <c r="A951" s="5">
        <f t="shared" si="84"/>
        <v>44896</v>
      </c>
      <c r="B951" s="9">
        <v>3.0999999999999999E-3</v>
      </c>
      <c r="C951" s="9">
        <v>4.5000000000000005E-3</v>
      </c>
      <c r="D951" s="9">
        <v>6.8999999999999999E-3</v>
      </c>
      <c r="E951" s="9">
        <v>6.1999999999999998E-3</v>
      </c>
      <c r="F951" s="71">
        <v>7.0820000000000006E-3</v>
      </c>
      <c r="G951" s="7">
        <v>1.1200000000000002E-2</v>
      </c>
      <c r="H951" s="7">
        <f>+'NTN-B PRINCIPAL 2024'!P210</f>
        <v>1.2495080131492031E-2</v>
      </c>
      <c r="I951" s="6">
        <v>0</v>
      </c>
      <c r="J951" s="72">
        <v>8.3000000000000001E-3</v>
      </c>
      <c r="K951" s="72">
        <v>-2.58E-2</v>
      </c>
      <c r="L951" s="72">
        <v>4.3E-3</v>
      </c>
      <c r="M951" s="8">
        <f t="shared" si="88"/>
        <v>951</v>
      </c>
      <c r="N951" s="8">
        <f t="shared" si="89"/>
        <v>12</v>
      </c>
      <c r="O951" s="8" t="str">
        <f t="shared" si="90"/>
        <v>$L$951</v>
      </c>
    </row>
    <row r="952" spans="1:15" ht="20.100000000000001" customHeight="1" x14ac:dyDescent="0.25">
      <c r="A952" s="5">
        <f t="shared" si="84"/>
        <v>44927</v>
      </c>
      <c r="B952" s="9">
        <v>5.9999999999999995E-4</v>
      </c>
      <c r="C952" s="9">
        <v>2.0999999999999999E-3</v>
      </c>
      <c r="D952" s="9">
        <v>4.5999999999999999E-3</v>
      </c>
      <c r="E952" s="9">
        <v>5.3E-3</v>
      </c>
      <c r="F952" s="71">
        <v>7.0909999999999992E-3</v>
      </c>
      <c r="G952" s="7">
        <v>1.1200000000000002E-2</v>
      </c>
      <c r="H952" s="7">
        <f>+'NTN-B PRINCIPAL 2024'!P211</f>
        <v>1.194017619340304E-2</v>
      </c>
      <c r="I952" s="6">
        <v>0</v>
      </c>
      <c r="J952" s="72">
        <v>-1.18E-2</v>
      </c>
      <c r="K952" s="72">
        <v>3.5499999999999997E-2</v>
      </c>
      <c r="L952" s="72">
        <v>-6.4000000000000003E-3</v>
      </c>
      <c r="M952" s="8">
        <f t="shared" si="88"/>
        <v>952</v>
      </c>
      <c r="N952" s="8">
        <f t="shared" si="89"/>
        <v>12</v>
      </c>
      <c r="O952" s="8" t="str">
        <f t="shared" si="90"/>
        <v>$L$952</v>
      </c>
    </row>
    <row r="953" spans="1:15" ht="20.100000000000001" customHeight="1" x14ac:dyDescent="0.25">
      <c r="A953" s="5">
        <f t="shared" si="84"/>
        <v>44958</v>
      </c>
      <c r="B953" s="9">
        <v>4.0000000000000002E-4</v>
      </c>
      <c r="C953" s="9">
        <v>-5.9999999999999995E-4</v>
      </c>
      <c r="D953" s="9">
        <v>7.7000000000000002E-3</v>
      </c>
      <c r="E953" s="9">
        <v>8.3999999999999995E-3</v>
      </c>
      <c r="F953" s="71">
        <v>5.8340000000000006E-3</v>
      </c>
      <c r="G953" s="7">
        <v>9.1999999999999998E-3</v>
      </c>
      <c r="H953" s="7">
        <f>+'NTN-B PRINCIPAL 2024'!P212</f>
        <v>1.1496451130655005E-2</v>
      </c>
      <c r="I953" s="6">
        <v>0</v>
      </c>
      <c r="J953" s="72">
        <v>5.1999999999999998E-3</v>
      </c>
      <c r="K953" s="72">
        <v>-7.6100000000000001E-2</v>
      </c>
      <c r="L953" s="72">
        <v>-4.4000000000000003E-3</v>
      </c>
      <c r="M953" s="8">
        <f t="shared" si="88"/>
        <v>953</v>
      </c>
      <c r="N953" s="8">
        <f t="shared" si="89"/>
        <v>12</v>
      </c>
      <c r="O953" s="8" t="str">
        <f t="shared" si="90"/>
        <v>$L$953</v>
      </c>
    </row>
    <row r="954" spans="1:15" ht="20.100000000000001" customHeight="1" x14ac:dyDescent="0.25">
      <c r="A954" s="5">
        <f t="shared" si="84"/>
        <v>44986</v>
      </c>
      <c r="B954" s="9">
        <v>-3.4000000000000002E-3</v>
      </c>
      <c r="C954" s="9">
        <v>5.0000000000000001E-4</v>
      </c>
      <c r="D954" s="9">
        <v>6.4000000000000003E-3</v>
      </c>
      <c r="E954" s="9">
        <v>7.0999999999999995E-3</v>
      </c>
      <c r="F954" s="71">
        <v>7.4039999999999991E-3</v>
      </c>
      <c r="G954" s="7">
        <v>1.1699999999999999E-2</v>
      </c>
      <c r="H954" s="7">
        <f>+'NTN-B PRINCIPAL 2024'!P213</f>
        <v>2.7705687502157517E-3</v>
      </c>
      <c r="I954" s="6">
        <v>0</v>
      </c>
      <c r="J954" s="72">
        <v>1.34E-2</v>
      </c>
      <c r="K954" s="72">
        <v>-3.15E-2</v>
      </c>
      <c r="L954" s="72">
        <v>8.0999999999999996E-3</v>
      </c>
      <c r="M954" s="8">
        <f t="shared" si="88"/>
        <v>954</v>
      </c>
      <c r="N954" s="8">
        <f t="shared" si="89"/>
        <v>12</v>
      </c>
      <c r="O954" s="8" t="str">
        <f t="shared" si="90"/>
        <v>$L$954</v>
      </c>
    </row>
    <row r="955" spans="1:15" ht="20.100000000000001" customHeight="1" x14ac:dyDescent="0.25">
      <c r="A955" s="5">
        <f t="shared" si="84"/>
        <v>45017</v>
      </c>
      <c r="B955" s="9">
        <v>-1.01E-2</v>
      </c>
      <c r="C955" s="9">
        <v>-9.4999999999999998E-3</v>
      </c>
      <c r="D955" s="9">
        <v>5.3E-3</v>
      </c>
      <c r="E955" s="9">
        <v>6.0999999999999995E-3</v>
      </c>
      <c r="F955" s="71">
        <v>5.8250000000000003E-3</v>
      </c>
      <c r="G955" s="7">
        <v>9.1999999999999998E-3</v>
      </c>
      <c r="H955" s="7">
        <f>+'NTN-B PRINCIPAL 2024'!P214</f>
        <v>-3.7312939820992597E-3</v>
      </c>
      <c r="I955" s="6">
        <v>0</v>
      </c>
      <c r="J955" s="72">
        <v>1.04E-2</v>
      </c>
      <c r="K955" s="72">
        <v>1.8100000000000002E-2</v>
      </c>
      <c r="L955" s="72">
        <v>1.1299999999999999E-2</v>
      </c>
      <c r="M955" s="8">
        <f t="shared" si="88"/>
        <v>955</v>
      </c>
      <c r="N955" s="8">
        <f t="shared" si="89"/>
        <v>12</v>
      </c>
      <c r="O955" s="8" t="str">
        <f t="shared" si="90"/>
        <v>$L$955</v>
      </c>
    </row>
    <row r="956" spans="1:15" ht="20.100000000000001" customHeight="1" x14ac:dyDescent="0.25">
      <c r="A956" s="5">
        <f t="shared" si="84"/>
        <v>45047</v>
      </c>
      <c r="B956" s="9">
        <v>-2.3300000000000001E-2</v>
      </c>
      <c r="C956" s="9">
        <v>-1.84E-2</v>
      </c>
      <c r="D956" s="9">
        <v>3.5999999999999999E-3</v>
      </c>
      <c r="E956" s="9">
        <v>2.3E-3</v>
      </c>
      <c r="F956" s="71">
        <v>7.1580000000000003E-3</v>
      </c>
      <c r="G956" s="7">
        <v>1.1200000000000002E-2</v>
      </c>
      <c r="H956" s="7">
        <f>+'NTN-B PRINCIPAL 2024'!P215</f>
        <v>7.5303836682818481E-3</v>
      </c>
      <c r="I956" s="6">
        <v>0</v>
      </c>
      <c r="J956" s="72">
        <v>1.8200000000000001E-2</v>
      </c>
      <c r="K956" s="72">
        <v>3.4799999999999998E-2</v>
      </c>
      <c r="L956" s="72">
        <v>2.0199999999999999E-2</v>
      </c>
      <c r="M956" s="8">
        <f t="shared" si="88"/>
        <v>956</v>
      </c>
      <c r="N956" s="8">
        <f t="shared" si="89"/>
        <v>12</v>
      </c>
      <c r="O956" s="8" t="str">
        <f t="shared" si="90"/>
        <v>$L$956</v>
      </c>
    </row>
    <row r="957" spans="1:15" ht="20.100000000000001" customHeight="1" x14ac:dyDescent="0.25">
      <c r="A957" s="5">
        <f t="shared" si="84"/>
        <v>45078</v>
      </c>
      <c r="B957" s="9">
        <v>-1.4499999999999999E-2</v>
      </c>
      <c r="C957" s="9">
        <v>-1.9299999999999998E-2</v>
      </c>
      <c r="D957" s="9">
        <v>-1E-3</v>
      </c>
      <c r="E957" s="9">
        <v>-8.0000000000000004E-4</v>
      </c>
      <c r="F957" s="71">
        <v>6.8079999999999998E-3</v>
      </c>
      <c r="G957" s="7">
        <v>1.0700000000000001E-2</v>
      </c>
      <c r="H957" s="7">
        <f>+'NTN-B PRINCIPAL 2024'!P216</f>
        <v>9.9143450968866009E-3</v>
      </c>
      <c r="I957" s="6">
        <v>0</v>
      </c>
      <c r="J957" s="72">
        <v>1.44E-2</v>
      </c>
      <c r="K957" s="72">
        <v>9.01E-2</v>
      </c>
      <c r="L957" s="72">
        <v>2.35E-2</v>
      </c>
      <c r="M957" s="8">
        <f t="shared" si="88"/>
        <v>957</v>
      </c>
      <c r="N957" s="8">
        <f t="shared" si="89"/>
        <v>12</v>
      </c>
      <c r="O957" s="8" t="str">
        <f t="shared" si="90"/>
        <v>$L$957</v>
      </c>
    </row>
    <row r="958" spans="1:15" ht="20.100000000000001" customHeight="1" x14ac:dyDescent="0.25">
      <c r="A958" s="5">
        <f t="shared" si="84"/>
        <v>45108</v>
      </c>
      <c r="B958" s="9">
        <v>-4.0000000000000001E-3</v>
      </c>
      <c r="C958" s="9">
        <v>-7.1999999999999998E-3</v>
      </c>
      <c r="D958" s="9">
        <v>-8.9999999999999998E-4</v>
      </c>
      <c r="E958" s="9">
        <v>1.1999999999999999E-3</v>
      </c>
      <c r="F958" s="71">
        <v>6.5890000000000002E-3</v>
      </c>
      <c r="G958" s="7">
        <v>1.0700000000000001E-2</v>
      </c>
      <c r="H958" s="7">
        <f>+'NTN-B PRINCIPAL 2024'!P217</f>
        <v>7.9786612973951065E-3</v>
      </c>
      <c r="I958" s="6">
        <v>0</v>
      </c>
      <c r="J958" s="72">
        <v>1.03E-2</v>
      </c>
      <c r="K958" s="72">
        <v>3.3799999999999997E-2</v>
      </c>
      <c r="L958" s="72">
        <v>1.3299999999999999E-2</v>
      </c>
      <c r="M958" s="8">
        <f t="shared" si="88"/>
        <v>958</v>
      </c>
      <c r="N958" s="8">
        <f t="shared" si="89"/>
        <v>12</v>
      </c>
      <c r="O958" s="8" t="str">
        <f t="shared" si="90"/>
        <v>$L$958</v>
      </c>
    </row>
    <row r="959" spans="1:15" ht="20.100000000000001" customHeight="1" x14ac:dyDescent="0.25">
      <c r="A959" s="5">
        <f t="shared" si="84"/>
        <v>45139</v>
      </c>
      <c r="B959" s="9">
        <v>5.0000000000000001E-4</v>
      </c>
      <c r="C959" s="9">
        <v>-1.4000000000000002E-3</v>
      </c>
      <c r="D959" s="9">
        <v>2E-3</v>
      </c>
      <c r="E959" s="9">
        <v>2.3E-3</v>
      </c>
      <c r="F959" s="71">
        <v>7.1709999999999994E-3</v>
      </c>
      <c r="G959" s="7">
        <v>1.1399999999999999E-2</v>
      </c>
      <c r="H959" s="7">
        <f>+'NTN-B PRINCIPAL 2024'!P218</f>
        <v>8.5881370091895892E-3</v>
      </c>
      <c r="I959" s="6">
        <v>0</v>
      </c>
      <c r="J959" s="72">
        <v>7.7000000000000002E-3</v>
      </c>
      <c r="K959" s="72">
        <v>-5.2200000000000003E-2</v>
      </c>
      <c r="L959" s="72">
        <v>-2.0000000000000001E-4</v>
      </c>
      <c r="M959" s="8">
        <f t="shared" si="88"/>
        <v>959</v>
      </c>
      <c r="N959" s="8">
        <f t="shared" si="89"/>
        <v>12</v>
      </c>
      <c r="O959" s="8" t="str">
        <f t="shared" si="90"/>
        <v>$L$959</v>
      </c>
    </row>
    <row r="960" spans="1:15" ht="20.100000000000001" customHeight="1" x14ac:dyDescent="0.25">
      <c r="A960" s="5">
        <f t="shared" si="84"/>
        <v>45170</v>
      </c>
      <c r="B960" s="9">
        <v>4.5000000000000005E-3</v>
      </c>
      <c r="C960" s="9">
        <v>3.7000000000000002E-3</v>
      </c>
      <c r="D960" s="9">
        <v>1.1000000000000001E-3</v>
      </c>
      <c r="E960" s="9">
        <v>2.5999999999999999E-3</v>
      </c>
      <c r="F960" s="71">
        <v>6.136E-3</v>
      </c>
      <c r="G960" s="7">
        <v>9.7000000000000003E-3</v>
      </c>
      <c r="H960" s="7">
        <f>+'NTN-B PRINCIPAL 2024'!P219</f>
        <v>4.0231771648433501E-3</v>
      </c>
      <c r="I960" s="6">
        <v>0</v>
      </c>
      <c r="J960" s="72">
        <v>4.5999999999999999E-3</v>
      </c>
      <c r="K960" s="72">
        <v>1.0800000000000001E-2</v>
      </c>
      <c r="L960" s="72">
        <v>5.4000000000000003E-3</v>
      </c>
      <c r="M960" s="8">
        <f t="shared" si="88"/>
        <v>960</v>
      </c>
      <c r="N960" s="8">
        <f t="shared" si="89"/>
        <v>12</v>
      </c>
      <c r="O960" s="8" t="str">
        <f t="shared" si="90"/>
        <v>$L$960</v>
      </c>
    </row>
    <row r="961" spans="1:15" ht="20.100000000000001" customHeight="1" x14ac:dyDescent="0.25">
      <c r="A961" s="5">
        <f t="shared" si="84"/>
        <v>45200</v>
      </c>
      <c r="B961" s="9">
        <v>5.1000000000000004E-3</v>
      </c>
      <c r="C961" s="9">
        <v>5.0000000000000001E-3</v>
      </c>
      <c r="D961" s="9">
        <v>1.1999999999999999E-3</v>
      </c>
      <c r="E961" s="9">
        <v>2.3999999999999998E-3</v>
      </c>
      <c r="F961" s="71">
        <v>6.0609999999999995E-3</v>
      </c>
      <c r="G961" s="7">
        <v>0.01</v>
      </c>
      <c r="H961" s="7">
        <f>+'NTN-B PRINCIPAL 2024'!P220</f>
        <v>6.8727391472740429E-3</v>
      </c>
      <c r="I961" s="6">
        <v>0</v>
      </c>
      <c r="J961" s="72">
        <v>4.0000000000000001E-3</v>
      </c>
      <c r="K961" s="72">
        <v>-3.04E-2</v>
      </c>
      <c r="L961" s="72">
        <v>-4.0000000000000002E-4</v>
      </c>
      <c r="M961" s="8">
        <f t="shared" si="88"/>
        <v>961</v>
      </c>
      <c r="N961" s="8">
        <f t="shared" si="89"/>
        <v>12</v>
      </c>
      <c r="O961" s="8" t="str">
        <f t="shared" si="90"/>
        <v>$L$961</v>
      </c>
    </row>
    <row r="962" spans="1:15" ht="20.100000000000001" customHeight="1" x14ac:dyDescent="0.25">
      <c r="A962" s="5">
        <f t="shared" si="84"/>
        <v>45231</v>
      </c>
      <c r="B962" s="9">
        <v>5.0000000000000001E-3</v>
      </c>
      <c r="C962" s="9">
        <v>5.8999999999999999E-3</v>
      </c>
      <c r="D962" s="9">
        <v>1E-3</v>
      </c>
      <c r="E962" s="9">
        <v>2.8000000000000004E-3</v>
      </c>
      <c r="F962" s="71">
        <v>5.7789999999999994E-3</v>
      </c>
      <c r="G962" s="7">
        <v>9.1999999999999998E-3</v>
      </c>
      <c r="H962" s="7">
        <f>+'NTN-B PRINCIPAL 2024'!P221</f>
        <v>5.7582537900759956E-3</v>
      </c>
      <c r="I962" s="6">
        <v>0</v>
      </c>
      <c r="J962" s="72">
        <v>1.5100000000000001E-2</v>
      </c>
      <c r="K962" s="72">
        <v>0.12189999999999999</v>
      </c>
      <c r="L962" s="72">
        <v>2.8299999999999999E-2</v>
      </c>
      <c r="M962" s="8">
        <f t="shared" si="88"/>
        <v>962</v>
      </c>
      <c r="N962" s="8">
        <f t="shared" si="89"/>
        <v>12</v>
      </c>
      <c r="O962" s="8" t="str">
        <f t="shared" si="90"/>
        <v>$L$962</v>
      </c>
    </row>
    <row r="963" spans="1:15" ht="20.100000000000001" customHeight="1" x14ac:dyDescent="0.25">
      <c r="A963" s="5">
        <f t="shared" si="84"/>
        <v>45261</v>
      </c>
      <c r="B963" s="9">
        <v>6.4000000000000003E-3</v>
      </c>
      <c r="C963" s="9">
        <v>7.4000000000000003E-3</v>
      </c>
      <c r="D963" s="9">
        <v>5.5000000000000005E-3</v>
      </c>
      <c r="E963" s="9">
        <v>5.6000000000000008E-3</v>
      </c>
      <c r="F963" s="71">
        <v>5.6930000000000001E-3</v>
      </c>
      <c r="G963" s="7">
        <v>8.8999999999999999E-3</v>
      </c>
      <c r="H963" s="7">
        <f>+'NTN-B PRINCIPAL 2024'!P222</f>
        <v>1.1970302285647438E-2</v>
      </c>
      <c r="I963" s="6">
        <v>0</v>
      </c>
      <c r="J963" s="72">
        <v>1.4898E-2</v>
      </c>
      <c r="K963" s="72">
        <v>5.5377000000000003E-2</v>
      </c>
      <c r="L963" s="72">
        <v>2.0323999999999998E-2</v>
      </c>
      <c r="M963" s="8">
        <f t="shared" si="88"/>
        <v>963</v>
      </c>
      <c r="N963" s="8">
        <f t="shared" si="89"/>
        <v>12</v>
      </c>
      <c r="O963" s="8" t="str">
        <f t="shared" si="90"/>
        <v>$L$963</v>
      </c>
    </row>
    <row r="964" spans="1:15" ht="20.100000000000001" customHeight="1" x14ac:dyDescent="0.25">
      <c r="A964" s="5">
        <f t="shared" si="84"/>
        <v>45292</v>
      </c>
      <c r="B964" s="9">
        <v>-2.7000000000000001E-3</v>
      </c>
      <c r="C964" s="9">
        <v>7.000000000000001E-4</v>
      </c>
      <c r="D964" s="9">
        <v>5.6999999999999993E-3</v>
      </c>
      <c r="E964" s="9">
        <v>4.1999999999999997E-3</v>
      </c>
      <c r="F964" s="71">
        <v>5.8789999999999997E-3</v>
      </c>
      <c r="G964" s="7">
        <v>9.7000000000000003E-3</v>
      </c>
      <c r="H964" s="7">
        <f>+'NTN-B PRINCIPAL 2024'!P223</f>
        <v>0</v>
      </c>
      <c r="I964" s="6">
        <v>0</v>
      </c>
      <c r="J964" s="72">
        <v>6.8669999999999998E-3</v>
      </c>
      <c r="K964" s="72">
        <v>-4.4436999999999997E-2</v>
      </c>
      <c r="L964" s="72">
        <v>-3.4400000000000001E-4</v>
      </c>
      <c r="M964" s="8">
        <f t="shared" si="88"/>
        <v>964</v>
      </c>
      <c r="N964" s="8">
        <f t="shared" si="89"/>
        <v>12</v>
      </c>
      <c r="O964" s="8" t="str">
        <f t="shared" si="90"/>
        <v>$L$964</v>
      </c>
    </row>
    <row r="965" spans="1:15" ht="20.100000000000001" customHeight="1" x14ac:dyDescent="0.25">
      <c r="A965" s="5">
        <f t="shared" si="84"/>
        <v>45323</v>
      </c>
      <c r="B965" s="9"/>
      <c r="C965" s="9"/>
      <c r="D965" s="9"/>
      <c r="E965" s="9"/>
      <c r="F965" s="71">
        <v>5.0790000000000002E-3</v>
      </c>
      <c r="G965" s="7"/>
      <c r="H965" s="7"/>
      <c r="I965" s="6"/>
      <c r="J965" s="36"/>
      <c r="K965" s="36"/>
      <c r="L965" s="36"/>
      <c r="M965" s="8">
        <f t="shared" si="88"/>
        <v>965</v>
      </c>
      <c r="N965" s="8">
        <f t="shared" si="89"/>
        <v>12</v>
      </c>
      <c r="O965" s="8" t="str">
        <f t="shared" si="90"/>
        <v>$L$965</v>
      </c>
    </row>
    <row r="966" spans="1:15" ht="20.100000000000001" customHeight="1" x14ac:dyDescent="0.25">
      <c r="A966" s="5">
        <f t="shared" si="84"/>
        <v>45352</v>
      </c>
      <c r="B966" s="9"/>
      <c r="C966" s="9"/>
      <c r="D966" s="9"/>
      <c r="E966" s="9"/>
      <c r="F966" s="9"/>
      <c r="G966" s="7"/>
      <c r="H966" s="7"/>
      <c r="I966" s="6"/>
      <c r="J966" s="36"/>
      <c r="K966" s="36"/>
      <c r="L966" s="36"/>
      <c r="M966" s="8">
        <f t="shared" si="88"/>
        <v>966</v>
      </c>
      <c r="N966" s="8">
        <f t="shared" si="89"/>
        <v>12</v>
      </c>
      <c r="O966" s="8" t="str">
        <f t="shared" si="90"/>
        <v>$L$966</v>
      </c>
    </row>
    <row r="967" spans="1:15" ht="20.100000000000001" customHeight="1" x14ac:dyDescent="0.25">
      <c r="A967" s="5">
        <f t="shared" si="84"/>
        <v>45383</v>
      </c>
      <c r="B967" s="9"/>
      <c r="C967" s="9"/>
      <c r="D967" s="9"/>
      <c r="E967" s="9"/>
      <c r="F967" s="9"/>
      <c r="G967" s="7"/>
      <c r="H967" s="7"/>
      <c r="I967" s="6"/>
      <c r="J967" s="36"/>
      <c r="K967" s="36"/>
      <c r="L967" s="36"/>
      <c r="M967" s="8">
        <f t="shared" si="88"/>
        <v>967</v>
      </c>
      <c r="N967" s="8">
        <f t="shared" si="89"/>
        <v>12</v>
      </c>
      <c r="O967" s="8" t="str">
        <f t="shared" si="90"/>
        <v>$L$967</v>
      </c>
    </row>
    <row r="968" spans="1:15" ht="20.100000000000001" customHeight="1" x14ac:dyDescent="0.25">
      <c r="A968" s="5">
        <f t="shared" si="84"/>
        <v>45413</v>
      </c>
      <c r="B968" s="9"/>
      <c r="C968" s="9"/>
      <c r="D968" s="9"/>
      <c r="E968" s="9"/>
      <c r="F968" s="9"/>
      <c r="G968" s="7"/>
      <c r="H968" s="7"/>
      <c r="I968" s="6"/>
      <c r="J968" s="36"/>
      <c r="K968" s="36"/>
      <c r="L968" s="36"/>
      <c r="M968" s="8">
        <f t="shared" si="88"/>
        <v>968</v>
      </c>
      <c r="N968" s="8">
        <f t="shared" si="89"/>
        <v>12</v>
      </c>
      <c r="O968" s="8" t="str">
        <f t="shared" si="90"/>
        <v>$L$968</v>
      </c>
    </row>
    <row r="969" spans="1:15" ht="20.100000000000001" customHeight="1" x14ac:dyDescent="0.25">
      <c r="A969" s="5">
        <f t="shared" si="84"/>
        <v>45444</v>
      </c>
      <c r="B969" s="9"/>
      <c r="C969" s="9"/>
      <c r="D969" s="9"/>
      <c r="E969" s="9"/>
      <c r="F969" s="9"/>
      <c r="G969" s="7"/>
      <c r="H969" s="7"/>
      <c r="I969" s="6"/>
      <c r="J969" s="36"/>
      <c r="K969" s="36"/>
      <c r="L969" s="36"/>
      <c r="M969" s="8">
        <f t="shared" si="88"/>
        <v>969</v>
      </c>
      <c r="N969" s="8">
        <f t="shared" si="89"/>
        <v>12</v>
      </c>
      <c r="O969" s="8" t="str">
        <f t="shared" si="90"/>
        <v>$L$969</v>
      </c>
    </row>
    <row r="970" spans="1:15" ht="20.100000000000001" customHeight="1" x14ac:dyDescent="0.25">
      <c r="A970" s="5">
        <f t="shared" si="84"/>
        <v>45474</v>
      </c>
      <c r="B970" s="9"/>
      <c r="C970" s="9"/>
      <c r="D970" s="9"/>
      <c r="E970" s="9"/>
      <c r="F970" s="9"/>
      <c r="G970" s="7"/>
      <c r="H970" s="7"/>
      <c r="I970" s="6"/>
      <c r="J970" s="36"/>
      <c r="K970" s="36"/>
      <c r="L970" s="36"/>
      <c r="M970" s="8">
        <f t="shared" si="88"/>
        <v>970</v>
      </c>
      <c r="N970" s="8">
        <f t="shared" si="89"/>
        <v>12</v>
      </c>
      <c r="O970" s="8" t="str">
        <f t="shared" si="90"/>
        <v>$L$970</v>
      </c>
    </row>
    <row r="971" spans="1:15" ht="20.100000000000001" customHeight="1" x14ac:dyDescent="0.25">
      <c r="A971" s="5">
        <f t="shared" si="84"/>
        <v>45505</v>
      </c>
      <c r="B971" s="9"/>
      <c r="C971" s="9"/>
      <c r="D971" s="9"/>
      <c r="E971" s="9"/>
      <c r="F971" s="9"/>
      <c r="G971" s="7"/>
      <c r="H971" s="7"/>
      <c r="I971" s="6"/>
      <c r="J971" s="36"/>
      <c r="K971" s="36"/>
      <c r="L971" s="36"/>
      <c r="M971" s="8">
        <f t="shared" si="88"/>
        <v>971</v>
      </c>
      <c r="N971" s="8">
        <f t="shared" si="89"/>
        <v>12</v>
      </c>
      <c r="O971" s="8" t="str">
        <f t="shared" si="90"/>
        <v>$L$971</v>
      </c>
    </row>
    <row r="972" spans="1:15" ht="20.100000000000001" customHeight="1" x14ac:dyDescent="0.25">
      <c r="A972" s="5">
        <f t="shared" si="84"/>
        <v>45536</v>
      </c>
      <c r="B972" s="9"/>
      <c r="C972" s="9"/>
      <c r="D972" s="9"/>
      <c r="E972" s="9"/>
      <c r="F972" s="9"/>
      <c r="G972" s="7"/>
      <c r="H972" s="7"/>
      <c r="I972" s="6"/>
      <c r="J972" s="36"/>
      <c r="K972" s="36"/>
      <c r="L972" s="36"/>
      <c r="M972" s="8">
        <f t="shared" si="88"/>
        <v>972</v>
      </c>
      <c r="N972" s="8">
        <f t="shared" si="89"/>
        <v>12</v>
      </c>
      <c r="O972" s="8" t="str">
        <f t="shared" si="90"/>
        <v>$L$972</v>
      </c>
    </row>
    <row r="973" spans="1:15" ht="20.100000000000001" customHeight="1" x14ac:dyDescent="0.25">
      <c r="A973" s="5">
        <f t="shared" si="84"/>
        <v>45566</v>
      </c>
      <c r="B973" s="9"/>
      <c r="C973" s="9"/>
      <c r="D973" s="9"/>
      <c r="E973" s="9"/>
      <c r="F973" s="9"/>
      <c r="G973" s="7"/>
      <c r="H973" s="7"/>
      <c r="I973" s="6"/>
      <c r="J973" s="36"/>
      <c r="K973" s="36"/>
      <c r="L973" s="36"/>
      <c r="M973" s="8">
        <f t="shared" si="88"/>
        <v>973</v>
      </c>
      <c r="N973" s="8">
        <f t="shared" si="89"/>
        <v>12</v>
      </c>
      <c r="O973" s="8" t="str">
        <f t="shared" si="90"/>
        <v>$L$973</v>
      </c>
    </row>
    <row r="974" spans="1:15" ht="20.100000000000001" customHeight="1" x14ac:dyDescent="0.25">
      <c r="A974" s="5">
        <f t="shared" si="84"/>
        <v>45597</v>
      </c>
      <c r="B974" s="9"/>
      <c r="C974" s="9"/>
      <c r="D974" s="9"/>
      <c r="E974" s="9"/>
      <c r="F974" s="9"/>
      <c r="G974" s="7"/>
      <c r="H974" s="7"/>
      <c r="I974" s="6"/>
      <c r="J974" s="36"/>
      <c r="K974" s="36"/>
      <c r="L974" s="36"/>
      <c r="M974" s="8">
        <f t="shared" si="88"/>
        <v>974</v>
      </c>
      <c r="N974" s="8">
        <f t="shared" si="89"/>
        <v>12</v>
      </c>
      <c r="O974" s="8" t="str">
        <f t="shared" si="90"/>
        <v>$L$974</v>
      </c>
    </row>
    <row r="975" spans="1:15" ht="20.100000000000001" customHeight="1" x14ac:dyDescent="0.25">
      <c r="A975" s="5">
        <f t="shared" si="84"/>
        <v>45627</v>
      </c>
      <c r="B975" s="9"/>
      <c r="C975" s="9"/>
      <c r="D975" s="9"/>
      <c r="E975" s="9"/>
      <c r="F975" s="9"/>
      <c r="G975" s="7"/>
      <c r="H975" s="7"/>
      <c r="I975" s="6"/>
      <c r="J975" s="36"/>
      <c r="K975" s="36"/>
      <c r="L975" s="36"/>
      <c r="M975" s="8">
        <f t="shared" si="88"/>
        <v>975</v>
      </c>
      <c r="N975" s="8">
        <f t="shared" si="89"/>
        <v>12</v>
      </c>
      <c r="O975" s="8" t="str">
        <f t="shared" si="90"/>
        <v>$L$975</v>
      </c>
    </row>
  </sheetData>
  <sheetProtection algorithmName="SHA-512" hashValue="ZUGeyFUtTTLjy4bMObP5YAyLWgocWrsZtKZl5t/XvjacuuuU1Ps62ubkf+yEx1sRP6RwC4OOKonbNOpeL3PQyg==" saltValue="kiyy15HCkUMhmJDZRQ7X3Q==" spinCount="100000" sheet="1" formatColumns="0" formatRows="0" selectLockedCells="1"/>
  <mergeCells count="1">
    <mergeCell ref="Q6:Z11"/>
  </mergeCells>
  <conditionalFormatting sqref="Z2">
    <cfRule type="containsText" dxfId="0" priority="2" operator="containsText" text="NTN-B?">
      <formula>NOT(ISERROR(SEARCH("NTN-B?",Z2)))</formula>
    </cfRule>
  </conditionalFormatting>
  <dataValidations count="3">
    <dataValidation type="list" allowBlank="1" showInputMessage="1" showErrorMessage="1" sqref="U5 R5" xr:uid="{00000000-0002-0000-0000-000000000000}">
      <formula1>$A$5:$A$903</formula1>
    </dataValidation>
    <dataValidation type="list" allowBlank="1" showInputMessage="1" showErrorMessage="1" sqref="U4 R4" xr:uid="{00000000-0002-0000-0000-000001000000}">
      <formula1>$A$4:$A$964</formula1>
    </dataValidation>
    <dataValidation type="list" allowBlank="1" showInputMessage="1" showErrorMessage="1" sqref="Q4" xr:uid="{00000000-0002-0000-0000-000002000000}">
      <formula1>$B$3:$L$3</formula1>
    </dataValidation>
  </dataValidations>
  <printOptions horizontalCentered="1" verticalCentered="1"/>
  <pageMargins left="0.19685039370078741" right="0.19685039370078741" top="0.19685039370078741" bottom="0.19685039370078741" header="0.31496062992125984" footer="0.31496062992125984"/>
  <pageSetup paperSize="9" orientation="landscape" r:id="rId1"/>
  <headerFooter>
    <oddFooter>&amp;LTeam PreviHonda</oddFooter>
  </headerFooter>
  <ignoredErrors>
    <ignoredError sqref="Z2" unlockedFormula="1"/>
    <ignoredError sqref="AE4 N4:N910 H746:H910 H744:H745 N911:N915 M913:M915"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617"/>
  <sheetViews>
    <sheetView showGridLines="0" workbookViewId="0">
      <pane xSplit="2" ySplit="1" topLeftCell="C2" activePane="bottomRight" state="frozen"/>
      <selection pane="topRight" activeCell="C1" sqref="C1"/>
      <selection pane="bottomLeft" activeCell="A2" sqref="A2"/>
      <selection pane="bottomRight" activeCell="C2" sqref="C2"/>
    </sheetView>
  </sheetViews>
  <sheetFormatPr defaultRowHeight="15" x14ac:dyDescent="0.25"/>
  <cols>
    <col min="1" max="1" width="10.7109375" bestFit="1" customWidth="1"/>
    <col min="2" max="2" width="13.42578125" bestFit="1" customWidth="1"/>
    <col min="8" max="8" width="1.7109375" customWidth="1"/>
    <col min="10" max="10" width="9.85546875" bestFit="1" customWidth="1"/>
    <col min="11" max="11" width="9.85546875" customWidth="1"/>
  </cols>
  <sheetData>
    <row r="1" spans="1:16" ht="45" x14ac:dyDescent="0.25">
      <c r="A1" s="60" t="s">
        <v>31</v>
      </c>
      <c r="B1" s="60" t="s">
        <v>40</v>
      </c>
      <c r="C1" s="56" t="s">
        <v>32</v>
      </c>
      <c r="D1" s="57" t="s">
        <v>33</v>
      </c>
      <c r="E1" s="58" t="s">
        <v>34</v>
      </c>
      <c r="F1" s="58" t="s">
        <v>35</v>
      </c>
      <c r="G1" s="59" t="s">
        <v>36</v>
      </c>
      <c r="I1" s="62" t="s">
        <v>39</v>
      </c>
      <c r="J1" s="60" t="s">
        <v>38</v>
      </c>
      <c r="K1" s="60" t="s">
        <v>41</v>
      </c>
      <c r="L1" s="60" t="s">
        <v>42</v>
      </c>
      <c r="M1" s="60" t="s">
        <v>43</v>
      </c>
      <c r="N1" s="60" t="s">
        <v>44</v>
      </c>
      <c r="O1" s="60" t="s">
        <v>45</v>
      </c>
      <c r="P1" s="60" t="s">
        <v>46</v>
      </c>
    </row>
    <row r="2" spans="1:16" x14ac:dyDescent="0.25">
      <c r="A2" s="61">
        <v>38575</v>
      </c>
      <c r="B2" s="64" t="str">
        <f>TEXT(A2,"dddd")</f>
        <v>quinta-feira</v>
      </c>
      <c r="C2" s="46">
        <v>8.8200000000000001E-2</v>
      </c>
      <c r="D2" s="47">
        <v>8.8999999999999996E-2</v>
      </c>
      <c r="E2" s="48">
        <v>310.05</v>
      </c>
      <c r="F2" s="48">
        <v>305.76</v>
      </c>
      <c r="G2" s="48">
        <v>305.64</v>
      </c>
      <c r="I2">
        <v>0</v>
      </c>
      <c r="J2" s="61">
        <f>EOMONTH(A2,I2)</f>
        <v>38595</v>
      </c>
      <c r="K2" s="61" t="str">
        <f>MONTH(J2)&amp;YEAR(J2)</f>
        <v>82005</v>
      </c>
      <c r="L2" s="63">
        <f>VLOOKUP(J2,$A$2:$G$4617,3,TRUE)</f>
        <v>8.8200000000000001E-2</v>
      </c>
      <c r="M2" s="63">
        <f>((L2+1)^(1/12))-1</f>
        <v>7.0686117843381524E-3</v>
      </c>
      <c r="N2">
        <f>VLOOKUP(J2,$A$2:$G$4617,5,TRUE)</f>
        <v>311.94</v>
      </c>
      <c r="O2">
        <f>VLOOKUP(J2,$A$2:$G$4617,6,TRUE)</f>
        <v>307.64</v>
      </c>
      <c r="P2" s="63"/>
    </row>
    <row r="3" spans="1:16" x14ac:dyDescent="0.25">
      <c r="A3" s="61">
        <v>38576</v>
      </c>
      <c r="B3" s="64" t="str">
        <f t="shared" ref="B3:B66" si="0">TEXT(A3,"dddd")</f>
        <v>sexta-feira</v>
      </c>
      <c r="C3" s="46">
        <v>8.8200000000000001E-2</v>
      </c>
      <c r="D3" s="47">
        <v>8.8999999999999996E-2</v>
      </c>
      <c r="E3" s="48">
        <v>310.23</v>
      </c>
      <c r="F3" s="48">
        <v>305.94</v>
      </c>
      <c r="G3" s="48">
        <v>305.74</v>
      </c>
      <c r="I3">
        <v>1</v>
      </c>
      <c r="J3" s="61">
        <f>EOMONTH(A3,I3)</f>
        <v>38625</v>
      </c>
      <c r="K3" s="61" t="str">
        <f t="shared" ref="K3:K66" si="1">MONTH(J3)&amp;YEAR(J3)</f>
        <v>92005</v>
      </c>
      <c r="L3" s="63">
        <f t="shared" ref="L3:L66" si="2">VLOOKUP(J3,$A$2:$G$4617,3,TRUE)</f>
        <v>8.8700000000000001E-2</v>
      </c>
      <c r="M3" s="70">
        <f t="shared" ref="M3:M66" si="3">((L3+1)^(1/12))-1</f>
        <v>7.1071638501734036E-3</v>
      </c>
      <c r="N3">
        <f t="shared" ref="N3:N66" si="4">VLOOKUP(J3,$A$2:$G$4617,5,TRUE)</f>
        <v>312.27</v>
      </c>
      <c r="O3">
        <f t="shared" ref="O3:O66" si="5">VLOOKUP(J3,$A$2:$G$4617,6,TRUE)</f>
        <v>307.99</v>
      </c>
      <c r="P3" s="63">
        <f t="shared" ref="P3:P65" si="6">(O3/N2)-1</f>
        <v>-1.2662691543245508E-2</v>
      </c>
    </row>
    <row r="4" spans="1:16" x14ac:dyDescent="0.25">
      <c r="A4" s="61">
        <v>38579</v>
      </c>
      <c r="B4" s="64" t="str">
        <f t="shared" si="0"/>
        <v>segunda-feira</v>
      </c>
      <c r="C4" s="46">
        <v>8.8200000000000001E-2</v>
      </c>
      <c r="D4" s="47">
        <v>8.8999999999999996E-2</v>
      </c>
      <c r="E4" s="48">
        <v>310.37</v>
      </c>
      <c r="F4" s="48">
        <v>306.08</v>
      </c>
      <c r="G4" s="48">
        <v>305.94</v>
      </c>
      <c r="I4">
        <v>2</v>
      </c>
      <c r="J4" s="61">
        <f t="shared" ref="J4:J67" si="7">EOMONTH(A4,I4)</f>
        <v>38656</v>
      </c>
      <c r="K4" s="61" t="str">
        <f t="shared" si="1"/>
        <v>102005</v>
      </c>
      <c r="L4" s="63">
        <f t="shared" si="2"/>
        <v>8.7900000000000006E-2</v>
      </c>
      <c r="M4" s="70">
        <f t="shared" si="3"/>
        <v>7.0454727500885994E-3</v>
      </c>
      <c r="N4">
        <f t="shared" si="4"/>
        <v>320.17</v>
      </c>
      <c r="O4">
        <f t="shared" si="5"/>
        <v>315.79000000000002</v>
      </c>
      <c r="P4" s="63">
        <f t="shared" si="6"/>
        <v>1.1272296410157923E-2</v>
      </c>
    </row>
    <row r="5" spans="1:16" x14ac:dyDescent="0.25">
      <c r="A5" s="61">
        <v>38580</v>
      </c>
      <c r="B5" s="64" t="str">
        <f t="shared" si="0"/>
        <v>terça-feira</v>
      </c>
      <c r="C5" s="46">
        <v>8.8200000000000001E-2</v>
      </c>
      <c r="D5" s="47">
        <v>8.8999999999999996E-2</v>
      </c>
      <c r="E5" s="48">
        <v>310.5</v>
      </c>
      <c r="F5" s="48">
        <v>306.22000000000003</v>
      </c>
      <c r="G5" s="48">
        <v>306.08</v>
      </c>
      <c r="I5">
        <v>3</v>
      </c>
      <c r="J5" s="61">
        <f t="shared" si="7"/>
        <v>38686</v>
      </c>
      <c r="K5" s="61" t="str">
        <f t="shared" si="1"/>
        <v>112005</v>
      </c>
      <c r="L5" s="63">
        <f t="shared" si="2"/>
        <v>8.8099999999999998E-2</v>
      </c>
      <c r="M5" s="70">
        <f t="shared" si="3"/>
        <v>7.0608994227128186E-3</v>
      </c>
      <c r="N5">
        <f t="shared" si="4"/>
        <v>323.56</v>
      </c>
      <c r="O5">
        <f t="shared" si="5"/>
        <v>319.16000000000003</v>
      </c>
      <c r="P5" s="63">
        <f t="shared" si="6"/>
        <v>-3.154574132492094E-3</v>
      </c>
    </row>
    <row r="6" spans="1:16" x14ac:dyDescent="0.25">
      <c r="A6" s="61">
        <v>38581</v>
      </c>
      <c r="B6" s="64" t="str">
        <f t="shared" si="0"/>
        <v>quarta-feira</v>
      </c>
      <c r="C6" s="46">
        <v>8.8200000000000001E-2</v>
      </c>
      <c r="D6" s="47">
        <v>8.8999999999999996E-2</v>
      </c>
      <c r="E6" s="48">
        <v>310.64</v>
      </c>
      <c r="F6" s="48">
        <v>306.35000000000002</v>
      </c>
      <c r="G6" s="48">
        <v>306.22000000000003</v>
      </c>
      <c r="I6">
        <v>4</v>
      </c>
      <c r="J6" s="61">
        <f t="shared" si="7"/>
        <v>38717</v>
      </c>
      <c r="K6" s="61" t="str">
        <f t="shared" si="1"/>
        <v>122005</v>
      </c>
      <c r="L6" s="63">
        <f t="shared" si="2"/>
        <v>8.8400000000000006E-2</v>
      </c>
      <c r="M6" s="70">
        <f t="shared" si="3"/>
        <v>7.0840345587872555E-3</v>
      </c>
      <c r="N6">
        <f t="shared" si="4"/>
        <v>325.74</v>
      </c>
      <c r="O6">
        <f t="shared" si="5"/>
        <v>321.33</v>
      </c>
      <c r="P6" s="63">
        <f t="shared" si="6"/>
        <v>-6.8920756583014109E-3</v>
      </c>
    </row>
    <row r="7" spans="1:16" x14ac:dyDescent="0.25">
      <c r="A7" s="61">
        <v>38582</v>
      </c>
      <c r="B7" s="64" t="str">
        <f t="shared" si="0"/>
        <v>quinta-feira</v>
      </c>
      <c r="C7" s="46">
        <v>8.8200000000000001E-2</v>
      </c>
      <c r="D7" s="47">
        <v>8.8999999999999996E-2</v>
      </c>
      <c r="E7" s="48">
        <v>310.77999999999997</v>
      </c>
      <c r="F7" s="48">
        <v>306.49</v>
      </c>
      <c r="G7" s="48">
        <v>306.35000000000002</v>
      </c>
      <c r="I7">
        <v>5</v>
      </c>
      <c r="J7" s="61">
        <f t="shared" si="7"/>
        <v>38748</v>
      </c>
      <c r="K7" s="61" t="str">
        <f t="shared" si="1"/>
        <v>12006</v>
      </c>
      <c r="L7" s="63">
        <f t="shared" si="2"/>
        <v>8.8099999999999998E-2</v>
      </c>
      <c r="M7" s="70">
        <f t="shared" si="3"/>
        <v>7.0608994227128186E-3</v>
      </c>
      <c r="N7">
        <f t="shared" si="4"/>
        <v>331.42</v>
      </c>
      <c r="O7">
        <f t="shared" si="5"/>
        <v>326.95999999999998</v>
      </c>
      <c r="P7" s="63">
        <f t="shared" si="6"/>
        <v>3.7453183520599342E-3</v>
      </c>
    </row>
    <row r="8" spans="1:16" x14ac:dyDescent="0.25">
      <c r="A8" s="61">
        <v>38583</v>
      </c>
      <c r="B8" s="64" t="str">
        <f t="shared" si="0"/>
        <v>sexta-feira</v>
      </c>
      <c r="C8" s="46">
        <v>8.8200000000000001E-2</v>
      </c>
      <c r="D8" s="47">
        <v>8.8999999999999996E-2</v>
      </c>
      <c r="E8" s="48">
        <v>310.99</v>
      </c>
      <c r="F8" s="48">
        <v>306.7</v>
      </c>
      <c r="G8" s="48">
        <v>306.49</v>
      </c>
      <c r="I8">
        <v>6</v>
      </c>
      <c r="J8" s="61">
        <f t="shared" si="7"/>
        <v>38776</v>
      </c>
      <c r="K8" s="61" t="str">
        <f t="shared" si="1"/>
        <v>22006</v>
      </c>
      <c r="L8" s="63">
        <f t="shared" si="2"/>
        <v>7.5499999999999998E-2</v>
      </c>
      <c r="M8" s="70">
        <f t="shared" si="3"/>
        <v>6.0839047031984173E-3</v>
      </c>
      <c r="N8">
        <f t="shared" si="4"/>
        <v>415.12</v>
      </c>
      <c r="O8">
        <f t="shared" si="5"/>
        <v>409.49</v>
      </c>
      <c r="P8" s="63">
        <f t="shared" si="6"/>
        <v>0.23556212660672249</v>
      </c>
    </row>
    <row r="9" spans="1:16" x14ac:dyDescent="0.25">
      <c r="A9" s="61">
        <v>38586</v>
      </c>
      <c r="B9" s="64" t="str">
        <f t="shared" si="0"/>
        <v>segunda-feira</v>
      </c>
      <c r="C9" s="46">
        <v>8.8200000000000001E-2</v>
      </c>
      <c r="D9" s="47">
        <v>8.8999999999999996E-2</v>
      </c>
      <c r="E9" s="48">
        <v>311.13</v>
      </c>
      <c r="F9" s="48">
        <v>306.83</v>
      </c>
      <c r="G9" s="48">
        <v>306.7</v>
      </c>
      <c r="I9">
        <v>7</v>
      </c>
      <c r="J9" s="61">
        <f t="shared" si="7"/>
        <v>38807</v>
      </c>
      <c r="K9" s="61" t="str">
        <f t="shared" si="1"/>
        <v>32006</v>
      </c>
      <c r="L9" s="63">
        <f t="shared" si="2"/>
        <v>7.7499999999999999E-2</v>
      </c>
      <c r="M9" s="70">
        <f t="shared" si="3"/>
        <v>6.2396814612857288E-3</v>
      </c>
      <c r="N9">
        <f t="shared" si="4"/>
        <v>405.9</v>
      </c>
      <c r="O9">
        <f t="shared" si="5"/>
        <v>400.42</v>
      </c>
      <c r="P9" s="63">
        <f t="shared" si="6"/>
        <v>-3.541144729234913E-2</v>
      </c>
    </row>
    <row r="10" spans="1:16" x14ac:dyDescent="0.25">
      <c r="A10" s="61">
        <v>38587</v>
      </c>
      <c r="B10" s="64" t="str">
        <f t="shared" si="0"/>
        <v>terça-feira</v>
      </c>
      <c r="C10" s="46">
        <v>8.8200000000000001E-2</v>
      </c>
      <c r="D10" s="47">
        <v>8.8999999999999996E-2</v>
      </c>
      <c r="E10" s="48">
        <v>311.26</v>
      </c>
      <c r="F10" s="48">
        <v>306.97000000000003</v>
      </c>
      <c r="G10" s="48">
        <v>306.83</v>
      </c>
      <c r="I10">
        <v>8</v>
      </c>
      <c r="J10" s="61">
        <f t="shared" si="7"/>
        <v>38837</v>
      </c>
      <c r="K10" s="61" t="str">
        <f t="shared" si="1"/>
        <v>42006</v>
      </c>
      <c r="L10" s="63">
        <f t="shared" si="2"/>
        <v>7.7399999999999997E-2</v>
      </c>
      <c r="M10" s="70">
        <f t="shared" si="3"/>
        <v>6.2318989207894582E-3</v>
      </c>
      <c r="N10">
        <f t="shared" si="4"/>
        <v>409.8</v>
      </c>
      <c r="O10">
        <f t="shared" si="5"/>
        <v>404.3</v>
      </c>
      <c r="P10" s="63">
        <f t="shared" si="6"/>
        <v>-3.9418576003941164E-3</v>
      </c>
    </row>
    <row r="11" spans="1:16" x14ac:dyDescent="0.25">
      <c r="A11" s="61">
        <v>38588</v>
      </c>
      <c r="B11" s="64" t="str">
        <f t="shared" si="0"/>
        <v>quarta-feira</v>
      </c>
      <c r="C11" s="46">
        <v>8.8200000000000001E-2</v>
      </c>
      <c r="D11" s="47">
        <v>8.8999999999999996E-2</v>
      </c>
      <c r="E11" s="48">
        <v>311.39999999999998</v>
      </c>
      <c r="F11" s="48">
        <v>307.11</v>
      </c>
      <c r="G11" s="48">
        <v>306.97000000000003</v>
      </c>
      <c r="I11">
        <v>9</v>
      </c>
      <c r="J11" s="61">
        <f t="shared" si="7"/>
        <v>38868</v>
      </c>
      <c r="K11" s="61" t="str">
        <f t="shared" si="1"/>
        <v>52006</v>
      </c>
      <c r="L11" s="63">
        <f t="shared" si="2"/>
        <v>8.6800000000000002E-2</v>
      </c>
      <c r="M11" s="70">
        <f t="shared" si="3"/>
        <v>6.9605795523617342E-3</v>
      </c>
      <c r="N11">
        <f t="shared" si="4"/>
        <v>353.01</v>
      </c>
      <c r="O11">
        <f t="shared" si="5"/>
        <v>348.33</v>
      </c>
      <c r="P11" s="63">
        <f t="shared" si="6"/>
        <v>-0.15000000000000002</v>
      </c>
    </row>
    <row r="12" spans="1:16" x14ac:dyDescent="0.25">
      <c r="A12" s="61">
        <v>38589</v>
      </c>
      <c r="B12" s="64" t="str">
        <f t="shared" si="0"/>
        <v>quinta-feira</v>
      </c>
      <c r="C12" s="46">
        <v>8.8200000000000001E-2</v>
      </c>
      <c r="D12" s="47">
        <v>8.8999999999999996E-2</v>
      </c>
      <c r="E12" s="48">
        <v>311.54000000000002</v>
      </c>
      <c r="F12" s="48">
        <v>307.25</v>
      </c>
      <c r="G12" s="48">
        <v>307.11</v>
      </c>
      <c r="I12">
        <v>10</v>
      </c>
      <c r="J12" s="61">
        <f t="shared" si="7"/>
        <v>38898</v>
      </c>
      <c r="K12" s="61" t="str">
        <f t="shared" si="1"/>
        <v>62006</v>
      </c>
      <c r="L12" s="63">
        <f t="shared" si="2"/>
        <v>8.6599999999999996E-2</v>
      </c>
      <c r="M12" s="70">
        <f t="shared" si="3"/>
        <v>6.945135963812632E-3</v>
      </c>
      <c r="N12">
        <f t="shared" si="4"/>
        <v>356.44</v>
      </c>
      <c r="O12">
        <f t="shared" si="5"/>
        <v>351.74</v>
      </c>
      <c r="P12" s="63">
        <f t="shared" si="6"/>
        <v>-3.5976317951332826E-3</v>
      </c>
    </row>
    <row r="13" spans="1:16" x14ac:dyDescent="0.25">
      <c r="A13" s="61">
        <v>38590</v>
      </c>
      <c r="B13" s="64" t="str">
        <f t="shared" si="0"/>
        <v>sexta-feira</v>
      </c>
      <c r="C13" s="46">
        <v>8.8200000000000001E-2</v>
      </c>
      <c r="D13" s="47">
        <v>8.8999999999999996E-2</v>
      </c>
      <c r="E13" s="48">
        <v>311.57</v>
      </c>
      <c r="F13" s="48">
        <v>307.27</v>
      </c>
      <c r="G13" s="48">
        <v>307.10000000000002</v>
      </c>
      <c r="I13">
        <v>11</v>
      </c>
      <c r="J13" s="61">
        <f t="shared" si="7"/>
        <v>38929</v>
      </c>
      <c r="K13" s="61" t="str">
        <f t="shared" si="1"/>
        <v>72006</v>
      </c>
      <c r="L13" s="63">
        <f t="shared" si="2"/>
        <v>7.85E-2</v>
      </c>
      <c r="M13" s="70">
        <f t="shared" si="3"/>
        <v>6.3174704723885089E-3</v>
      </c>
      <c r="N13">
        <f t="shared" si="4"/>
        <v>410.28</v>
      </c>
      <c r="O13">
        <f t="shared" si="5"/>
        <v>404.85</v>
      </c>
      <c r="P13" s="63">
        <f t="shared" si="6"/>
        <v>0.13581528447985636</v>
      </c>
    </row>
    <row r="14" spans="1:16" x14ac:dyDescent="0.25">
      <c r="A14" s="61">
        <v>38593</v>
      </c>
      <c r="B14" s="64" t="str">
        <f t="shared" si="0"/>
        <v>segunda-feira</v>
      </c>
      <c r="C14" s="46">
        <v>8.8200000000000001E-2</v>
      </c>
      <c r="D14" s="47">
        <v>8.8999999999999996E-2</v>
      </c>
      <c r="E14" s="48">
        <v>311.69</v>
      </c>
      <c r="F14" s="48">
        <v>307.39999999999998</v>
      </c>
      <c r="G14" s="48">
        <v>307.27</v>
      </c>
      <c r="I14">
        <v>12</v>
      </c>
      <c r="J14" s="61">
        <f t="shared" si="7"/>
        <v>38960</v>
      </c>
      <c r="K14" s="61" t="str">
        <f t="shared" si="1"/>
        <v>82006</v>
      </c>
      <c r="L14" s="63">
        <f t="shared" si="2"/>
        <v>7.8200000000000006E-2</v>
      </c>
      <c r="M14" s="70">
        <f t="shared" si="3"/>
        <v>6.2941407136822836E-3</v>
      </c>
      <c r="N14">
        <f t="shared" si="4"/>
        <v>416.1</v>
      </c>
      <c r="O14">
        <f t="shared" si="5"/>
        <v>410.62</v>
      </c>
      <c r="P14" s="63">
        <f t="shared" si="6"/>
        <v>8.2870234961496259E-4</v>
      </c>
    </row>
    <row r="15" spans="1:16" x14ac:dyDescent="0.25">
      <c r="A15" s="61">
        <v>38594</v>
      </c>
      <c r="B15" s="64" t="str">
        <f t="shared" si="0"/>
        <v>terça-feira</v>
      </c>
      <c r="C15" s="46">
        <v>8.8200000000000001E-2</v>
      </c>
      <c r="D15" s="47">
        <v>8.8999999999999996E-2</v>
      </c>
      <c r="E15" s="48">
        <v>311.82</v>
      </c>
      <c r="F15" s="48">
        <v>307.52</v>
      </c>
      <c r="G15" s="48">
        <v>307.39999999999998</v>
      </c>
      <c r="I15">
        <v>13</v>
      </c>
      <c r="J15" s="61">
        <f t="shared" si="7"/>
        <v>38990</v>
      </c>
      <c r="K15" s="61" t="str">
        <f t="shared" si="1"/>
        <v>92006</v>
      </c>
      <c r="L15" s="63">
        <f t="shared" si="2"/>
        <v>7.9000000000000001E-2</v>
      </c>
      <c r="M15" s="70">
        <f t="shared" si="3"/>
        <v>6.356340187460896E-3</v>
      </c>
      <c r="N15">
        <f t="shared" si="4"/>
        <v>413.19</v>
      </c>
      <c r="O15">
        <f t="shared" si="5"/>
        <v>407.77</v>
      </c>
      <c r="P15" s="63">
        <f t="shared" si="6"/>
        <v>-2.0019226147560798E-2</v>
      </c>
    </row>
    <row r="16" spans="1:16" x14ac:dyDescent="0.25">
      <c r="A16" s="61">
        <v>38595</v>
      </c>
      <c r="B16" s="64" t="str">
        <f t="shared" si="0"/>
        <v>quarta-feira</v>
      </c>
      <c r="C16" s="46">
        <v>8.8200000000000001E-2</v>
      </c>
      <c r="D16" s="47">
        <v>8.8999999999999996E-2</v>
      </c>
      <c r="E16" s="48">
        <v>311.94</v>
      </c>
      <c r="F16" s="48">
        <v>307.64</v>
      </c>
      <c r="G16" s="48">
        <v>307.52</v>
      </c>
      <c r="I16">
        <v>14</v>
      </c>
      <c r="J16" s="61">
        <f t="shared" si="7"/>
        <v>39021</v>
      </c>
      <c r="K16" s="61" t="str">
        <f t="shared" si="1"/>
        <v>102006</v>
      </c>
      <c r="L16" s="63">
        <f t="shared" si="2"/>
        <v>7.8899999999999998E-2</v>
      </c>
      <c r="M16" s="70">
        <f t="shared" si="3"/>
        <v>6.3485675655090557E-3</v>
      </c>
      <c r="N16">
        <f t="shared" si="4"/>
        <v>417.75</v>
      </c>
      <c r="O16">
        <f t="shared" si="5"/>
        <v>412.3</v>
      </c>
      <c r="P16" s="63">
        <f t="shared" si="6"/>
        <v>-2.1539727486143967E-3</v>
      </c>
    </row>
    <row r="17" spans="1:16" x14ac:dyDescent="0.25">
      <c r="A17" s="61">
        <v>38596</v>
      </c>
      <c r="B17" s="64" t="str">
        <f t="shared" si="0"/>
        <v>quinta-feira</v>
      </c>
      <c r="C17" s="46">
        <v>8.8200000000000001E-2</v>
      </c>
      <c r="D17" s="47">
        <v>8.8999999999999996E-2</v>
      </c>
      <c r="E17" s="48">
        <v>312.07</v>
      </c>
      <c r="F17" s="48">
        <v>307.77</v>
      </c>
      <c r="G17" s="48">
        <v>307.64</v>
      </c>
      <c r="I17">
        <v>14.5</v>
      </c>
      <c r="J17" s="61">
        <f t="shared" si="7"/>
        <v>39051</v>
      </c>
      <c r="K17" s="61" t="str">
        <f t="shared" si="1"/>
        <v>112006</v>
      </c>
      <c r="L17" s="63">
        <f t="shared" si="2"/>
        <v>7.7100000000000002E-2</v>
      </c>
      <c r="M17" s="70">
        <f t="shared" si="3"/>
        <v>6.2085473257655899E-3</v>
      </c>
      <c r="N17">
        <f t="shared" si="4"/>
        <v>434.32</v>
      </c>
      <c r="O17">
        <f t="shared" si="5"/>
        <v>428.67</v>
      </c>
      <c r="P17" s="63">
        <f t="shared" si="6"/>
        <v>2.6140035906642822E-2</v>
      </c>
    </row>
    <row r="18" spans="1:16" x14ac:dyDescent="0.25">
      <c r="A18" s="61">
        <v>38597</v>
      </c>
      <c r="B18" s="64" t="str">
        <f t="shared" si="0"/>
        <v>sexta-feira</v>
      </c>
      <c r="C18" s="46">
        <v>8.8200000000000001E-2</v>
      </c>
      <c r="D18" s="47">
        <v>8.8999999999999996E-2</v>
      </c>
      <c r="E18" s="48">
        <v>312.24</v>
      </c>
      <c r="F18" s="48">
        <v>307.94</v>
      </c>
      <c r="G18" s="48">
        <v>307.77</v>
      </c>
      <c r="I18">
        <v>15</v>
      </c>
      <c r="J18" s="61">
        <f t="shared" si="7"/>
        <v>39082</v>
      </c>
      <c r="K18" s="61" t="str">
        <f t="shared" si="1"/>
        <v>122006</v>
      </c>
      <c r="L18" s="63">
        <f t="shared" si="2"/>
        <v>7.6399999999999996E-2</v>
      </c>
      <c r="M18" s="70">
        <f t="shared" si="3"/>
        <v>6.1540370766228758E-3</v>
      </c>
      <c r="N18">
        <f t="shared" si="4"/>
        <v>443.6</v>
      </c>
      <c r="O18">
        <f t="shared" si="5"/>
        <v>437.85</v>
      </c>
      <c r="P18" s="63">
        <f t="shared" si="6"/>
        <v>8.1276478172775946E-3</v>
      </c>
    </row>
    <row r="19" spans="1:16" x14ac:dyDescent="0.25">
      <c r="A19" s="61">
        <v>38600</v>
      </c>
      <c r="B19" s="64" t="str">
        <f t="shared" si="0"/>
        <v>segunda-feira</v>
      </c>
      <c r="C19" s="46">
        <v>8.8200000000000001E-2</v>
      </c>
      <c r="D19" s="47">
        <v>8.8999999999999996E-2</v>
      </c>
      <c r="E19" s="48">
        <v>312.36</v>
      </c>
      <c r="F19" s="48">
        <v>308.06</v>
      </c>
      <c r="G19" s="48">
        <v>307.94</v>
      </c>
      <c r="I19">
        <v>16</v>
      </c>
      <c r="J19" s="61">
        <f t="shared" si="7"/>
        <v>39113</v>
      </c>
      <c r="K19" s="61" t="str">
        <f t="shared" si="1"/>
        <v>12007</v>
      </c>
      <c r="L19" s="63">
        <f t="shared" si="2"/>
        <v>7.5300000000000006E-2</v>
      </c>
      <c r="M19" s="70">
        <f t="shared" si="3"/>
        <v>6.0683124257288057E-3</v>
      </c>
      <c r="N19">
        <f t="shared" si="4"/>
        <v>456.72</v>
      </c>
      <c r="O19">
        <f t="shared" si="5"/>
        <v>450.83</v>
      </c>
      <c r="P19" s="63">
        <f t="shared" si="6"/>
        <v>1.6298467087466184E-2</v>
      </c>
    </row>
    <row r="20" spans="1:16" x14ac:dyDescent="0.25">
      <c r="A20" s="61">
        <v>38601</v>
      </c>
      <c r="B20" s="64" t="str">
        <f t="shared" si="0"/>
        <v>terça-feira</v>
      </c>
      <c r="C20" s="46">
        <v>8.8200000000000001E-2</v>
      </c>
      <c r="D20" s="47">
        <v>8.8999999999999996E-2</v>
      </c>
      <c r="E20" s="48">
        <v>312.41000000000003</v>
      </c>
      <c r="F20" s="48">
        <v>308.11</v>
      </c>
      <c r="G20" s="48">
        <v>307.97000000000003</v>
      </c>
      <c r="I20">
        <v>17</v>
      </c>
      <c r="J20" s="61">
        <f t="shared" si="7"/>
        <v>39141</v>
      </c>
      <c r="K20" s="61" t="str">
        <f t="shared" si="1"/>
        <v>22007</v>
      </c>
      <c r="L20" s="63">
        <f t="shared" si="2"/>
        <v>7.3700000000000002E-2</v>
      </c>
      <c r="M20" s="70">
        <f t="shared" si="3"/>
        <v>5.9434784154897002E-3</v>
      </c>
      <c r="N20">
        <f t="shared" si="4"/>
        <v>472.95</v>
      </c>
      <c r="O20">
        <f t="shared" si="5"/>
        <v>466.86</v>
      </c>
      <c r="P20" s="63">
        <f t="shared" si="6"/>
        <v>2.2201786652653599E-2</v>
      </c>
    </row>
    <row r="21" spans="1:16" x14ac:dyDescent="0.25">
      <c r="A21" s="61">
        <v>38603</v>
      </c>
      <c r="B21" s="64" t="str">
        <f t="shared" si="0"/>
        <v>quinta-feira</v>
      </c>
      <c r="C21" s="46">
        <v>8.8200000000000001E-2</v>
      </c>
      <c r="D21" s="47">
        <v>8.8999999999999996E-2</v>
      </c>
      <c r="E21" s="48">
        <v>312.54000000000002</v>
      </c>
      <c r="F21" s="48">
        <v>308.23</v>
      </c>
      <c r="G21" s="48">
        <v>308.11</v>
      </c>
      <c r="I21">
        <v>18</v>
      </c>
      <c r="J21" s="61">
        <f t="shared" si="7"/>
        <v>39172</v>
      </c>
      <c r="K21" s="61" t="str">
        <f t="shared" si="1"/>
        <v>32007</v>
      </c>
      <c r="L21" s="63">
        <f t="shared" si="2"/>
        <v>7.2099999999999997E-2</v>
      </c>
      <c r="M21" s="70">
        <f t="shared" si="3"/>
        <v>5.8184737662567709E-3</v>
      </c>
      <c r="N21">
        <f t="shared" si="4"/>
        <v>490.56</v>
      </c>
      <c r="O21">
        <f t="shared" si="5"/>
        <v>484.27</v>
      </c>
      <c r="P21" s="63">
        <f t="shared" si="6"/>
        <v>2.3934876836875008E-2</v>
      </c>
    </row>
    <row r="22" spans="1:16" x14ac:dyDescent="0.25">
      <c r="A22" s="61">
        <v>38604</v>
      </c>
      <c r="B22" s="64" t="str">
        <f t="shared" si="0"/>
        <v>sexta-feira</v>
      </c>
      <c r="C22" s="46">
        <v>8.8200000000000001E-2</v>
      </c>
      <c r="D22" s="47">
        <v>8.8999999999999996E-2</v>
      </c>
      <c r="E22" s="48">
        <v>312.69</v>
      </c>
      <c r="F22" s="48">
        <v>308.39</v>
      </c>
      <c r="G22" s="48">
        <v>308.23</v>
      </c>
      <c r="I22">
        <v>19</v>
      </c>
      <c r="J22" s="61">
        <f t="shared" si="7"/>
        <v>39202</v>
      </c>
      <c r="K22" s="61" t="str">
        <f t="shared" si="1"/>
        <v>42007</v>
      </c>
      <c r="L22" s="63">
        <f t="shared" si="2"/>
        <v>6.3100000000000003E-2</v>
      </c>
      <c r="M22" s="70">
        <f t="shared" si="3"/>
        <v>5.1121198812691393E-3</v>
      </c>
      <c r="N22">
        <f t="shared" si="4"/>
        <v>572.01</v>
      </c>
      <c r="O22">
        <f t="shared" si="5"/>
        <v>564.65</v>
      </c>
      <c r="P22" s="63">
        <f t="shared" si="6"/>
        <v>0.15103147423352903</v>
      </c>
    </row>
    <row r="23" spans="1:16" x14ac:dyDescent="0.25">
      <c r="A23" s="61">
        <v>38607</v>
      </c>
      <c r="B23" s="64" t="str">
        <f t="shared" si="0"/>
        <v>segunda-feira</v>
      </c>
      <c r="C23" s="46">
        <v>8.8200000000000001E-2</v>
      </c>
      <c r="D23" s="47">
        <v>8.8999999999999996E-2</v>
      </c>
      <c r="E23" s="48">
        <v>312.81</v>
      </c>
      <c r="F23" s="48">
        <v>308.51</v>
      </c>
      <c r="G23" s="48">
        <v>308.39</v>
      </c>
      <c r="I23">
        <v>20</v>
      </c>
      <c r="J23" s="61">
        <f t="shared" si="7"/>
        <v>39233</v>
      </c>
      <c r="K23" s="61" t="str">
        <f t="shared" si="1"/>
        <v>52007</v>
      </c>
      <c r="L23" s="63">
        <f t="shared" si="2"/>
        <v>5.8999999999999997E-2</v>
      </c>
      <c r="M23" s="70">
        <f t="shared" si="3"/>
        <v>4.7885173650881185E-3</v>
      </c>
      <c r="N23">
        <f t="shared" si="4"/>
        <v>615.91999999999996</v>
      </c>
      <c r="O23">
        <f t="shared" si="5"/>
        <v>607.99</v>
      </c>
      <c r="P23" s="63">
        <f t="shared" si="6"/>
        <v>6.2900998234296734E-2</v>
      </c>
    </row>
    <row r="24" spans="1:16" x14ac:dyDescent="0.25">
      <c r="A24" s="61">
        <v>38608</v>
      </c>
      <c r="B24" s="64" t="str">
        <f t="shared" si="0"/>
        <v>terça-feira</v>
      </c>
      <c r="C24" s="46">
        <v>8.8200000000000001E-2</v>
      </c>
      <c r="D24" s="47">
        <v>8.8999999999999996E-2</v>
      </c>
      <c r="E24" s="48">
        <v>312.94</v>
      </c>
      <c r="F24" s="48">
        <v>308.63</v>
      </c>
      <c r="G24" s="48">
        <v>308.51</v>
      </c>
      <c r="I24">
        <v>21</v>
      </c>
      <c r="J24" s="61">
        <f t="shared" si="7"/>
        <v>39263</v>
      </c>
      <c r="K24" s="61" t="str">
        <f t="shared" si="1"/>
        <v>62007</v>
      </c>
      <c r="L24" s="63">
        <f t="shared" si="2"/>
        <v>5.9499999999999997E-2</v>
      </c>
      <c r="M24" s="70">
        <f t="shared" si="3"/>
        <v>4.8280425125377668E-3</v>
      </c>
      <c r="N24">
        <f t="shared" si="4"/>
        <v>615.67999999999995</v>
      </c>
      <c r="O24">
        <f t="shared" si="5"/>
        <v>607.79</v>
      </c>
      <c r="P24" s="63">
        <f t="shared" si="6"/>
        <v>-1.3199766203403018E-2</v>
      </c>
    </row>
    <row r="25" spans="1:16" x14ac:dyDescent="0.25">
      <c r="A25" s="61">
        <v>38609</v>
      </c>
      <c r="B25" s="64" t="str">
        <f t="shared" si="0"/>
        <v>quarta-feira</v>
      </c>
      <c r="C25" s="46">
        <v>8.8200000000000001E-2</v>
      </c>
      <c r="D25" s="47">
        <v>8.8999999999999996E-2</v>
      </c>
      <c r="E25" s="48">
        <v>313.06</v>
      </c>
      <c r="F25" s="48">
        <v>308.75</v>
      </c>
      <c r="G25" s="48">
        <v>308.63</v>
      </c>
      <c r="I25">
        <v>22</v>
      </c>
      <c r="J25" s="61">
        <f t="shared" si="7"/>
        <v>39294</v>
      </c>
      <c r="K25" s="61" t="str">
        <f t="shared" si="1"/>
        <v>72007</v>
      </c>
      <c r="L25" s="63">
        <f t="shared" si="2"/>
        <v>6.3100000000000003E-2</v>
      </c>
      <c r="M25" s="70">
        <f t="shared" si="3"/>
        <v>5.1121198812691393E-3</v>
      </c>
      <c r="N25">
        <f t="shared" si="4"/>
        <v>585.66999999999996</v>
      </c>
      <c r="O25">
        <f t="shared" si="5"/>
        <v>578.23</v>
      </c>
      <c r="P25" s="63">
        <f t="shared" si="6"/>
        <v>-6.0827053014552934E-2</v>
      </c>
    </row>
    <row r="26" spans="1:16" x14ac:dyDescent="0.25">
      <c r="A26" s="61">
        <v>38610</v>
      </c>
      <c r="B26" s="64" t="str">
        <f t="shared" si="0"/>
        <v>quinta-feira</v>
      </c>
      <c r="C26" s="46">
        <v>8.8200000000000001E-2</v>
      </c>
      <c r="D26" s="47">
        <v>8.8999999999999996E-2</v>
      </c>
      <c r="E26" s="48">
        <v>313.19</v>
      </c>
      <c r="F26" s="48">
        <v>308.88</v>
      </c>
      <c r="G26" s="48">
        <v>308.75</v>
      </c>
      <c r="I26">
        <v>23</v>
      </c>
      <c r="J26" s="61">
        <f t="shared" si="7"/>
        <v>39325</v>
      </c>
      <c r="K26" s="61" t="str">
        <f t="shared" si="1"/>
        <v>82007</v>
      </c>
      <c r="L26" s="63">
        <f t="shared" si="2"/>
        <v>6.7299999999999999E-2</v>
      </c>
      <c r="M26" s="70">
        <f t="shared" si="3"/>
        <v>5.4424310895790917E-3</v>
      </c>
      <c r="N26">
        <f t="shared" si="4"/>
        <v>553.22</v>
      </c>
      <c r="O26">
        <f t="shared" si="5"/>
        <v>546.26</v>
      </c>
      <c r="P26" s="63">
        <f t="shared" si="6"/>
        <v>-6.7290453668448102E-2</v>
      </c>
    </row>
    <row r="27" spans="1:16" x14ac:dyDescent="0.25">
      <c r="A27" s="61">
        <v>38611</v>
      </c>
      <c r="B27" s="64" t="str">
        <f t="shared" si="0"/>
        <v>sexta-feira</v>
      </c>
      <c r="C27" s="46">
        <v>8.8200000000000001E-2</v>
      </c>
      <c r="D27" s="47">
        <v>8.8999999999999996E-2</v>
      </c>
      <c r="E27" s="48">
        <v>313.38</v>
      </c>
      <c r="F27" s="48">
        <v>309.07</v>
      </c>
      <c r="G27" s="48">
        <v>308.88</v>
      </c>
      <c r="I27">
        <v>24</v>
      </c>
      <c r="J27" s="61">
        <f t="shared" si="7"/>
        <v>39355</v>
      </c>
      <c r="K27" s="61" t="str">
        <f t="shared" si="1"/>
        <v>92007</v>
      </c>
      <c r="L27" s="63">
        <f t="shared" si="2"/>
        <v>6.3799999999999996E-2</v>
      </c>
      <c r="M27" s="70">
        <f t="shared" si="3"/>
        <v>5.1672547259051793E-3</v>
      </c>
      <c r="N27">
        <f t="shared" si="4"/>
        <v>589.33000000000004</v>
      </c>
      <c r="O27">
        <f t="shared" si="5"/>
        <v>581.92999999999995</v>
      </c>
      <c r="P27" s="63">
        <f t="shared" si="6"/>
        <v>5.1896171505006805E-2</v>
      </c>
    </row>
    <row r="28" spans="1:16" x14ac:dyDescent="0.25">
      <c r="A28" s="61">
        <v>38614</v>
      </c>
      <c r="B28" s="64" t="str">
        <f t="shared" si="0"/>
        <v>segunda-feira</v>
      </c>
      <c r="C28" s="46">
        <v>8.8300000000000003E-2</v>
      </c>
      <c r="D28" s="47">
        <v>8.9099999999999999E-2</v>
      </c>
      <c r="E28" s="48">
        <v>312.97000000000003</v>
      </c>
      <c r="F28" s="48">
        <v>308.67</v>
      </c>
      <c r="G28" s="48">
        <v>308.52999999999997</v>
      </c>
      <c r="I28">
        <v>25</v>
      </c>
      <c r="J28" s="61">
        <f t="shared" si="7"/>
        <v>39386</v>
      </c>
      <c r="K28" s="61" t="str">
        <f t="shared" si="1"/>
        <v>102007</v>
      </c>
      <c r="L28" s="63">
        <f t="shared" si="2"/>
        <v>6.3600000000000004E-2</v>
      </c>
      <c r="M28" s="70">
        <f t="shared" si="3"/>
        <v>5.1515053074766559E-3</v>
      </c>
      <c r="N28">
        <f t="shared" si="4"/>
        <v>595.38</v>
      </c>
      <c r="O28">
        <f t="shared" si="5"/>
        <v>587.94000000000005</v>
      </c>
      <c r="P28" s="63">
        <f t="shared" si="6"/>
        <v>-2.3586106256257011E-3</v>
      </c>
    </row>
    <row r="29" spans="1:16" x14ac:dyDescent="0.25">
      <c r="A29" s="61">
        <v>38615</v>
      </c>
      <c r="B29" s="64" t="str">
        <f t="shared" si="0"/>
        <v>terça-feira</v>
      </c>
      <c r="C29" s="46">
        <v>8.8499999999999995E-2</v>
      </c>
      <c r="D29" s="47">
        <v>8.929999999999999E-2</v>
      </c>
      <c r="E29" s="48">
        <v>312.02</v>
      </c>
      <c r="F29" s="48">
        <v>307.73</v>
      </c>
      <c r="G29" s="48">
        <v>307.60000000000002</v>
      </c>
      <c r="I29">
        <v>26</v>
      </c>
      <c r="J29" s="61">
        <f t="shared" si="7"/>
        <v>39416</v>
      </c>
      <c r="K29" s="61" t="str">
        <f t="shared" si="1"/>
        <v>112007</v>
      </c>
      <c r="L29" s="63">
        <f t="shared" si="2"/>
        <v>6.8699999999999997E-2</v>
      </c>
      <c r="M29" s="70">
        <f t="shared" si="3"/>
        <v>5.5522700792010049E-3</v>
      </c>
      <c r="N29">
        <f t="shared" si="4"/>
        <v>554.46</v>
      </c>
      <c r="O29">
        <f t="shared" si="5"/>
        <v>547.59</v>
      </c>
      <c r="P29" s="63">
        <f t="shared" si="6"/>
        <v>-8.0268064093520053E-2</v>
      </c>
    </row>
    <row r="30" spans="1:16" x14ac:dyDescent="0.25">
      <c r="A30" s="61">
        <v>38616</v>
      </c>
      <c r="B30" s="64" t="str">
        <f t="shared" si="0"/>
        <v>quarta-feira</v>
      </c>
      <c r="C30" s="46">
        <v>8.8800000000000004E-2</v>
      </c>
      <c r="D30" s="47">
        <v>8.9599999999999999E-2</v>
      </c>
      <c r="E30" s="48">
        <v>310.54000000000002</v>
      </c>
      <c r="F30" s="48">
        <v>306.27</v>
      </c>
      <c r="G30" s="48">
        <v>306.14</v>
      </c>
      <c r="I30">
        <v>27</v>
      </c>
      <c r="J30" s="61">
        <f t="shared" si="7"/>
        <v>39447</v>
      </c>
      <c r="K30" s="61" t="str">
        <f t="shared" si="1"/>
        <v>122007</v>
      </c>
      <c r="L30" s="63">
        <f t="shared" si="2"/>
        <v>6.7699999999999996E-2</v>
      </c>
      <c r="M30" s="70">
        <f t="shared" si="3"/>
        <v>5.4738271283234496E-3</v>
      </c>
      <c r="N30">
        <f t="shared" si="4"/>
        <v>569.76</v>
      </c>
      <c r="O30">
        <f t="shared" si="5"/>
        <v>562.74</v>
      </c>
      <c r="P30" s="63">
        <f t="shared" si="6"/>
        <v>1.493344876095648E-2</v>
      </c>
    </row>
    <row r="31" spans="1:16" x14ac:dyDescent="0.25">
      <c r="A31" s="61">
        <v>38617</v>
      </c>
      <c r="B31" s="64" t="str">
        <f t="shared" si="0"/>
        <v>quinta-feira</v>
      </c>
      <c r="C31" s="46">
        <v>8.8900000000000007E-2</v>
      </c>
      <c r="D31" s="47">
        <v>8.9700000000000002E-2</v>
      </c>
      <c r="E31" s="48">
        <v>310.13</v>
      </c>
      <c r="F31" s="48">
        <v>305.87</v>
      </c>
      <c r="G31" s="48">
        <v>305.74</v>
      </c>
      <c r="I31">
        <v>28</v>
      </c>
      <c r="J31" s="61">
        <f t="shared" si="7"/>
        <v>39478</v>
      </c>
      <c r="K31" s="61" t="str">
        <f t="shared" si="1"/>
        <v>12008</v>
      </c>
      <c r="L31" s="63">
        <f t="shared" si="2"/>
        <v>6.6900000000000001E-2</v>
      </c>
      <c r="M31" s="70">
        <f t="shared" si="3"/>
        <v>5.4110242629969996E-3</v>
      </c>
      <c r="N31">
        <f t="shared" si="4"/>
        <v>583.86</v>
      </c>
      <c r="O31">
        <f t="shared" si="5"/>
        <v>576.70000000000005</v>
      </c>
      <c r="P31" s="63">
        <f t="shared" si="6"/>
        <v>1.218056725638883E-2</v>
      </c>
    </row>
    <row r="32" spans="1:16" x14ac:dyDescent="0.25">
      <c r="A32" s="61">
        <v>38618</v>
      </c>
      <c r="B32" s="64" t="str">
        <f t="shared" si="0"/>
        <v>sexta-feira</v>
      </c>
      <c r="C32" s="46">
        <v>8.8900000000000007E-2</v>
      </c>
      <c r="D32" s="47">
        <v>8.9700000000000002E-2</v>
      </c>
      <c r="E32" s="48">
        <v>310.42</v>
      </c>
      <c r="F32" s="48">
        <v>306.16000000000003</v>
      </c>
      <c r="G32" s="48">
        <v>305.95</v>
      </c>
      <c r="I32">
        <v>29</v>
      </c>
      <c r="J32" s="61">
        <f t="shared" si="7"/>
        <v>39507</v>
      </c>
      <c r="K32" s="61" t="str">
        <f t="shared" si="1"/>
        <v>22008</v>
      </c>
      <c r="L32" s="63">
        <f t="shared" si="2"/>
        <v>6.6299999999999998E-2</v>
      </c>
      <c r="M32" s="70">
        <f t="shared" si="3"/>
        <v>5.3638937789661778E-3</v>
      </c>
      <c r="N32">
        <f t="shared" si="4"/>
        <v>595.04</v>
      </c>
      <c r="O32">
        <f t="shared" si="5"/>
        <v>587.77</v>
      </c>
      <c r="P32" s="63">
        <f t="shared" si="6"/>
        <v>6.6968108793203918E-3</v>
      </c>
    </row>
    <row r="33" spans="1:16" x14ac:dyDescent="0.25">
      <c r="A33" s="61">
        <v>38621</v>
      </c>
      <c r="B33" s="64" t="str">
        <f t="shared" si="0"/>
        <v>segunda-feira</v>
      </c>
      <c r="C33" s="46">
        <v>8.8900000000000007E-2</v>
      </c>
      <c r="D33" s="47">
        <v>8.9700000000000002E-2</v>
      </c>
      <c r="E33" s="48">
        <v>310.56</v>
      </c>
      <c r="F33" s="48">
        <v>306.3</v>
      </c>
      <c r="G33" s="48">
        <v>306.16000000000003</v>
      </c>
      <c r="I33">
        <v>30</v>
      </c>
      <c r="J33" s="61">
        <f t="shared" si="7"/>
        <v>39538</v>
      </c>
      <c r="K33" s="61" t="str">
        <f t="shared" si="1"/>
        <v>32008</v>
      </c>
      <c r="L33" s="63">
        <f t="shared" si="2"/>
        <v>6.9199999999999998E-2</v>
      </c>
      <c r="M33" s="70">
        <f t="shared" si="3"/>
        <v>5.5914663265468345E-3</v>
      </c>
      <c r="N33">
        <f t="shared" si="4"/>
        <v>574.37</v>
      </c>
      <c r="O33">
        <f t="shared" si="5"/>
        <v>567.4</v>
      </c>
      <c r="P33" s="63">
        <f t="shared" si="6"/>
        <v>-4.6450658779241705E-2</v>
      </c>
    </row>
    <row r="34" spans="1:16" x14ac:dyDescent="0.25">
      <c r="A34" s="61">
        <v>38622</v>
      </c>
      <c r="B34" s="64" t="str">
        <f t="shared" si="0"/>
        <v>terça-feira</v>
      </c>
      <c r="C34" s="46">
        <v>8.8999999999999996E-2</v>
      </c>
      <c r="D34" s="47">
        <v>8.9799999999999991E-2</v>
      </c>
      <c r="E34" s="48">
        <v>310.16000000000003</v>
      </c>
      <c r="F34" s="48">
        <v>305.91000000000003</v>
      </c>
      <c r="G34" s="48">
        <v>305.77</v>
      </c>
      <c r="I34">
        <v>31</v>
      </c>
      <c r="J34" s="61">
        <f t="shared" si="7"/>
        <v>39568</v>
      </c>
      <c r="K34" s="61" t="str">
        <f t="shared" si="1"/>
        <v>42008</v>
      </c>
      <c r="L34" s="63">
        <f t="shared" si="2"/>
        <v>6.8599999999999994E-2</v>
      </c>
      <c r="M34" s="70">
        <f t="shared" si="3"/>
        <v>5.5444288125703345E-3</v>
      </c>
      <c r="N34">
        <f t="shared" si="4"/>
        <v>586.37</v>
      </c>
      <c r="O34">
        <f t="shared" si="5"/>
        <v>579.28</v>
      </c>
      <c r="P34" s="63">
        <f t="shared" si="6"/>
        <v>8.5484966136810669E-3</v>
      </c>
    </row>
    <row r="35" spans="1:16" x14ac:dyDescent="0.25">
      <c r="A35" s="61">
        <v>38623</v>
      </c>
      <c r="B35" s="64" t="str">
        <f t="shared" si="0"/>
        <v>quarta-feira</v>
      </c>
      <c r="C35" s="46">
        <v>8.8700000000000001E-2</v>
      </c>
      <c r="D35" s="47">
        <v>8.9499999999999996E-2</v>
      </c>
      <c r="E35" s="48">
        <v>311.92</v>
      </c>
      <c r="F35" s="48">
        <v>307.64</v>
      </c>
      <c r="G35" s="48">
        <v>307.5</v>
      </c>
      <c r="I35">
        <v>32</v>
      </c>
      <c r="J35" s="61">
        <f t="shared" si="7"/>
        <v>39599</v>
      </c>
      <c r="K35" s="61" t="str">
        <f t="shared" si="1"/>
        <v>52008</v>
      </c>
      <c r="L35" s="63">
        <f t="shared" si="2"/>
        <v>6.7400000000000002E-2</v>
      </c>
      <c r="M35" s="70">
        <f t="shared" si="3"/>
        <v>5.4502811103220861E-3</v>
      </c>
      <c r="N35">
        <f t="shared" si="4"/>
        <v>604</v>
      </c>
      <c r="O35">
        <f t="shared" si="5"/>
        <v>596.73</v>
      </c>
      <c r="P35" s="63">
        <f t="shared" si="6"/>
        <v>1.76680253082524E-2</v>
      </c>
    </row>
    <row r="36" spans="1:16" x14ac:dyDescent="0.25">
      <c r="A36" s="61">
        <v>38624</v>
      </c>
      <c r="B36" s="64" t="str">
        <f t="shared" si="0"/>
        <v>quinta-feira</v>
      </c>
      <c r="C36" s="46">
        <v>8.8700000000000001E-2</v>
      </c>
      <c r="D36" s="47">
        <v>8.9499999999999996E-2</v>
      </c>
      <c r="E36" s="48">
        <v>312.06</v>
      </c>
      <c r="F36" s="48">
        <v>307.77999999999997</v>
      </c>
      <c r="G36" s="48">
        <v>307.64</v>
      </c>
      <c r="I36">
        <v>33</v>
      </c>
      <c r="J36" s="61">
        <f t="shared" si="7"/>
        <v>39629</v>
      </c>
      <c r="K36" s="61" t="str">
        <f t="shared" si="1"/>
        <v>62008</v>
      </c>
      <c r="L36" s="63">
        <f t="shared" si="2"/>
        <v>6.8099999999999994E-2</v>
      </c>
      <c r="M36" s="70">
        <f t="shared" si="3"/>
        <v>5.5052123869754332E-3</v>
      </c>
      <c r="N36">
        <f t="shared" si="4"/>
        <v>605.87</v>
      </c>
      <c r="O36">
        <f t="shared" si="5"/>
        <v>598.62</v>
      </c>
      <c r="P36" s="63">
        <f t="shared" si="6"/>
        <v>-8.9072847682118983E-3</v>
      </c>
    </row>
    <row r="37" spans="1:16" x14ac:dyDescent="0.25">
      <c r="A37" s="61">
        <v>38625</v>
      </c>
      <c r="B37" s="64" t="str">
        <f t="shared" si="0"/>
        <v>sexta-feira</v>
      </c>
      <c r="C37" s="46">
        <v>8.8700000000000001E-2</v>
      </c>
      <c r="D37" s="47">
        <v>8.9499999999999996E-2</v>
      </c>
      <c r="E37" s="48">
        <v>312.27</v>
      </c>
      <c r="F37" s="48">
        <v>307.99</v>
      </c>
      <c r="G37" s="48">
        <v>307.77999999999997</v>
      </c>
      <c r="I37">
        <v>34</v>
      </c>
      <c r="J37" s="61">
        <f t="shared" si="7"/>
        <v>39660</v>
      </c>
      <c r="K37" s="61" t="str">
        <f t="shared" si="1"/>
        <v>72008</v>
      </c>
      <c r="L37" s="63">
        <f t="shared" si="2"/>
        <v>6.8599999999999994E-2</v>
      </c>
      <c r="M37" s="70">
        <f t="shared" si="3"/>
        <v>5.5444288125703345E-3</v>
      </c>
      <c r="N37">
        <f t="shared" si="4"/>
        <v>608.96</v>
      </c>
      <c r="O37">
        <f t="shared" si="5"/>
        <v>601.72</v>
      </c>
      <c r="P37" s="63">
        <f t="shared" si="6"/>
        <v>-6.8496542162509444E-3</v>
      </c>
    </row>
    <row r="38" spans="1:16" x14ac:dyDescent="0.25">
      <c r="A38" s="61">
        <v>38628</v>
      </c>
      <c r="B38" s="64" t="str">
        <f t="shared" si="0"/>
        <v>segunda-feira</v>
      </c>
      <c r="C38" s="46">
        <v>8.8300000000000003E-2</v>
      </c>
      <c r="D38" s="47">
        <v>8.9099999999999999E-2</v>
      </c>
      <c r="E38" s="48">
        <v>314.58</v>
      </c>
      <c r="F38" s="48">
        <v>310.27</v>
      </c>
      <c r="G38" s="48">
        <v>310.12</v>
      </c>
      <c r="I38">
        <v>34.5</v>
      </c>
      <c r="J38" s="61">
        <f t="shared" si="7"/>
        <v>39691</v>
      </c>
      <c r="K38" s="61" t="str">
        <f t="shared" si="1"/>
        <v>82008</v>
      </c>
      <c r="L38" s="63">
        <f t="shared" si="2"/>
        <v>6.88E-2</v>
      </c>
      <c r="M38" s="70">
        <f t="shared" si="3"/>
        <v>5.560110673283658E-3</v>
      </c>
      <c r="N38">
        <f t="shared" si="4"/>
        <v>612.82000000000005</v>
      </c>
      <c r="O38">
        <f t="shared" si="5"/>
        <v>605.57000000000005</v>
      </c>
      <c r="P38" s="63">
        <f t="shared" si="6"/>
        <v>-5.5668681029952261E-3</v>
      </c>
    </row>
    <row r="39" spans="1:16" x14ac:dyDescent="0.25">
      <c r="A39" s="61">
        <v>38629</v>
      </c>
      <c r="B39" s="64" t="str">
        <f t="shared" si="0"/>
        <v>terça-feira</v>
      </c>
      <c r="C39" s="46">
        <v>8.7999999999999995E-2</v>
      </c>
      <c r="D39" s="47">
        <v>8.879999999999999E-2</v>
      </c>
      <c r="E39" s="48">
        <v>316.36</v>
      </c>
      <c r="F39" s="48">
        <v>312.02</v>
      </c>
      <c r="G39" s="48">
        <v>311.88</v>
      </c>
      <c r="I39">
        <v>35</v>
      </c>
      <c r="J39" s="61">
        <f t="shared" si="7"/>
        <v>39721</v>
      </c>
      <c r="K39" s="61" t="str">
        <f t="shared" si="1"/>
        <v>92008</v>
      </c>
      <c r="L39" s="63">
        <f t="shared" si="2"/>
        <v>7.0499999999999993E-2</v>
      </c>
      <c r="M39" s="70">
        <f t="shared" si="3"/>
        <v>5.6932979895953917E-3</v>
      </c>
      <c r="N39">
        <f t="shared" si="4"/>
        <v>602.41999999999996</v>
      </c>
      <c r="O39">
        <f t="shared" si="5"/>
        <v>595.34</v>
      </c>
      <c r="P39" s="63">
        <f t="shared" si="6"/>
        <v>-2.8523873241734998E-2</v>
      </c>
    </row>
    <row r="40" spans="1:16" x14ac:dyDescent="0.25">
      <c r="A40" s="61">
        <v>38630</v>
      </c>
      <c r="B40" s="64" t="str">
        <f t="shared" si="0"/>
        <v>quarta-feira</v>
      </c>
      <c r="C40" s="46">
        <v>8.7999999999999995E-2</v>
      </c>
      <c r="D40" s="47">
        <v>8.879999999999999E-2</v>
      </c>
      <c r="E40" s="48">
        <v>316.5</v>
      </c>
      <c r="F40" s="48">
        <v>312.16000000000003</v>
      </c>
      <c r="G40" s="48">
        <v>312.02</v>
      </c>
      <c r="I40">
        <v>36</v>
      </c>
      <c r="J40" s="61">
        <f t="shared" si="7"/>
        <v>39752</v>
      </c>
      <c r="K40" s="61" t="str">
        <f t="shared" si="1"/>
        <v>102008</v>
      </c>
      <c r="L40" s="63">
        <f t="shared" si="2"/>
        <v>8.2000000000000003E-2</v>
      </c>
      <c r="M40" s="70">
        <f t="shared" si="3"/>
        <v>6.5892123342305986E-3</v>
      </c>
      <c r="N40">
        <f t="shared" si="4"/>
        <v>514.4</v>
      </c>
      <c r="O40">
        <f t="shared" si="5"/>
        <v>508.45</v>
      </c>
      <c r="P40" s="63">
        <f t="shared" si="6"/>
        <v>-0.15598751701470726</v>
      </c>
    </row>
    <row r="41" spans="1:16" x14ac:dyDescent="0.25">
      <c r="A41" s="61">
        <v>38631</v>
      </c>
      <c r="B41" s="64" t="str">
        <f t="shared" si="0"/>
        <v>quinta-feira</v>
      </c>
      <c r="C41" s="46">
        <v>8.7999999999999995E-2</v>
      </c>
      <c r="D41" s="47">
        <v>8.879999999999999E-2</v>
      </c>
      <c r="E41" s="48">
        <v>316.64</v>
      </c>
      <c r="F41" s="48">
        <v>312.3</v>
      </c>
      <c r="G41" s="48">
        <v>312.16000000000003</v>
      </c>
      <c r="I41">
        <v>37</v>
      </c>
      <c r="J41" s="61">
        <f t="shared" si="7"/>
        <v>39782</v>
      </c>
      <c r="K41" s="61" t="str">
        <f t="shared" si="1"/>
        <v>112008</v>
      </c>
      <c r="L41" s="63">
        <f t="shared" si="2"/>
        <v>7.6999999999999999E-2</v>
      </c>
      <c r="M41" s="70">
        <f t="shared" si="3"/>
        <v>6.2007621358530773E-3</v>
      </c>
      <c r="N41">
        <f t="shared" si="4"/>
        <v>559.19000000000005</v>
      </c>
      <c r="O41">
        <f t="shared" si="5"/>
        <v>552.73</v>
      </c>
      <c r="P41" s="63">
        <f t="shared" si="6"/>
        <v>7.451399688958027E-2</v>
      </c>
    </row>
    <row r="42" spans="1:16" x14ac:dyDescent="0.25">
      <c r="A42" s="61">
        <v>38632</v>
      </c>
      <c r="B42" s="64" t="str">
        <f t="shared" si="0"/>
        <v>sexta-feira</v>
      </c>
      <c r="C42" s="46">
        <v>8.7999999999999995E-2</v>
      </c>
      <c r="D42" s="47">
        <v>8.879999999999999E-2</v>
      </c>
      <c r="E42" s="48">
        <v>316.86</v>
      </c>
      <c r="F42" s="48">
        <v>312.51</v>
      </c>
      <c r="G42" s="48">
        <v>312.3</v>
      </c>
      <c r="I42">
        <v>38</v>
      </c>
      <c r="J42" s="61">
        <f t="shared" si="7"/>
        <v>39813</v>
      </c>
      <c r="K42" s="61" t="str">
        <f t="shared" si="1"/>
        <v>122008</v>
      </c>
      <c r="L42" s="63">
        <f t="shared" si="2"/>
        <v>7.2099999999999997E-2</v>
      </c>
      <c r="M42" s="70">
        <f t="shared" si="3"/>
        <v>5.8184737662567709E-3</v>
      </c>
      <c r="N42">
        <f t="shared" si="4"/>
        <v>605.96</v>
      </c>
      <c r="O42">
        <f t="shared" si="5"/>
        <v>598.97</v>
      </c>
      <c r="P42" s="63">
        <f t="shared" si="6"/>
        <v>7.1138611205493696E-2</v>
      </c>
    </row>
    <row r="43" spans="1:16" x14ac:dyDescent="0.25">
      <c r="A43" s="61">
        <v>38635</v>
      </c>
      <c r="B43" s="64" t="str">
        <f t="shared" si="0"/>
        <v>segunda-feira</v>
      </c>
      <c r="C43" s="46">
        <v>8.7999999999999995E-2</v>
      </c>
      <c r="D43" s="47">
        <v>8.879999999999999E-2</v>
      </c>
      <c r="E43" s="48">
        <v>317</v>
      </c>
      <c r="F43" s="48">
        <v>312.66000000000003</v>
      </c>
      <c r="G43" s="48">
        <v>312.51</v>
      </c>
      <c r="I43">
        <v>39</v>
      </c>
      <c r="J43" s="61">
        <f t="shared" si="7"/>
        <v>39844</v>
      </c>
      <c r="K43" s="61" t="str">
        <f t="shared" si="1"/>
        <v>12009</v>
      </c>
      <c r="L43" s="63">
        <f t="shared" si="2"/>
        <v>6.8500000000000005E-2</v>
      </c>
      <c r="M43" s="70">
        <f t="shared" si="3"/>
        <v>5.5365868732712986E-3</v>
      </c>
      <c r="N43">
        <f t="shared" si="4"/>
        <v>644.12</v>
      </c>
      <c r="O43">
        <f t="shared" si="5"/>
        <v>636.70000000000005</v>
      </c>
      <c r="P43" s="63">
        <f t="shared" si="6"/>
        <v>5.0729421083899995E-2</v>
      </c>
    </row>
    <row r="44" spans="1:16" x14ac:dyDescent="0.25">
      <c r="A44" s="61">
        <v>38636</v>
      </c>
      <c r="B44" s="64" t="str">
        <f t="shared" si="0"/>
        <v>terça-feira</v>
      </c>
      <c r="C44" s="46">
        <v>8.7999999999999995E-2</v>
      </c>
      <c r="D44" s="47">
        <v>8.879999999999999E-2</v>
      </c>
      <c r="E44" s="48">
        <v>317.18</v>
      </c>
      <c r="F44" s="48">
        <v>312.83999999999997</v>
      </c>
      <c r="G44" s="48">
        <v>312.66000000000003</v>
      </c>
      <c r="I44">
        <v>40</v>
      </c>
      <c r="J44" s="61">
        <f t="shared" si="7"/>
        <v>39872</v>
      </c>
      <c r="K44" s="61" t="str">
        <f t="shared" si="1"/>
        <v>22009</v>
      </c>
      <c r="L44" s="63">
        <f t="shared" si="2"/>
        <v>6.9000000000000006E-2</v>
      </c>
      <c r="M44" s="70">
        <f t="shared" si="3"/>
        <v>5.5757898442876375E-3</v>
      </c>
      <c r="N44">
        <f t="shared" si="4"/>
        <v>646.08000000000004</v>
      </c>
      <c r="O44">
        <f t="shared" si="5"/>
        <v>638.66999999999996</v>
      </c>
      <c r="P44" s="63">
        <f t="shared" si="6"/>
        <v>-8.4611563062784167E-3</v>
      </c>
    </row>
    <row r="45" spans="1:16" x14ac:dyDescent="0.25">
      <c r="A45" s="61">
        <v>38638</v>
      </c>
      <c r="B45" s="64" t="str">
        <f t="shared" si="0"/>
        <v>quinta-feira</v>
      </c>
      <c r="C45" s="46">
        <v>8.7999999999999995E-2</v>
      </c>
      <c r="D45" s="47">
        <v>8.879999999999999E-2</v>
      </c>
      <c r="E45" s="48">
        <v>317.32</v>
      </c>
      <c r="F45" s="48">
        <v>312.98</v>
      </c>
      <c r="G45" s="48">
        <v>312.83999999999997</v>
      </c>
      <c r="I45">
        <v>41</v>
      </c>
      <c r="J45" s="61">
        <f t="shared" si="7"/>
        <v>39903</v>
      </c>
      <c r="K45" s="61" t="str">
        <f t="shared" si="1"/>
        <v>32009</v>
      </c>
      <c r="L45" s="63">
        <f t="shared" si="2"/>
        <v>6.9199999999999998E-2</v>
      </c>
      <c r="M45" s="70">
        <f t="shared" si="3"/>
        <v>5.5914663265468345E-3</v>
      </c>
      <c r="N45">
        <f t="shared" si="4"/>
        <v>650.22</v>
      </c>
      <c r="O45">
        <f t="shared" si="5"/>
        <v>642.80999999999995</v>
      </c>
      <c r="P45" s="63">
        <f t="shared" si="6"/>
        <v>-5.0612927191679979E-3</v>
      </c>
    </row>
    <row r="46" spans="1:16" x14ac:dyDescent="0.25">
      <c r="A46" s="61">
        <v>38639</v>
      </c>
      <c r="B46" s="64" t="str">
        <f t="shared" si="0"/>
        <v>sexta-feira</v>
      </c>
      <c r="C46" s="46">
        <v>8.7999999999999995E-2</v>
      </c>
      <c r="D46" s="47">
        <v>8.879999999999999E-2</v>
      </c>
      <c r="E46" s="48">
        <v>317.57</v>
      </c>
      <c r="F46" s="48">
        <v>313.22000000000003</v>
      </c>
      <c r="G46" s="48">
        <v>312.95999999999998</v>
      </c>
      <c r="I46">
        <v>42</v>
      </c>
      <c r="J46" s="61">
        <f t="shared" si="7"/>
        <v>39933</v>
      </c>
      <c r="K46" s="61" t="str">
        <f t="shared" si="1"/>
        <v>42009</v>
      </c>
      <c r="L46" s="63">
        <f t="shared" si="2"/>
        <v>7.1599999999999997E-2</v>
      </c>
      <c r="M46" s="70">
        <f t="shared" si="3"/>
        <v>5.7793747418921626E-3</v>
      </c>
      <c r="N46">
        <f t="shared" si="4"/>
        <v>634.04999999999995</v>
      </c>
      <c r="O46">
        <f t="shared" si="5"/>
        <v>626.88</v>
      </c>
      <c r="P46" s="63">
        <f t="shared" si="6"/>
        <v>-3.5895543046968736E-2</v>
      </c>
    </row>
    <row r="47" spans="1:16" x14ac:dyDescent="0.25">
      <c r="A47" s="61">
        <v>38642</v>
      </c>
      <c r="B47" s="64" t="str">
        <f t="shared" si="0"/>
        <v>segunda-feira</v>
      </c>
      <c r="C47" s="46">
        <v>8.7999999999999995E-2</v>
      </c>
      <c r="D47" s="47">
        <v>8.879999999999999E-2</v>
      </c>
      <c r="E47" s="48">
        <v>317.72000000000003</v>
      </c>
      <c r="F47" s="48">
        <v>313.37</v>
      </c>
      <c r="G47" s="48">
        <v>313.22000000000003</v>
      </c>
      <c r="I47">
        <v>43</v>
      </c>
      <c r="J47" s="61">
        <f t="shared" si="7"/>
        <v>39964</v>
      </c>
      <c r="K47" s="61" t="str">
        <f t="shared" si="1"/>
        <v>52009</v>
      </c>
      <c r="L47" s="63">
        <f t="shared" si="2"/>
        <v>6.5199999999999994E-2</v>
      </c>
      <c r="M47" s="70">
        <f t="shared" si="3"/>
        <v>5.2774247178459799E-3</v>
      </c>
      <c r="N47">
        <f t="shared" si="4"/>
        <v>701.23</v>
      </c>
      <c r="O47">
        <f t="shared" si="5"/>
        <v>693.3</v>
      </c>
      <c r="P47" s="63">
        <f t="shared" si="6"/>
        <v>9.3446889046605142E-2</v>
      </c>
    </row>
    <row r="48" spans="1:16" x14ac:dyDescent="0.25">
      <c r="A48" s="61">
        <v>38643</v>
      </c>
      <c r="B48" s="64" t="str">
        <f t="shared" si="0"/>
        <v>terça-feira</v>
      </c>
      <c r="C48" s="46">
        <v>8.7900000000000006E-2</v>
      </c>
      <c r="D48" s="47">
        <v>8.8700000000000001E-2</v>
      </c>
      <c r="E48" s="48">
        <v>318.43</v>
      </c>
      <c r="F48" s="48">
        <v>314.07</v>
      </c>
      <c r="G48" s="48">
        <v>313.91000000000003</v>
      </c>
      <c r="I48">
        <v>44</v>
      </c>
      <c r="J48" s="61">
        <f t="shared" si="7"/>
        <v>39994</v>
      </c>
      <c r="K48" s="61" t="str">
        <f t="shared" si="1"/>
        <v>62009</v>
      </c>
      <c r="L48" s="63">
        <f t="shared" si="2"/>
        <v>6.4799999999999996E-2</v>
      </c>
      <c r="M48" s="70">
        <f t="shared" si="3"/>
        <v>5.2459611277158036E-3</v>
      </c>
      <c r="N48">
        <f t="shared" si="4"/>
        <v>711.77</v>
      </c>
      <c r="O48">
        <f t="shared" si="5"/>
        <v>703.75</v>
      </c>
      <c r="P48" s="63">
        <f t="shared" si="6"/>
        <v>3.593685381401146E-3</v>
      </c>
    </row>
    <row r="49" spans="1:16" x14ac:dyDescent="0.25">
      <c r="A49" s="61">
        <v>38644</v>
      </c>
      <c r="B49" s="64" t="str">
        <f t="shared" si="0"/>
        <v>quarta-feira</v>
      </c>
      <c r="C49" s="46">
        <v>8.7900000000000006E-2</v>
      </c>
      <c r="D49" s="47">
        <v>8.8700000000000001E-2</v>
      </c>
      <c r="E49" s="48">
        <v>318.58999999999997</v>
      </c>
      <c r="F49" s="48">
        <v>314.23</v>
      </c>
      <c r="G49" s="48">
        <v>314.07</v>
      </c>
      <c r="I49">
        <v>45</v>
      </c>
      <c r="J49" s="61">
        <f t="shared" si="7"/>
        <v>40025</v>
      </c>
      <c r="K49" s="61" t="str">
        <f t="shared" si="1"/>
        <v>72009</v>
      </c>
      <c r="L49" s="63">
        <f t="shared" si="2"/>
        <v>6.5199999999999994E-2</v>
      </c>
      <c r="M49" s="70">
        <f t="shared" si="3"/>
        <v>5.2774247178459799E-3</v>
      </c>
      <c r="N49">
        <f t="shared" si="4"/>
        <v>714.45</v>
      </c>
      <c r="O49">
        <f t="shared" si="5"/>
        <v>706.46</v>
      </c>
      <c r="P49" s="63">
        <f t="shared" si="6"/>
        <v>-7.4602750888629332E-3</v>
      </c>
    </row>
    <row r="50" spans="1:16" x14ac:dyDescent="0.25">
      <c r="A50" s="61">
        <v>38645</v>
      </c>
      <c r="B50" s="64" t="str">
        <f t="shared" si="0"/>
        <v>quinta-feira</v>
      </c>
      <c r="C50" s="46">
        <v>8.7900000000000006E-2</v>
      </c>
      <c r="D50" s="47">
        <v>8.8700000000000001E-2</v>
      </c>
      <c r="E50" s="48">
        <v>318.74</v>
      </c>
      <c r="F50" s="48">
        <v>314.38</v>
      </c>
      <c r="G50" s="48">
        <v>314.23</v>
      </c>
      <c r="I50">
        <v>46</v>
      </c>
      <c r="J50" s="61">
        <f t="shared" si="7"/>
        <v>40056</v>
      </c>
      <c r="K50" s="61" t="str">
        <f t="shared" si="1"/>
        <v>82009</v>
      </c>
      <c r="L50" s="63">
        <f t="shared" si="2"/>
        <v>6.2899999999999998E-2</v>
      </c>
      <c r="M50" s="70">
        <f t="shared" si="3"/>
        <v>5.0963609561613943E-3</v>
      </c>
      <c r="N50">
        <f t="shared" si="4"/>
        <v>743.05</v>
      </c>
      <c r="O50">
        <f t="shared" si="5"/>
        <v>734.76</v>
      </c>
      <c r="P50" s="63">
        <f t="shared" si="6"/>
        <v>2.8427461683812716E-2</v>
      </c>
    </row>
    <row r="51" spans="1:16" x14ac:dyDescent="0.25">
      <c r="A51" s="61">
        <v>38646</v>
      </c>
      <c r="B51" s="64" t="str">
        <f t="shared" si="0"/>
        <v>sexta-feira</v>
      </c>
      <c r="C51" s="46">
        <v>8.7900000000000006E-2</v>
      </c>
      <c r="D51" s="47">
        <v>8.8700000000000001E-2</v>
      </c>
      <c r="E51" s="48">
        <v>319</v>
      </c>
      <c r="F51" s="48">
        <v>314.64</v>
      </c>
      <c r="G51" s="48">
        <v>314.38</v>
      </c>
      <c r="I51">
        <v>47</v>
      </c>
      <c r="J51" s="61">
        <f t="shared" si="7"/>
        <v>40086</v>
      </c>
      <c r="K51" s="61" t="str">
        <f t="shared" si="1"/>
        <v>92009</v>
      </c>
      <c r="L51" s="63">
        <f t="shared" si="2"/>
        <v>6.2399999999999997E-2</v>
      </c>
      <c r="M51" s="70">
        <f t="shared" si="3"/>
        <v>5.0569517482548232E-3</v>
      </c>
      <c r="N51">
        <f t="shared" si="4"/>
        <v>753.33</v>
      </c>
      <c r="O51">
        <f t="shared" si="5"/>
        <v>744.97</v>
      </c>
      <c r="P51" s="63">
        <f t="shared" si="6"/>
        <v>2.5839445528565985E-3</v>
      </c>
    </row>
    <row r="52" spans="1:16" x14ac:dyDescent="0.25">
      <c r="A52" s="61">
        <v>38649</v>
      </c>
      <c r="B52" s="64" t="str">
        <f t="shared" si="0"/>
        <v>segunda-feira</v>
      </c>
      <c r="C52" s="46">
        <v>8.7900000000000006E-2</v>
      </c>
      <c r="D52" s="47">
        <v>8.8700000000000001E-2</v>
      </c>
      <c r="E52" s="48">
        <v>319.23</v>
      </c>
      <c r="F52" s="48">
        <v>314.86</v>
      </c>
      <c r="G52" s="48">
        <v>314.7</v>
      </c>
      <c r="I52">
        <v>48</v>
      </c>
      <c r="J52" s="61">
        <f t="shared" si="7"/>
        <v>40117</v>
      </c>
      <c r="K52" s="61" t="str">
        <f t="shared" si="1"/>
        <v>102009</v>
      </c>
      <c r="L52" s="63">
        <f t="shared" si="2"/>
        <v>6.6100000000000006E-2</v>
      </c>
      <c r="M52" s="70">
        <f t="shared" si="3"/>
        <v>5.3481782152988711E-3</v>
      </c>
      <c r="N52">
        <f t="shared" si="4"/>
        <v>721.28</v>
      </c>
      <c r="O52">
        <f t="shared" si="5"/>
        <v>713.35</v>
      </c>
      <c r="P52" s="63">
        <f t="shared" si="6"/>
        <v>-5.3071031287749038E-2</v>
      </c>
    </row>
    <row r="53" spans="1:16" x14ac:dyDescent="0.25">
      <c r="A53" s="61">
        <v>38650</v>
      </c>
      <c r="B53" s="64" t="str">
        <f t="shared" si="0"/>
        <v>terça-feira</v>
      </c>
      <c r="C53" s="46">
        <v>8.7900000000000006E-2</v>
      </c>
      <c r="D53" s="47">
        <v>8.8700000000000001E-2</v>
      </c>
      <c r="E53" s="48">
        <v>319.39</v>
      </c>
      <c r="F53" s="48">
        <v>315.02999999999997</v>
      </c>
      <c r="G53" s="48">
        <v>314.86</v>
      </c>
      <c r="I53">
        <v>49</v>
      </c>
      <c r="J53" s="61">
        <f t="shared" si="7"/>
        <v>40147</v>
      </c>
      <c r="K53" s="61" t="str">
        <f t="shared" si="1"/>
        <v>112009</v>
      </c>
      <c r="L53" s="63">
        <f t="shared" si="2"/>
        <v>6.5600000000000006E-2</v>
      </c>
      <c r="M53" s="70">
        <f t="shared" si="3"/>
        <v>5.308877479338614E-3</v>
      </c>
      <c r="N53">
        <f t="shared" si="4"/>
        <v>732.39</v>
      </c>
      <c r="O53">
        <f t="shared" si="5"/>
        <v>724.38</v>
      </c>
      <c r="P53" s="63">
        <f t="shared" si="6"/>
        <v>4.2979148181012672E-3</v>
      </c>
    </row>
    <row r="54" spans="1:16" x14ac:dyDescent="0.25">
      <c r="A54" s="61">
        <v>38651</v>
      </c>
      <c r="B54" s="64" t="str">
        <f t="shared" si="0"/>
        <v>quarta-feira</v>
      </c>
      <c r="C54" s="46">
        <v>8.7900000000000006E-2</v>
      </c>
      <c r="D54" s="47">
        <v>8.8700000000000001E-2</v>
      </c>
      <c r="E54" s="48">
        <v>319.56</v>
      </c>
      <c r="F54" s="48">
        <v>315.19</v>
      </c>
      <c r="G54" s="48">
        <v>315.02999999999997</v>
      </c>
      <c r="I54">
        <v>50</v>
      </c>
      <c r="J54" s="61">
        <f t="shared" si="7"/>
        <v>40178</v>
      </c>
      <c r="K54" s="61" t="str">
        <f t="shared" si="1"/>
        <v>122009</v>
      </c>
      <c r="L54" s="63">
        <f t="shared" si="2"/>
        <v>6.2899999999999998E-2</v>
      </c>
      <c r="M54" s="70">
        <f t="shared" si="3"/>
        <v>5.0963609561613943E-3</v>
      </c>
      <c r="N54">
        <f t="shared" si="4"/>
        <v>767.47</v>
      </c>
      <c r="O54">
        <f t="shared" si="5"/>
        <v>759.11</v>
      </c>
      <c r="P54" s="63">
        <f t="shared" si="6"/>
        <v>3.6483294419639822E-2</v>
      </c>
    </row>
    <row r="55" spans="1:16" x14ac:dyDescent="0.25">
      <c r="A55" s="61">
        <v>38652</v>
      </c>
      <c r="B55" s="64" t="str">
        <f t="shared" si="0"/>
        <v>quinta-feira</v>
      </c>
      <c r="C55" s="46">
        <v>8.7900000000000006E-2</v>
      </c>
      <c r="D55" s="47">
        <v>8.8700000000000001E-2</v>
      </c>
      <c r="E55" s="48">
        <v>319.72000000000003</v>
      </c>
      <c r="F55" s="48">
        <v>315.35000000000002</v>
      </c>
      <c r="G55" s="48">
        <v>315.19</v>
      </c>
      <c r="I55">
        <v>51</v>
      </c>
      <c r="J55" s="61">
        <f t="shared" si="7"/>
        <v>40209</v>
      </c>
      <c r="K55" s="61" t="str">
        <f t="shared" si="1"/>
        <v>12010</v>
      </c>
      <c r="L55" s="63">
        <f t="shared" si="2"/>
        <v>6.3100000000000003E-2</v>
      </c>
      <c r="M55" s="70">
        <f t="shared" si="3"/>
        <v>5.1121198812691393E-3</v>
      </c>
      <c r="N55">
        <f t="shared" si="4"/>
        <v>772.98</v>
      </c>
      <c r="O55">
        <f t="shared" si="5"/>
        <v>764.6</v>
      </c>
      <c r="P55" s="63">
        <f t="shared" si="6"/>
        <v>-3.7395598525024054E-3</v>
      </c>
    </row>
    <row r="56" spans="1:16" x14ac:dyDescent="0.25">
      <c r="A56" s="61">
        <v>38653</v>
      </c>
      <c r="B56" s="64" t="str">
        <f t="shared" si="0"/>
        <v>sexta-feira</v>
      </c>
      <c r="C56" s="46">
        <v>8.7900000000000006E-2</v>
      </c>
      <c r="D56" s="47">
        <v>8.8700000000000001E-2</v>
      </c>
      <c r="E56" s="48">
        <v>320</v>
      </c>
      <c r="F56" s="48">
        <v>315.63</v>
      </c>
      <c r="G56" s="48">
        <v>315.35000000000002</v>
      </c>
      <c r="I56">
        <v>52</v>
      </c>
      <c r="J56" s="61">
        <f t="shared" si="7"/>
        <v>40237</v>
      </c>
      <c r="K56" s="61" t="str">
        <f t="shared" si="1"/>
        <v>22010</v>
      </c>
      <c r="L56" s="63">
        <f t="shared" si="2"/>
        <v>6.1899999999999997E-2</v>
      </c>
      <c r="M56" s="70">
        <f t="shared" si="3"/>
        <v>5.0175255350288772E-3</v>
      </c>
      <c r="N56">
        <f t="shared" si="4"/>
        <v>795.21</v>
      </c>
      <c r="O56">
        <f t="shared" si="5"/>
        <v>786.62</v>
      </c>
      <c r="P56" s="63">
        <f t="shared" si="6"/>
        <v>1.7645993428031748E-2</v>
      </c>
    </row>
    <row r="57" spans="1:16" x14ac:dyDescent="0.25">
      <c r="A57" s="61">
        <v>38656</v>
      </c>
      <c r="B57" s="64" t="str">
        <f t="shared" si="0"/>
        <v>segunda-feira</v>
      </c>
      <c r="C57" s="46">
        <v>8.7900000000000006E-2</v>
      </c>
      <c r="D57" s="47">
        <v>8.8700000000000001E-2</v>
      </c>
      <c r="E57" s="48">
        <v>320.17</v>
      </c>
      <c r="F57" s="48">
        <v>315.79000000000002</v>
      </c>
      <c r="G57" s="48">
        <v>315.63</v>
      </c>
      <c r="I57">
        <v>53</v>
      </c>
      <c r="J57" s="61">
        <f t="shared" si="7"/>
        <v>40268</v>
      </c>
      <c r="K57" s="61" t="str">
        <f t="shared" si="1"/>
        <v>32010</v>
      </c>
      <c r="L57" s="63">
        <f t="shared" si="2"/>
        <v>6.1600000000000002E-2</v>
      </c>
      <c r="M57" s="70">
        <f t="shared" si="3"/>
        <v>4.9938616381550727E-3</v>
      </c>
      <c r="N57">
        <f t="shared" si="4"/>
        <v>808.15</v>
      </c>
      <c r="O57">
        <f t="shared" si="5"/>
        <v>799.48</v>
      </c>
      <c r="P57" s="63">
        <f t="shared" si="6"/>
        <v>5.3696507840697016E-3</v>
      </c>
    </row>
    <row r="58" spans="1:16" x14ac:dyDescent="0.25">
      <c r="A58" s="61">
        <v>38657</v>
      </c>
      <c r="B58" s="64" t="str">
        <f t="shared" si="0"/>
        <v>terça-feira</v>
      </c>
      <c r="C58" s="46">
        <v>8.7900000000000006E-2</v>
      </c>
      <c r="D58" s="47">
        <v>8.8700000000000001E-2</v>
      </c>
      <c r="E58" s="48">
        <v>320.39</v>
      </c>
      <c r="F58" s="48">
        <v>316.01</v>
      </c>
      <c r="G58" s="48">
        <v>315.79000000000002</v>
      </c>
      <c r="I58">
        <v>53.5</v>
      </c>
      <c r="J58" s="61">
        <f t="shared" si="7"/>
        <v>40298</v>
      </c>
      <c r="K58" s="61" t="str">
        <f t="shared" si="1"/>
        <v>42010</v>
      </c>
      <c r="L58" s="63">
        <f t="shared" si="2"/>
        <v>6.1699999999999998E-2</v>
      </c>
      <c r="M58" s="70">
        <f t="shared" si="3"/>
        <v>5.0017502848112017E-3</v>
      </c>
      <c r="N58">
        <f t="shared" si="4"/>
        <v>815.33</v>
      </c>
      <c r="O58">
        <f t="shared" si="5"/>
        <v>806.63</v>
      </c>
      <c r="P58" s="63">
        <f t="shared" si="6"/>
        <v>-1.8808389531645986E-3</v>
      </c>
    </row>
    <row r="59" spans="1:16" x14ac:dyDescent="0.25">
      <c r="A59" s="61">
        <v>38659</v>
      </c>
      <c r="B59" s="64" t="str">
        <f t="shared" si="0"/>
        <v>quinta-feira</v>
      </c>
      <c r="C59" s="46">
        <v>8.7900000000000006E-2</v>
      </c>
      <c r="D59" s="47">
        <v>8.8700000000000001E-2</v>
      </c>
      <c r="E59" s="48">
        <v>320.55</v>
      </c>
      <c r="F59" s="48">
        <v>316.18</v>
      </c>
      <c r="G59" s="48">
        <v>316.01</v>
      </c>
      <c r="I59">
        <v>54</v>
      </c>
      <c r="J59" s="61">
        <f t="shared" si="7"/>
        <v>40329</v>
      </c>
      <c r="K59" s="61" t="str">
        <f t="shared" si="1"/>
        <v>52010</v>
      </c>
      <c r="L59" s="63">
        <f t="shared" si="2"/>
        <v>6.3700000000000007E-2</v>
      </c>
      <c r="M59" s="70">
        <f t="shared" si="3"/>
        <v>5.1593803560010532E-3</v>
      </c>
      <c r="N59">
        <f t="shared" si="4"/>
        <v>802.11</v>
      </c>
      <c r="O59">
        <f t="shared" si="5"/>
        <v>793.62</v>
      </c>
      <c r="P59" s="63">
        <f t="shared" si="6"/>
        <v>-2.6627255221812085E-2</v>
      </c>
    </row>
    <row r="60" spans="1:16" x14ac:dyDescent="0.25">
      <c r="A60" s="61">
        <v>38660</v>
      </c>
      <c r="B60" s="64" t="str">
        <f t="shared" si="0"/>
        <v>sexta-feira</v>
      </c>
      <c r="C60" s="46">
        <v>8.7900000000000006E-2</v>
      </c>
      <c r="D60" s="47">
        <v>8.8700000000000001E-2</v>
      </c>
      <c r="E60" s="48">
        <v>320.83</v>
      </c>
      <c r="F60" s="48">
        <v>316.45</v>
      </c>
      <c r="G60" s="48">
        <v>316.18</v>
      </c>
      <c r="I60">
        <v>55</v>
      </c>
      <c r="J60" s="61">
        <f t="shared" si="7"/>
        <v>40359</v>
      </c>
      <c r="K60" s="61" t="str">
        <f t="shared" si="1"/>
        <v>62010</v>
      </c>
      <c r="L60" s="63">
        <f t="shared" si="2"/>
        <v>6.2600000000000003E-2</v>
      </c>
      <c r="M60" s="70">
        <f t="shared" si="3"/>
        <v>5.0727174711968637E-3</v>
      </c>
      <c r="N60">
        <f t="shared" si="4"/>
        <v>820.01</v>
      </c>
      <c r="O60">
        <f t="shared" si="5"/>
        <v>811.37</v>
      </c>
      <c r="P60" s="63">
        <f t="shared" si="6"/>
        <v>1.154455124608833E-2</v>
      </c>
    </row>
    <row r="61" spans="1:16" x14ac:dyDescent="0.25">
      <c r="A61" s="61">
        <v>38663</v>
      </c>
      <c r="B61" s="64" t="str">
        <f t="shared" si="0"/>
        <v>segunda-feira</v>
      </c>
      <c r="C61" s="46">
        <v>8.7900000000000006E-2</v>
      </c>
      <c r="D61" s="47">
        <v>8.8700000000000001E-2</v>
      </c>
      <c r="E61" s="48">
        <v>321</v>
      </c>
      <c r="F61" s="48">
        <v>316.62</v>
      </c>
      <c r="G61" s="48">
        <v>316.45</v>
      </c>
      <c r="I61">
        <v>56</v>
      </c>
      <c r="J61" s="61">
        <f t="shared" si="7"/>
        <v>40390</v>
      </c>
      <c r="K61" s="61" t="str">
        <f t="shared" si="1"/>
        <v>72010</v>
      </c>
      <c r="L61" s="63">
        <f t="shared" si="2"/>
        <v>6.2200000000000005E-2</v>
      </c>
      <c r="M61" s="70">
        <f t="shared" si="3"/>
        <v>5.0411833044619048E-3</v>
      </c>
      <c r="N61">
        <f t="shared" si="4"/>
        <v>828.34</v>
      </c>
      <c r="O61">
        <f t="shared" si="5"/>
        <v>819.66</v>
      </c>
      <c r="P61" s="63">
        <f t="shared" si="6"/>
        <v>-4.2682406312122279E-4</v>
      </c>
    </row>
    <row r="62" spans="1:16" x14ac:dyDescent="0.25">
      <c r="A62" s="61">
        <v>38664</v>
      </c>
      <c r="B62" s="64" t="str">
        <f t="shared" si="0"/>
        <v>terça-feira</v>
      </c>
      <c r="C62" s="46">
        <v>8.7900000000000006E-2</v>
      </c>
      <c r="D62" s="47">
        <v>8.8700000000000001E-2</v>
      </c>
      <c r="E62" s="48">
        <v>321.16000000000003</v>
      </c>
      <c r="F62" s="48">
        <v>316.77999999999997</v>
      </c>
      <c r="G62" s="48">
        <v>316.62</v>
      </c>
      <c r="I62">
        <v>57</v>
      </c>
      <c r="J62" s="61">
        <f t="shared" si="7"/>
        <v>40421</v>
      </c>
      <c r="K62" s="61" t="str">
        <f t="shared" si="1"/>
        <v>82010</v>
      </c>
      <c r="L62" s="63">
        <f t="shared" si="2"/>
        <v>5.9700000000000003E-2</v>
      </c>
      <c r="M62" s="70">
        <f t="shared" si="3"/>
        <v>4.8438477841514782E-3</v>
      </c>
      <c r="N62">
        <f t="shared" si="4"/>
        <v>860.77</v>
      </c>
      <c r="O62">
        <f t="shared" si="5"/>
        <v>851.78</v>
      </c>
      <c r="P62" s="63">
        <f t="shared" si="6"/>
        <v>2.8297558973368275E-2</v>
      </c>
    </row>
    <row r="63" spans="1:16" x14ac:dyDescent="0.25">
      <c r="A63" s="61">
        <v>38665</v>
      </c>
      <c r="B63" s="64" t="str">
        <f t="shared" si="0"/>
        <v>quarta-feira</v>
      </c>
      <c r="C63" s="46">
        <v>8.7900000000000006E-2</v>
      </c>
      <c r="D63" s="47">
        <v>8.8700000000000001E-2</v>
      </c>
      <c r="E63" s="48">
        <v>321.33</v>
      </c>
      <c r="F63" s="48">
        <v>316.94</v>
      </c>
      <c r="G63" s="48">
        <v>316.77999999999997</v>
      </c>
      <c r="I63">
        <v>58</v>
      </c>
      <c r="J63" s="61">
        <f t="shared" si="7"/>
        <v>40451</v>
      </c>
      <c r="K63" s="61" t="str">
        <f t="shared" si="1"/>
        <v>92010</v>
      </c>
      <c r="L63" s="63">
        <f t="shared" si="2"/>
        <v>5.9900000000000002E-2</v>
      </c>
      <c r="M63" s="70">
        <f t="shared" si="3"/>
        <v>4.8596503216116194E-3</v>
      </c>
      <c r="N63">
        <f t="shared" si="4"/>
        <v>864.67</v>
      </c>
      <c r="O63">
        <f t="shared" si="5"/>
        <v>855.7</v>
      </c>
      <c r="P63" s="63">
        <f t="shared" si="6"/>
        <v>-5.8900751652589678E-3</v>
      </c>
    </row>
    <row r="64" spans="1:16" x14ac:dyDescent="0.25">
      <c r="A64" s="61">
        <v>38666</v>
      </c>
      <c r="B64" s="64" t="str">
        <f t="shared" si="0"/>
        <v>quinta-feira</v>
      </c>
      <c r="C64" s="46">
        <v>8.7900000000000006E-2</v>
      </c>
      <c r="D64" s="47">
        <v>8.8700000000000001E-2</v>
      </c>
      <c r="E64" s="48">
        <v>322.02</v>
      </c>
      <c r="F64" s="48">
        <v>317.63</v>
      </c>
      <c r="G64" s="48">
        <v>317.45</v>
      </c>
      <c r="I64">
        <v>59</v>
      </c>
      <c r="J64" s="61">
        <f t="shared" si="7"/>
        <v>40482</v>
      </c>
      <c r="K64" s="61" t="str">
        <f t="shared" si="1"/>
        <v>102010</v>
      </c>
      <c r="L64" s="63">
        <f t="shared" si="2"/>
        <v>5.96E-2</v>
      </c>
      <c r="M64" s="70">
        <f t="shared" si="3"/>
        <v>4.8359454901756305E-3</v>
      </c>
      <c r="N64">
        <f t="shared" si="4"/>
        <v>877.19</v>
      </c>
      <c r="O64">
        <f t="shared" si="5"/>
        <v>868.13</v>
      </c>
      <c r="P64" s="63">
        <f t="shared" si="6"/>
        <v>4.0015265939608025E-3</v>
      </c>
    </row>
    <row r="65" spans="1:16" x14ac:dyDescent="0.25">
      <c r="A65" s="61">
        <v>38667</v>
      </c>
      <c r="B65" s="64" t="str">
        <f t="shared" si="0"/>
        <v>sexta-feira</v>
      </c>
      <c r="C65" s="46">
        <v>8.7999999999999995E-2</v>
      </c>
      <c r="D65" s="47">
        <v>8.879999999999999E-2</v>
      </c>
      <c r="E65" s="48">
        <v>321.81</v>
      </c>
      <c r="F65" s="48">
        <v>317.42</v>
      </c>
      <c r="G65" s="48">
        <v>317.08999999999997</v>
      </c>
      <c r="I65">
        <v>60</v>
      </c>
      <c r="J65" s="61">
        <f t="shared" si="7"/>
        <v>40512</v>
      </c>
      <c r="K65" s="61" t="str">
        <f t="shared" si="1"/>
        <v>112010</v>
      </c>
      <c r="L65" s="63">
        <f t="shared" si="2"/>
        <v>5.96E-2</v>
      </c>
      <c r="M65" s="70">
        <f t="shared" si="3"/>
        <v>4.8359454901756305E-3</v>
      </c>
      <c r="N65">
        <f t="shared" si="4"/>
        <v>888.4</v>
      </c>
      <c r="O65">
        <f t="shared" si="5"/>
        <v>879.29</v>
      </c>
      <c r="P65" s="63">
        <f t="shared" si="6"/>
        <v>2.3940081396276458E-3</v>
      </c>
    </row>
    <row r="66" spans="1:16" x14ac:dyDescent="0.25">
      <c r="A66" s="61">
        <v>38670</v>
      </c>
      <c r="B66" s="64" t="str">
        <f t="shared" si="0"/>
        <v>segunda-feira</v>
      </c>
      <c r="C66" s="46">
        <v>8.7999999999999995E-2</v>
      </c>
      <c r="D66" s="47">
        <v>8.879999999999999E-2</v>
      </c>
      <c r="E66" s="48">
        <v>322.04000000000002</v>
      </c>
      <c r="F66" s="48">
        <v>317.64999999999998</v>
      </c>
      <c r="G66" s="48">
        <v>317.45999999999998</v>
      </c>
      <c r="I66">
        <v>61</v>
      </c>
      <c r="J66" s="61">
        <f t="shared" si="7"/>
        <v>40543</v>
      </c>
      <c r="K66" s="61" t="str">
        <f t="shared" si="1"/>
        <v>122010</v>
      </c>
      <c r="L66" s="63">
        <f t="shared" si="2"/>
        <v>5.74E-2</v>
      </c>
      <c r="M66" s="70">
        <f t="shared" si="3"/>
        <v>4.661921836872196E-3</v>
      </c>
      <c r="N66">
        <f t="shared" si="4"/>
        <v>925.6</v>
      </c>
      <c r="O66">
        <f t="shared" si="5"/>
        <v>916.14</v>
      </c>
      <c r="P66" s="63">
        <f t="shared" ref="P66:P129" si="8">(O66/N65)-1</f>
        <v>3.1224673570463768E-2</v>
      </c>
    </row>
    <row r="67" spans="1:16" x14ac:dyDescent="0.25">
      <c r="A67" s="61">
        <v>38672</v>
      </c>
      <c r="B67" s="64" t="str">
        <f t="shared" ref="B67:B130" si="9">TEXT(A67,"dddd")</f>
        <v>quarta-feira</v>
      </c>
      <c r="C67" s="46">
        <v>8.7999999999999995E-2</v>
      </c>
      <c r="D67" s="47">
        <v>8.879999999999999E-2</v>
      </c>
      <c r="E67" s="48">
        <v>322.19</v>
      </c>
      <c r="F67" s="48">
        <v>317.79000000000002</v>
      </c>
      <c r="G67" s="48">
        <v>317.64999999999998</v>
      </c>
      <c r="I67">
        <v>62</v>
      </c>
      <c r="J67" s="61">
        <f t="shared" si="7"/>
        <v>40574</v>
      </c>
      <c r="K67" s="61" t="str">
        <f t="shared" ref="K67:K130" si="10">MONTH(J67)&amp;YEAR(J67)</f>
        <v>12011</v>
      </c>
      <c r="L67" s="63">
        <f t="shared" ref="L67:L130" si="11">VLOOKUP(J67,$A$2:$G$4617,3,TRUE)</f>
        <v>5.8099999999999999E-2</v>
      </c>
      <c r="M67" s="70">
        <f t="shared" ref="M67:M130" si="12">((L67+1)^(1/12))-1</f>
        <v>4.7173289717712397E-3</v>
      </c>
      <c r="N67">
        <f t="shared" ref="N67:N130" si="13">VLOOKUP(J67,$A$2:$G$4617,5,TRUE)</f>
        <v>928.16</v>
      </c>
      <c r="O67">
        <f t="shared" ref="O67:O130" si="14">VLOOKUP(J67,$A$2:$G$4617,6,TRUE)</f>
        <v>918.74</v>
      </c>
      <c r="P67" s="63">
        <f t="shared" si="8"/>
        <v>-7.4114088159031866E-3</v>
      </c>
    </row>
    <row r="68" spans="1:16" x14ac:dyDescent="0.25">
      <c r="A68" s="61">
        <v>38673</v>
      </c>
      <c r="B68" s="64" t="str">
        <f t="shared" si="9"/>
        <v>quinta-feira</v>
      </c>
      <c r="C68" s="46">
        <v>8.8099999999999998E-2</v>
      </c>
      <c r="D68" s="47">
        <v>8.8899999999999993E-2</v>
      </c>
      <c r="E68" s="48">
        <v>321.79000000000002</v>
      </c>
      <c r="F68" s="48">
        <v>317.39999999999998</v>
      </c>
      <c r="G68" s="48">
        <v>317.25</v>
      </c>
      <c r="I68">
        <v>63</v>
      </c>
      <c r="J68" s="61">
        <f t="shared" ref="J68:J128" si="15">EOMONTH(A68,I68)</f>
        <v>40602</v>
      </c>
      <c r="K68" s="61" t="str">
        <f t="shared" si="10"/>
        <v>22011</v>
      </c>
      <c r="L68" s="63">
        <f t="shared" si="11"/>
        <v>5.9799999999999999E-2</v>
      </c>
      <c r="M68" s="70">
        <f t="shared" si="12"/>
        <v>4.8517493945887669E-3</v>
      </c>
      <c r="N68">
        <f t="shared" si="13"/>
        <v>919.82</v>
      </c>
      <c r="O68">
        <f t="shared" si="14"/>
        <v>910.56</v>
      </c>
      <c r="P68" s="63">
        <f t="shared" si="8"/>
        <v>-1.8962247888295147E-2</v>
      </c>
    </row>
    <row r="69" spans="1:16" x14ac:dyDescent="0.25">
      <c r="A69" s="61">
        <v>38674</v>
      </c>
      <c r="B69" s="64" t="str">
        <f t="shared" si="9"/>
        <v>sexta-feira</v>
      </c>
      <c r="C69" s="46">
        <v>8.7900000000000006E-2</v>
      </c>
      <c r="D69" s="47">
        <v>8.8700000000000001E-2</v>
      </c>
      <c r="E69" s="48">
        <v>323.13</v>
      </c>
      <c r="F69" s="48">
        <v>318.72000000000003</v>
      </c>
      <c r="G69" s="48">
        <v>318.49</v>
      </c>
      <c r="I69">
        <v>64</v>
      </c>
      <c r="J69" s="61">
        <f t="shared" si="15"/>
        <v>40633</v>
      </c>
      <c r="K69" s="61" t="str">
        <f t="shared" si="10"/>
        <v>32011</v>
      </c>
      <c r="L69" s="63">
        <f t="shared" si="11"/>
        <v>6.0699999999999997E-2</v>
      </c>
      <c r="M69" s="70">
        <f t="shared" si="12"/>
        <v>4.9228331496837807E-3</v>
      </c>
      <c r="N69">
        <f t="shared" si="13"/>
        <v>920.82</v>
      </c>
      <c r="O69">
        <f t="shared" si="14"/>
        <v>911.62</v>
      </c>
      <c r="P69" s="63">
        <f t="shared" si="8"/>
        <v>-8.9147876758496336E-3</v>
      </c>
    </row>
    <row r="70" spans="1:16" x14ac:dyDescent="0.25">
      <c r="A70" s="61">
        <v>38677</v>
      </c>
      <c r="B70" s="64" t="str">
        <f t="shared" si="9"/>
        <v>segunda-feira</v>
      </c>
      <c r="C70" s="46">
        <v>8.8099999999999998E-2</v>
      </c>
      <c r="D70" s="47">
        <v>8.8899999999999993E-2</v>
      </c>
      <c r="E70" s="48">
        <v>322.17</v>
      </c>
      <c r="F70" s="48">
        <v>317.77999999999997</v>
      </c>
      <c r="G70" s="48">
        <v>317.63</v>
      </c>
      <c r="I70">
        <v>65</v>
      </c>
      <c r="J70" s="61">
        <f t="shared" si="15"/>
        <v>40663</v>
      </c>
      <c r="K70" s="61" t="str">
        <f t="shared" si="10"/>
        <v>42011</v>
      </c>
      <c r="L70" s="63">
        <f t="shared" si="11"/>
        <v>6.1400000000000003E-2</v>
      </c>
      <c r="M70" s="70">
        <f t="shared" si="12"/>
        <v>4.9780823011333908E-3</v>
      </c>
      <c r="N70">
        <f t="shared" si="13"/>
        <v>924.86</v>
      </c>
      <c r="O70">
        <f t="shared" si="14"/>
        <v>915.67</v>
      </c>
      <c r="P70" s="63">
        <f t="shared" si="8"/>
        <v>-5.5928411633110464E-3</v>
      </c>
    </row>
    <row r="71" spans="1:16" x14ac:dyDescent="0.25">
      <c r="A71" s="61">
        <v>38678</v>
      </c>
      <c r="B71" s="64" t="str">
        <f t="shared" si="9"/>
        <v>terça-feira</v>
      </c>
      <c r="C71" s="46">
        <v>8.7999999999999995E-2</v>
      </c>
      <c r="D71" s="47">
        <v>8.879999999999999E-2</v>
      </c>
      <c r="E71" s="48">
        <v>322.87</v>
      </c>
      <c r="F71" s="48">
        <v>318.47000000000003</v>
      </c>
      <c r="G71" s="48">
        <v>318.32</v>
      </c>
      <c r="I71">
        <v>66</v>
      </c>
      <c r="J71" s="61">
        <f t="shared" si="15"/>
        <v>40694</v>
      </c>
      <c r="K71" s="61" t="str">
        <f t="shared" si="10"/>
        <v>52011</v>
      </c>
      <c r="L71" s="63">
        <f t="shared" si="11"/>
        <v>6.0299999999999999E-2</v>
      </c>
      <c r="M71" s="70">
        <f t="shared" si="12"/>
        <v>4.8912471980258054E-3</v>
      </c>
      <c r="N71">
        <f t="shared" si="13"/>
        <v>947.82</v>
      </c>
      <c r="O71">
        <f t="shared" si="14"/>
        <v>938.45</v>
      </c>
      <c r="P71" s="63">
        <f t="shared" si="8"/>
        <v>1.4694115866185076E-2</v>
      </c>
    </row>
    <row r="72" spans="1:16" x14ac:dyDescent="0.25">
      <c r="A72" s="61">
        <v>38679</v>
      </c>
      <c r="B72" s="64" t="str">
        <f t="shared" si="9"/>
        <v>quarta-feira</v>
      </c>
      <c r="C72" s="46">
        <v>8.8099999999999998E-2</v>
      </c>
      <c r="D72" s="47">
        <v>8.8899999999999993E-2</v>
      </c>
      <c r="E72" s="48">
        <v>322.47000000000003</v>
      </c>
      <c r="F72" s="48">
        <v>318.08</v>
      </c>
      <c r="G72" s="48">
        <v>317.93</v>
      </c>
      <c r="I72">
        <v>67</v>
      </c>
      <c r="J72" s="61">
        <f t="shared" si="15"/>
        <v>40724</v>
      </c>
      <c r="K72" s="61" t="str">
        <f t="shared" si="10"/>
        <v>62011</v>
      </c>
      <c r="L72" s="63">
        <f t="shared" si="11"/>
        <v>6.1699999999999998E-2</v>
      </c>
      <c r="M72" s="70">
        <f t="shared" si="12"/>
        <v>5.0017502848112017E-3</v>
      </c>
      <c r="N72">
        <f t="shared" si="13"/>
        <v>938.49</v>
      </c>
      <c r="O72">
        <f t="shared" si="14"/>
        <v>929.29</v>
      </c>
      <c r="P72" s="63">
        <f t="shared" si="8"/>
        <v>-1.9550125551265118E-2</v>
      </c>
    </row>
    <row r="73" spans="1:16" x14ac:dyDescent="0.25">
      <c r="A73" s="61">
        <v>38680</v>
      </c>
      <c r="B73" s="64" t="str">
        <f t="shared" si="9"/>
        <v>quinta-feira</v>
      </c>
      <c r="C73" s="46">
        <v>8.8099999999999998E-2</v>
      </c>
      <c r="D73" s="47">
        <v>8.8899999999999993E-2</v>
      </c>
      <c r="E73" s="48">
        <v>322.62</v>
      </c>
      <c r="F73" s="48">
        <v>318.22000000000003</v>
      </c>
      <c r="G73" s="48">
        <v>318.08</v>
      </c>
      <c r="I73">
        <v>68</v>
      </c>
      <c r="J73" s="61">
        <f t="shared" si="15"/>
        <v>40755</v>
      </c>
      <c r="K73" s="61" t="str">
        <f t="shared" si="10"/>
        <v>72011</v>
      </c>
      <c r="L73" s="63">
        <f t="shared" si="11"/>
        <v>6.2200000000000005E-2</v>
      </c>
      <c r="M73" s="70">
        <f t="shared" si="12"/>
        <v>5.0411833044619048E-3</v>
      </c>
      <c r="N73">
        <f t="shared" si="13"/>
        <v>939.46</v>
      </c>
      <c r="O73">
        <f t="shared" si="14"/>
        <v>930.32</v>
      </c>
      <c r="P73" s="63">
        <f t="shared" si="8"/>
        <v>-8.7054736864536908E-3</v>
      </c>
    </row>
    <row r="74" spans="1:16" x14ac:dyDescent="0.25">
      <c r="A74" s="61">
        <v>38681</v>
      </c>
      <c r="B74" s="64" t="str">
        <f t="shared" si="9"/>
        <v>sexta-feira</v>
      </c>
      <c r="C74" s="46">
        <v>8.8099999999999998E-2</v>
      </c>
      <c r="D74" s="47">
        <v>8.8899999999999993E-2</v>
      </c>
      <c r="E74" s="48">
        <v>322.85000000000002</v>
      </c>
      <c r="F74" s="48">
        <v>318.45999999999998</v>
      </c>
      <c r="G74" s="48">
        <v>318.22000000000003</v>
      </c>
      <c r="I74">
        <v>69</v>
      </c>
      <c r="J74" s="61">
        <f t="shared" si="15"/>
        <v>40786</v>
      </c>
      <c r="K74" s="61" t="str">
        <f t="shared" si="10"/>
        <v>82011</v>
      </c>
      <c r="L74" s="63">
        <f t="shared" si="11"/>
        <v>5.7099999999999998E-2</v>
      </c>
      <c r="M74" s="70">
        <f t="shared" si="12"/>
        <v>4.638165628538804E-3</v>
      </c>
      <c r="N74">
        <f t="shared" si="13"/>
        <v>1007.62</v>
      </c>
      <c r="O74">
        <f t="shared" si="14"/>
        <v>997.83</v>
      </c>
      <c r="P74" s="63">
        <f t="shared" si="8"/>
        <v>6.2131437208609253E-2</v>
      </c>
    </row>
    <row r="75" spans="1:16" x14ac:dyDescent="0.25">
      <c r="A75" s="61">
        <v>38684</v>
      </c>
      <c r="B75" s="64" t="str">
        <f t="shared" si="9"/>
        <v>segunda-feira</v>
      </c>
      <c r="C75" s="46">
        <v>8.8099999999999998E-2</v>
      </c>
      <c r="D75" s="47">
        <v>8.8899999999999993E-2</v>
      </c>
      <c r="E75" s="48">
        <v>323.23</v>
      </c>
      <c r="F75" s="48">
        <v>318.83</v>
      </c>
      <c r="G75" s="48">
        <v>318.66000000000003</v>
      </c>
      <c r="I75">
        <v>70</v>
      </c>
      <c r="J75" s="61">
        <f t="shared" si="15"/>
        <v>40816</v>
      </c>
      <c r="K75" s="61" t="str">
        <f t="shared" si="10"/>
        <v>92011</v>
      </c>
      <c r="L75" s="63">
        <f t="shared" si="11"/>
        <v>5.8999999999999997E-2</v>
      </c>
      <c r="M75" s="70">
        <f t="shared" si="12"/>
        <v>4.7885173650881185E-3</v>
      </c>
      <c r="N75">
        <f t="shared" si="13"/>
        <v>994.27</v>
      </c>
      <c r="O75">
        <f t="shared" si="14"/>
        <v>984.69</v>
      </c>
      <c r="P75" s="63">
        <f t="shared" si="8"/>
        <v>-2.2756594748020054E-2</v>
      </c>
    </row>
    <row r="76" spans="1:16" x14ac:dyDescent="0.25">
      <c r="A76" s="61">
        <v>38685</v>
      </c>
      <c r="B76" s="64" t="str">
        <f t="shared" si="9"/>
        <v>terça-feira</v>
      </c>
      <c r="C76" s="46">
        <v>8.8099999999999998E-2</v>
      </c>
      <c r="D76" s="47">
        <v>8.8899999999999993E-2</v>
      </c>
      <c r="E76" s="48">
        <v>323.39</v>
      </c>
      <c r="F76" s="48">
        <v>318.99</v>
      </c>
      <c r="G76" s="48">
        <v>318.83</v>
      </c>
      <c r="I76">
        <v>71</v>
      </c>
      <c r="J76" s="61">
        <f t="shared" si="15"/>
        <v>40847</v>
      </c>
      <c r="K76" s="61" t="str">
        <f t="shared" si="10"/>
        <v>102011</v>
      </c>
      <c r="L76" s="63">
        <f t="shared" si="11"/>
        <v>5.7099999999999998E-2</v>
      </c>
      <c r="M76" s="70">
        <f t="shared" si="12"/>
        <v>4.638165628538804E-3</v>
      </c>
      <c r="N76">
        <f t="shared" si="13"/>
        <v>1026.5</v>
      </c>
      <c r="O76">
        <f t="shared" si="14"/>
        <v>1016.65</v>
      </c>
      <c r="P76" s="63">
        <f t="shared" si="8"/>
        <v>2.2508976434972405E-2</v>
      </c>
    </row>
    <row r="77" spans="1:16" x14ac:dyDescent="0.25">
      <c r="A77" s="61">
        <v>38686</v>
      </c>
      <c r="B77" s="64" t="str">
        <f t="shared" si="9"/>
        <v>quarta-feira</v>
      </c>
      <c r="C77" s="46">
        <v>8.8099999999999998E-2</v>
      </c>
      <c r="D77" s="47">
        <v>8.8899999999999993E-2</v>
      </c>
      <c r="E77" s="48">
        <v>323.56</v>
      </c>
      <c r="F77" s="48">
        <v>319.16000000000003</v>
      </c>
      <c r="G77" s="48">
        <v>318.99</v>
      </c>
      <c r="I77">
        <v>72</v>
      </c>
      <c r="J77" s="61">
        <f t="shared" si="15"/>
        <v>40877</v>
      </c>
      <c r="K77" s="61" t="str">
        <f t="shared" si="10"/>
        <v>112011</v>
      </c>
      <c r="L77" s="63">
        <f t="shared" si="11"/>
        <v>5.4800000000000001E-2</v>
      </c>
      <c r="M77" s="70">
        <f t="shared" si="12"/>
        <v>4.455829106839726E-3</v>
      </c>
      <c r="N77">
        <f t="shared" si="13"/>
        <v>1064.6300000000001</v>
      </c>
      <c r="O77">
        <f t="shared" si="14"/>
        <v>1054.46</v>
      </c>
      <c r="P77" s="63">
        <f t="shared" si="8"/>
        <v>2.7238188017535414E-2</v>
      </c>
    </row>
    <row r="78" spans="1:16" x14ac:dyDescent="0.25">
      <c r="A78" s="61">
        <v>38687</v>
      </c>
      <c r="B78" s="64" t="str">
        <f t="shared" si="9"/>
        <v>quinta-feira</v>
      </c>
      <c r="C78" s="46">
        <v>8.8300000000000003E-2</v>
      </c>
      <c r="D78" s="47">
        <v>8.9099999999999999E-2</v>
      </c>
      <c r="E78" s="48">
        <v>322.62</v>
      </c>
      <c r="F78" s="48">
        <v>318.23</v>
      </c>
      <c r="G78" s="48">
        <v>318.07</v>
      </c>
      <c r="I78">
        <v>72.5</v>
      </c>
      <c r="J78" s="61">
        <f t="shared" si="15"/>
        <v>40908</v>
      </c>
      <c r="K78" s="61" t="str">
        <f t="shared" si="10"/>
        <v>122011</v>
      </c>
      <c r="L78" s="63">
        <f t="shared" si="11"/>
        <v>5.4600000000000003E-2</v>
      </c>
      <c r="M78" s="70">
        <f t="shared" si="12"/>
        <v>4.439956538087042E-3</v>
      </c>
      <c r="N78">
        <f t="shared" si="13"/>
        <v>1078.23</v>
      </c>
      <c r="O78">
        <f t="shared" si="14"/>
        <v>1068</v>
      </c>
      <c r="P78" s="63">
        <f t="shared" si="8"/>
        <v>3.1654189718492987E-3</v>
      </c>
    </row>
    <row r="79" spans="1:16" x14ac:dyDescent="0.25">
      <c r="A79" s="61">
        <v>38688</v>
      </c>
      <c r="B79" s="64" t="str">
        <f t="shared" si="9"/>
        <v>sexta-feira</v>
      </c>
      <c r="C79" s="46">
        <v>8.8300000000000003E-2</v>
      </c>
      <c r="D79" s="47">
        <v>8.9099999999999999E-2</v>
      </c>
      <c r="E79" s="48">
        <v>322.89999999999998</v>
      </c>
      <c r="F79" s="48">
        <v>318.51</v>
      </c>
      <c r="G79" s="48">
        <v>318.23</v>
      </c>
      <c r="I79">
        <v>73</v>
      </c>
      <c r="J79" s="61">
        <f t="shared" si="15"/>
        <v>40939</v>
      </c>
      <c r="K79" s="61" t="str">
        <f t="shared" si="10"/>
        <v>12012</v>
      </c>
      <c r="L79" s="63">
        <f t="shared" si="11"/>
        <v>5.4000000000000006E-2</v>
      </c>
      <c r="M79" s="70">
        <f t="shared" si="12"/>
        <v>4.3923222705009035E-3</v>
      </c>
      <c r="N79">
        <f t="shared" si="13"/>
        <v>1096.48</v>
      </c>
      <c r="O79">
        <f t="shared" si="14"/>
        <v>1086.1400000000001</v>
      </c>
      <c r="P79" s="63">
        <f t="shared" si="8"/>
        <v>7.3360971221354543E-3</v>
      </c>
    </row>
    <row r="80" spans="1:16" x14ac:dyDescent="0.25">
      <c r="A80" s="61">
        <v>38691</v>
      </c>
      <c r="B80" s="64" t="str">
        <f t="shared" si="9"/>
        <v>segunda-feira</v>
      </c>
      <c r="C80" s="46">
        <v>8.8200000000000001E-2</v>
      </c>
      <c r="D80" s="47">
        <v>8.8999999999999996E-2</v>
      </c>
      <c r="E80" s="48">
        <v>323.62</v>
      </c>
      <c r="F80" s="48">
        <v>319.22000000000003</v>
      </c>
      <c r="G80" s="48">
        <v>319.06</v>
      </c>
      <c r="I80">
        <v>74</v>
      </c>
      <c r="J80" s="61">
        <f t="shared" si="15"/>
        <v>40968</v>
      </c>
      <c r="K80" s="61" t="str">
        <f t="shared" si="10"/>
        <v>22012</v>
      </c>
      <c r="L80" s="63">
        <f t="shared" si="11"/>
        <v>5.3200000000000004E-2</v>
      </c>
      <c r="M80" s="70">
        <f t="shared" si="12"/>
        <v>4.3287712331259165E-3</v>
      </c>
      <c r="N80">
        <f t="shared" si="13"/>
        <v>1116.5999999999999</v>
      </c>
      <c r="O80">
        <f t="shared" si="14"/>
        <v>1106.1199999999999</v>
      </c>
      <c r="P80" s="63">
        <f t="shared" si="8"/>
        <v>8.79177002772491E-3</v>
      </c>
    </row>
    <row r="81" spans="1:16" x14ac:dyDescent="0.25">
      <c r="A81" s="61">
        <v>38692</v>
      </c>
      <c r="B81" s="64" t="str">
        <f t="shared" si="9"/>
        <v>terça-feira</v>
      </c>
      <c r="C81" s="46">
        <v>8.8200000000000001E-2</v>
      </c>
      <c r="D81" s="47">
        <v>8.8999999999999996E-2</v>
      </c>
      <c r="E81" s="48">
        <v>323.79000000000002</v>
      </c>
      <c r="F81" s="48">
        <v>319.39</v>
      </c>
      <c r="G81" s="48">
        <v>319.22000000000003</v>
      </c>
      <c r="I81">
        <v>75</v>
      </c>
      <c r="J81" s="61">
        <f t="shared" si="15"/>
        <v>40999</v>
      </c>
      <c r="K81" s="61" t="str">
        <f t="shared" si="10"/>
        <v>32012</v>
      </c>
      <c r="L81" s="63">
        <f t="shared" si="11"/>
        <v>5.1399999999999994E-2</v>
      </c>
      <c r="M81" s="70">
        <f t="shared" si="12"/>
        <v>4.1856194553282489E-3</v>
      </c>
      <c r="N81">
        <f t="shared" si="13"/>
        <v>1150.51</v>
      </c>
      <c r="O81">
        <f t="shared" si="14"/>
        <v>1139.77</v>
      </c>
      <c r="P81" s="63">
        <f t="shared" si="8"/>
        <v>2.0750492566720569E-2</v>
      </c>
    </row>
    <row r="82" spans="1:16" x14ac:dyDescent="0.25">
      <c r="A82" s="61">
        <v>38693</v>
      </c>
      <c r="B82" s="64" t="str">
        <f t="shared" si="9"/>
        <v>quarta-feira</v>
      </c>
      <c r="C82" s="46">
        <v>8.8200000000000001E-2</v>
      </c>
      <c r="D82" s="47">
        <v>8.8999999999999996E-2</v>
      </c>
      <c r="E82" s="48">
        <v>323.95</v>
      </c>
      <c r="F82" s="48">
        <v>319.55</v>
      </c>
      <c r="G82" s="48">
        <v>319.39</v>
      </c>
      <c r="I82">
        <v>76</v>
      </c>
      <c r="J82" s="61">
        <f t="shared" si="15"/>
        <v>41029</v>
      </c>
      <c r="K82" s="61" t="str">
        <f t="shared" si="10"/>
        <v>42012</v>
      </c>
      <c r="L82" s="63">
        <f t="shared" si="11"/>
        <v>4.5899999999999996E-2</v>
      </c>
      <c r="M82" s="70">
        <f t="shared" si="12"/>
        <v>3.7468150587982585E-3</v>
      </c>
      <c r="N82">
        <f t="shared" si="13"/>
        <v>1235.8399999999999</v>
      </c>
      <c r="O82">
        <f t="shared" si="14"/>
        <v>1224.33</v>
      </c>
      <c r="P82" s="63">
        <f t="shared" si="8"/>
        <v>6.4162849518909049E-2</v>
      </c>
    </row>
    <row r="83" spans="1:16" x14ac:dyDescent="0.25">
      <c r="A83" s="61">
        <v>38694</v>
      </c>
      <c r="B83" s="64" t="str">
        <f t="shared" si="9"/>
        <v>quinta-feira</v>
      </c>
      <c r="C83" s="46">
        <v>8.8300000000000003E-2</v>
      </c>
      <c r="D83" s="47">
        <v>8.9099999999999999E-2</v>
      </c>
      <c r="E83" s="48">
        <v>323.57</v>
      </c>
      <c r="F83" s="48">
        <v>319.17</v>
      </c>
      <c r="G83" s="48">
        <v>319.01</v>
      </c>
      <c r="I83">
        <v>77</v>
      </c>
      <c r="J83" s="61">
        <f t="shared" si="15"/>
        <v>41060</v>
      </c>
      <c r="K83" s="61" t="str">
        <f t="shared" si="10"/>
        <v>52012</v>
      </c>
      <c r="L83" s="63">
        <f t="shared" si="11"/>
        <v>4.2999999999999997E-2</v>
      </c>
      <c r="M83" s="70">
        <f t="shared" si="12"/>
        <v>3.5145930840192463E-3</v>
      </c>
      <c r="N83">
        <f t="shared" si="13"/>
        <v>1290.0999999999999</v>
      </c>
      <c r="O83">
        <f t="shared" si="14"/>
        <v>1278.1300000000001</v>
      </c>
      <c r="P83" s="63">
        <f t="shared" si="8"/>
        <v>3.4219640082858716E-2</v>
      </c>
    </row>
    <row r="84" spans="1:16" x14ac:dyDescent="0.25">
      <c r="A84" s="61">
        <v>38695</v>
      </c>
      <c r="B84" s="64" t="str">
        <f t="shared" si="9"/>
        <v>sexta-feira</v>
      </c>
      <c r="C84" s="46">
        <v>8.8300000000000003E-2</v>
      </c>
      <c r="D84" s="47">
        <v>8.9099999999999999E-2</v>
      </c>
      <c r="E84" s="48">
        <v>323.88</v>
      </c>
      <c r="F84" s="48">
        <v>319.48</v>
      </c>
      <c r="G84" s="48">
        <v>319.2</v>
      </c>
      <c r="I84">
        <v>78</v>
      </c>
      <c r="J84" s="61">
        <f t="shared" si="15"/>
        <v>41090</v>
      </c>
      <c r="K84" s="61" t="str">
        <f t="shared" si="10"/>
        <v>62012</v>
      </c>
      <c r="L84" s="63">
        <f t="shared" si="11"/>
        <v>4.6699999999999998E-2</v>
      </c>
      <c r="M84" s="70">
        <f t="shared" si="12"/>
        <v>3.8107724223526152E-3</v>
      </c>
      <c r="N84">
        <f t="shared" si="13"/>
        <v>1242.67</v>
      </c>
      <c r="O84">
        <f t="shared" si="14"/>
        <v>1231.25</v>
      </c>
      <c r="P84" s="63">
        <f t="shared" si="8"/>
        <v>-4.5616618866754499E-2</v>
      </c>
    </row>
    <row r="85" spans="1:16" x14ac:dyDescent="0.25">
      <c r="A85" s="61">
        <v>38698</v>
      </c>
      <c r="B85" s="64" t="str">
        <f t="shared" si="9"/>
        <v>segunda-feira</v>
      </c>
      <c r="C85" s="46">
        <v>8.8300000000000003E-2</v>
      </c>
      <c r="D85" s="47">
        <v>8.9099999999999999E-2</v>
      </c>
      <c r="E85" s="48">
        <v>324.05</v>
      </c>
      <c r="F85" s="48">
        <v>319.64999999999998</v>
      </c>
      <c r="G85" s="48">
        <v>319.48</v>
      </c>
      <c r="I85">
        <v>79</v>
      </c>
      <c r="J85" s="61">
        <f t="shared" si="15"/>
        <v>41121</v>
      </c>
      <c r="K85" s="61" t="str">
        <f t="shared" si="10"/>
        <v>72012</v>
      </c>
      <c r="L85" s="63">
        <f t="shared" si="11"/>
        <v>4.3200000000000002E-2</v>
      </c>
      <c r="M85" s="70">
        <f t="shared" si="12"/>
        <v>3.5306273826369861E-3</v>
      </c>
      <c r="N85">
        <f t="shared" si="13"/>
        <v>1301.6199999999999</v>
      </c>
      <c r="O85">
        <f t="shared" si="14"/>
        <v>1289.71</v>
      </c>
      <c r="P85" s="63">
        <f t="shared" si="8"/>
        <v>3.7853975713584509E-2</v>
      </c>
    </row>
    <row r="86" spans="1:16" x14ac:dyDescent="0.25">
      <c r="A86" s="61">
        <v>38699</v>
      </c>
      <c r="B86" s="64" t="str">
        <f t="shared" si="9"/>
        <v>terça-feira</v>
      </c>
      <c r="C86" s="46">
        <v>8.8300000000000003E-2</v>
      </c>
      <c r="D86" s="47">
        <v>8.9099999999999999E-2</v>
      </c>
      <c r="E86" s="48">
        <v>324.20999999999998</v>
      </c>
      <c r="F86" s="48">
        <v>319.81</v>
      </c>
      <c r="G86" s="48">
        <v>319.64999999999998</v>
      </c>
      <c r="I86">
        <v>80</v>
      </c>
      <c r="J86" s="61">
        <f t="shared" si="15"/>
        <v>41152</v>
      </c>
      <c r="K86" s="61" t="str">
        <f t="shared" si="10"/>
        <v>82012</v>
      </c>
      <c r="L86" s="63">
        <f t="shared" si="11"/>
        <v>4.0800000000000003E-2</v>
      </c>
      <c r="M86" s="70">
        <f t="shared" si="12"/>
        <v>3.3380295383023117E-3</v>
      </c>
      <c r="N86">
        <f t="shared" si="13"/>
        <v>1349.07</v>
      </c>
      <c r="O86">
        <f t="shared" si="14"/>
        <v>1336.79</v>
      </c>
      <c r="P86" s="63">
        <f t="shared" si="8"/>
        <v>2.7020174859021973E-2</v>
      </c>
    </row>
    <row r="87" spans="1:16" x14ac:dyDescent="0.25">
      <c r="A87" s="61">
        <v>38700</v>
      </c>
      <c r="B87" s="64" t="str">
        <f t="shared" si="9"/>
        <v>quarta-feira</v>
      </c>
      <c r="C87" s="46">
        <v>8.8200000000000001E-2</v>
      </c>
      <c r="D87" s="47">
        <v>8.8999999999999996E-2</v>
      </c>
      <c r="E87" s="48">
        <v>324.94</v>
      </c>
      <c r="F87" s="48">
        <v>320.52999999999997</v>
      </c>
      <c r="G87" s="48">
        <v>320.36</v>
      </c>
      <c r="I87">
        <v>81</v>
      </c>
      <c r="J87" s="61">
        <f t="shared" si="15"/>
        <v>41182</v>
      </c>
      <c r="K87" s="61" t="str">
        <f t="shared" si="10"/>
        <v>92012</v>
      </c>
      <c r="L87" s="63">
        <f t="shared" si="11"/>
        <v>4.0199999999999993E-2</v>
      </c>
      <c r="M87" s="70">
        <f t="shared" si="12"/>
        <v>3.2898164700365662E-3</v>
      </c>
      <c r="N87">
        <f t="shared" si="13"/>
        <v>1368.74</v>
      </c>
      <c r="O87">
        <f t="shared" si="14"/>
        <v>1356.35</v>
      </c>
      <c r="P87" s="63">
        <f t="shared" si="8"/>
        <v>5.3963100506273509E-3</v>
      </c>
    </row>
    <row r="88" spans="1:16" x14ac:dyDescent="0.25">
      <c r="A88" s="61">
        <v>38701</v>
      </c>
      <c r="B88" s="64" t="str">
        <f t="shared" si="9"/>
        <v>quinta-feira</v>
      </c>
      <c r="C88" s="46">
        <v>8.8200000000000001E-2</v>
      </c>
      <c r="D88" s="47">
        <v>8.8999999999999996E-2</v>
      </c>
      <c r="E88" s="48">
        <v>325.08</v>
      </c>
      <c r="F88" s="48">
        <v>320.67</v>
      </c>
      <c r="G88" s="48">
        <v>320.52999999999997</v>
      </c>
      <c r="I88">
        <v>82</v>
      </c>
      <c r="J88" s="61">
        <f t="shared" si="15"/>
        <v>41213</v>
      </c>
      <c r="K88" s="61" t="str">
        <f t="shared" si="10"/>
        <v>102012</v>
      </c>
      <c r="L88" s="63">
        <f t="shared" si="11"/>
        <v>3.6900000000000002E-2</v>
      </c>
      <c r="M88" s="70">
        <f t="shared" si="12"/>
        <v>3.0241880399000109E-3</v>
      </c>
      <c r="N88">
        <f t="shared" si="13"/>
        <v>1434.21</v>
      </c>
      <c r="O88">
        <f t="shared" si="14"/>
        <v>1421.28</v>
      </c>
      <c r="P88" s="63">
        <f t="shared" si="8"/>
        <v>3.83856685710946E-2</v>
      </c>
    </row>
    <row r="89" spans="1:16" x14ac:dyDescent="0.25">
      <c r="A89" s="61">
        <v>38702</v>
      </c>
      <c r="B89" s="64" t="str">
        <f t="shared" si="9"/>
        <v>sexta-feira</v>
      </c>
      <c r="C89" s="46">
        <v>8.7900000000000006E-2</v>
      </c>
      <c r="D89" s="47">
        <v>8.8700000000000001E-2</v>
      </c>
      <c r="E89" s="48">
        <v>326.98</v>
      </c>
      <c r="F89" s="48">
        <v>322.54000000000002</v>
      </c>
      <c r="G89" s="48">
        <v>322.32</v>
      </c>
      <c r="I89">
        <v>83</v>
      </c>
      <c r="J89" s="61">
        <f t="shared" si="15"/>
        <v>41243</v>
      </c>
      <c r="K89" s="61" t="str">
        <f t="shared" si="10"/>
        <v>112012</v>
      </c>
      <c r="L89" s="63">
        <f t="shared" si="11"/>
        <v>3.8100000000000002E-2</v>
      </c>
      <c r="M89" s="70">
        <f t="shared" si="12"/>
        <v>3.1208697401348129E-3</v>
      </c>
      <c r="N89">
        <f t="shared" si="13"/>
        <v>1427.11</v>
      </c>
      <c r="O89">
        <f t="shared" si="14"/>
        <v>1414.35</v>
      </c>
      <c r="P89" s="63">
        <f t="shared" si="8"/>
        <v>-1.3847344531135675E-2</v>
      </c>
    </row>
    <row r="90" spans="1:16" x14ac:dyDescent="0.25">
      <c r="A90" s="61">
        <v>38705</v>
      </c>
      <c r="B90" s="64" t="str">
        <f t="shared" si="9"/>
        <v>segunda-feira</v>
      </c>
      <c r="C90" s="46">
        <v>8.7900000000000006E-2</v>
      </c>
      <c r="D90" s="47">
        <v>8.8700000000000001E-2</v>
      </c>
      <c r="E90" s="48">
        <v>327.12</v>
      </c>
      <c r="F90" s="48">
        <v>322.68</v>
      </c>
      <c r="G90" s="48">
        <v>322.54000000000002</v>
      </c>
      <c r="I90">
        <v>84</v>
      </c>
      <c r="J90" s="61">
        <f t="shared" si="15"/>
        <v>41274</v>
      </c>
      <c r="K90" s="61" t="str">
        <f t="shared" si="10"/>
        <v>122012</v>
      </c>
      <c r="L90" s="63">
        <f t="shared" si="11"/>
        <v>3.6600000000000001E-2</v>
      </c>
      <c r="M90" s="70">
        <f t="shared" si="12"/>
        <v>3.0000015894111609E-3</v>
      </c>
      <c r="N90">
        <f t="shared" si="13"/>
        <v>1466.22</v>
      </c>
      <c r="O90">
        <f t="shared" si="14"/>
        <v>1453.19</v>
      </c>
      <c r="P90" s="63">
        <f t="shared" si="8"/>
        <v>1.8274695012998388E-2</v>
      </c>
    </row>
    <row r="91" spans="1:16" x14ac:dyDescent="0.25">
      <c r="A91" s="61">
        <v>38706</v>
      </c>
      <c r="B91" s="64" t="str">
        <f t="shared" si="9"/>
        <v>terça-feira</v>
      </c>
      <c r="C91" s="46">
        <v>8.7900000000000006E-2</v>
      </c>
      <c r="D91" s="47">
        <v>8.8700000000000001E-2</v>
      </c>
      <c r="E91" s="48">
        <v>327.27</v>
      </c>
      <c r="F91" s="48">
        <v>322.83</v>
      </c>
      <c r="G91" s="48">
        <v>322.68</v>
      </c>
      <c r="I91">
        <v>85</v>
      </c>
      <c r="J91" s="61">
        <f t="shared" si="15"/>
        <v>41305</v>
      </c>
      <c r="K91" s="61" t="str">
        <f t="shared" si="10"/>
        <v>12013</v>
      </c>
      <c r="L91" s="63">
        <f t="shared" si="11"/>
        <v>3.6699999999999997E-2</v>
      </c>
      <c r="M91" s="70">
        <f t="shared" si="12"/>
        <v>3.0080644524299593E-3</v>
      </c>
      <c r="N91">
        <f t="shared" si="13"/>
        <v>1481.75</v>
      </c>
      <c r="O91">
        <f t="shared" si="14"/>
        <v>1468.67</v>
      </c>
      <c r="P91" s="63">
        <f t="shared" si="8"/>
        <v>1.670963429771799E-3</v>
      </c>
    </row>
    <row r="92" spans="1:16" x14ac:dyDescent="0.25">
      <c r="A92" s="61">
        <v>38707</v>
      </c>
      <c r="B92" s="64" t="str">
        <f t="shared" si="9"/>
        <v>quarta-feira</v>
      </c>
      <c r="C92" s="46">
        <v>8.7900000000000006E-2</v>
      </c>
      <c r="D92" s="47">
        <v>8.8700000000000001E-2</v>
      </c>
      <c r="E92" s="48">
        <v>327.41000000000003</v>
      </c>
      <c r="F92" s="48">
        <v>322.97000000000003</v>
      </c>
      <c r="G92" s="48">
        <v>322.83</v>
      </c>
      <c r="I92">
        <v>86</v>
      </c>
      <c r="J92" s="61">
        <f t="shared" si="15"/>
        <v>41333</v>
      </c>
      <c r="K92" s="61" t="str">
        <f t="shared" si="10"/>
        <v>22013</v>
      </c>
      <c r="L92" s="63">
        <f t="shared" si="11"/>
        <v>3.9599999999999996E-2</v>
      </c>
      <c r="M92" s="70">
        <f t="shared" si="12"/>
        <v>3.2415779026344627E-3</v>
      </c>
      <c r="N92">
        <f t="shared" si="13"/>
        <v>1447.64</v>
      </c>
      <c r="O92">
        <f t="shared" si="14"/>
        <v>1434.98</v>
      </c>
      <c r="P92" s="63">
        <f t="shared" si="8"/>
        <v>-3.1564029019740203E-2</v>
      </c>
    </row>
    <row r="93" spans="1:16" x14ac:dyDescent="0.25">
      <c r="A93" s="61">
        <v>38708</v>
      </c>
      <c r="B93" s="64" t="str">
        <f t="shared" si="9"/>
        <v>quinta-feira</v>
      </c>
      <c r="C93" s="46">
        <v>8.7900000000000006E-2</v>
      </c>
      <c r="D93" s="47">
        <v>8.8700000000000001E-2</v>
      </c>
      <c r="E93" s="48">
        <v>327.56</v>
      </c>
      <c r="F93" s="48">
        <v>323.12</v>
      </c>
      <c r="G93" s="48">
        <v>322.97000000000003</v>
      </c>
      <c r="I93">
        <v>87</v>
      </c>
      <c r="J93" s="61">
        <f t="shared" si="15"/>
        <v>41364</v>
      </c>
      <c r="K93" s="61" t="str">
        <f t="shared" si="10"/>
        <v>32013</v>
      </c>
      <c r="L93" s="63">
        <f t="shared" si="11"/>
        <v>4.0599999999999997E-2</v>
      </c>
      <c r="M93" s="70">
        <f t="shared" si="12"/>
        <v>3.3219613470447662E-3</v>
      </c>
      <c r="N93">
        <f t="shared" si="13"/>
        <v>1445.48</v>
      </c>
      <c r="O93">
        <f t="shared" si="14"/>
        <v>1432.93</v>
      </c>
      <c r="P93" s="63">
        <f t="shared" si="8"/>
        <v>-1.0161366085490897E-2</v>
      </c>
    </row>
    <row r="94" spans="1:16" x14ac:dyDescent="0.25">
      <c r="A94" s="61">
        <v>38709</v>
      </c>
      <c r="B94" s="64" t="str">
        <f t="shared" si="9"/>
        <v>sexta-feira</v>
      </c>
      <c r="C94" s="46">
        <v>8.7900000000000006E-2</v>
      </c>
      <c r="D94" s="47">
        <v>8.8700000000000001E-2</v>
      </c>
      <c r="E94" s="48">
        <v>327.75</v>
      </c>
      <c r="F94" s="48">
        <v>323.3</v>
      </c>
      <c r="G94" s="48">
        <v>323.08999999999997</v>
      </c>
      <c r="I94">
        <v>88</v>
      </c>
      <c r="J94" s="61">
        <f t="shared" si="15"/>
        <v>41394</v>
      </c>
      <c r="K94" s="61" t="str">
        <f t="shared" si="10"/>
        <v>42013</v>
      </c>
      <c r="L94" s="63">
        <f t="shared" si="11"/>
        <v>4.1799999999999997E-2</v>
      </c>
      <c r="M94" s="70">
        <f t="shared" si="12"/>
        <v>3.4183280638138136E-3</v>
      </c>
      <c r="N94">
        <f t="shared" si="13"/>
        <v>1438.51</v>
      </c>
      <c r="O94">
        <f t="shared" si="14"/>
        <v>1426.14</v>
      </c>
      <c r="P94" s="63">
        <f t="shared" si="8"/>
        <v>-1.3379638597559196E-2</v>
      </c>
    </row>
    <row r="95" spans="1:16" x14ac:dyDescent="0.25">
      <c r="A95" s="61">
        <v>38712</v>
      </c>
      <c r="B95" s="64" t="str">
        <f t="shared" si="9"/>
        <v>segunda-feira</v>
      </c>
      <c r="C95" s="46">
        <v>8.7900000000000006E-2</v>
      </c>
      <c r="D95" s="47">
        <v>8.8700000000000001E-2</v>
      </c>
      <c r="E95" s="48">
        <v>327.89</v>
      </c>
      <c r="F95" s="48">
        <v>323.44</v>
      </c>
      <c r="G95" s="48">
        <v>323.3</v>
      </c>
      <c r="I95">
        <v>89</v>
      </c>
      <c r="J95" s="61">
        <f t="shared" si="15"/>
        <v>41425</v>
      </c>
      <c r="K95" s="61" t="str">
        <f t="shared" si="10"/>
        <v>52013</v>
      </c>
      <c r="L95" s="63">
        <f t="shared" si="11"/>
        <v>4.6199999999999998E-2</v>
      </c>
      <c r="M95" s="70">
        <f t="shared" si="12"/>
        <v>3.7708043235686883E-3</v>
      </c>
      <c r="N95">
        <f t="shared" si="13"/>
        <v>1384.09</v>
      </c>
      <c r="O95">
        <f t="shared" si="14"/>
        <v>1372.32</v>
      </c>
      <c r="P95" s="63">
        <f t="shared" si="8"/>
        <v>-4.6012888335847602E-2</v>
      </c>
    </row>
    <row r="96" spans="1:16" x14ac:dyDescent="0.25">
      <c r="A96" s="61">
        <v>38713</v>
      </c>
      <c r="B96" s="64" t="str">
        <f t="shared" si="9"/>
        <v>terça-feira</v>
      </c>
      <c r="C96" s="46">
        <v>8.8499999999999995E-2</v>
      </c>
      <c r="D96" s="47">
        <v>8.929999999999999E-2</v>
      </c>
      <c r="E96" s="48">
        <v>324.69</v>
      </c>
      <c r="F96" s="48">
        <v>320.3</v>
      </c>
      <c r="G96" s="48">
        <v>320.14999999999998</v>
      </c>
      <c r="I96">
        <v>90</v>
      </c>
      <c r="J96" s="61">
        <f t="shared" si="15"/>
        <v>41455</v>
      </c>
      <c r="K96" s="61" t="str">
        <f t="shared" si="10"/>
        <v>62013</v>
      </c>
      <c r="L96" s="63">
        <f t="shared" si="11"/>
        <v>5.1100000000000007E-2</v>
      </c>
      <c r="M96" s="70">
        <f t="shared" si="12"/>
        <v>4.1617389871715371E-3</v>
      </c>
      <c r="N96">
        <f t="shared" si="13"/>
        <v>1322.96</v>
      </c>
      <c r="O96">
        <f t="shared" si="14"/>
        <v>1311.84</v>
      </c>
      <c r="P96" s="63">
        <f t="shared" si="8"/>
        <v>-5.2200362693177516E-2</v>
      </c>
    </row>
    <row r="97" spans="1:16" x14ac:dyDescent="0.25">
      <c r="A97" s="61">
        <v>38714</v>
      </c>
      <c r="B97" s="64" t="str">
        <f t="shared" si="9"/>
        <v>quarta-feira</v>
      </c>
      <c r="C97" s="46">
        <v>8.8499999999999995E-2</v>
      </c>
      <c r="D97" s="47">
        <v>8.929999999999999E-2</v>
      </c>
      <c r="E97" s="48">
        <v>324.83</v>
      </c>
      <c r="F97" s="48">
        <v>320.44</v>
      </c>
      <c r="G97" s="48">
        <v>320.3</v>
      </c>
      <c r="I97">
        <v>91</v>
      </c>
      <c r="J97" s="61">
        <f t="shared" si="15"/>
        <v>41486</v>
      </c>
      <c r="K97" s="61" t="str">
        <f t="shared" si="10"/>
        <v>72013</v>
      </c>
      <c r="L97" s="63">
        <f t="shared" si="11"/>
        <v>5.3600000000000002E-2</v>
      </c>
      <c r="M97" s="70">
        <f t="shared" si="12"/>
        <v>4.3605522809628816E-3</v>
      </c>
      <c r="N97">
        <f t="shared" si="13"/>
        <v>1296.08</v>
      </c>
      <c r="O97">
        <f t="shared" si="14"/>
        <v>1285.3</v>
      </c>
      <c r="P97" s="63">
        <f t="shared" si="8"/>
        <v>-2.8466469129830085E-2</v>
      </c>
    </row>
    <row r="98" spans="1:16" x14ac:dyDescent="0.25">
      <c r="A98" s="61">
        <v>38715</v>
      </c>
      <c r="B98" s="64" t="str">
        <f t="shared" si="9"/>
        <v>quinta-feira</v>
      </c>
      <c r="C98" s="46">
        <v>8.8400000000000006E-2</v>
      </c>
      <c r="D98" s="47">
        <v>8.9200000000000002E-2</v>
      </c>
      <c r="E98" s="48">
        <v>325.74</v>
      </c>
      <c r="F98" s="48">
        <v>321.33</v>
      </c>
      <c r="G98" s="48">
        <v>320.98</v>
      </c>
      <c r="I98">
        <v>92</v>
      </c>
      <c r="J98" s="61">
        <f t="shared" si="15"/>
        <v>41517</v>
      </c>
      <c r="K98" s="61" t="str">
        <f t="shared" si="10"/>
        <v>82013</v>
      </c>
      <c r="L98" s="63">
        <f t="shared" si="11"/>
        <v>5.6299999999999996E-2</v>
      </c>
      <c r="M98" s="70">
        <f t="shared" si="12"/>
        <v>4.5747855128817072E-3</v>
      </c>
      <c r="N98">
        <f t="shared" si="13"/>
        <v>1268.22</v>
      </c>
      <c r="O98">
        <f t="shared" si="14"/>
        <v>1257.79</v>
      </c>
      <c r="P98" s="63">
        <f t="shared" si="8"/>
        <v>-2.9542929448799438E-2</v>
      </c>
    </row>
    <row r="99" spans="1:16" x14ac:dyDescent="0.25">
      <c r="A99" s="61">
        <v>38716</v>
      </c>
      <c r="B99" s="64" t="str">
        <f t="shared" si="9"/>
        <v>sexta-feira</v>
      </c>
      <c r="C99" s="46">
        <v>8.8400000000000006E-2</v>
      </c>
      <c r="D99" s="47">
        <v>8.9200000000000002E-2</v>
      </c>
      <c r="E99" s="48">
        <v>325.74</v>
      </c>
      <c r="F99" s="48">
        <v>321.33</v>
      </c>
      <c r="G99" s="48">
        <v>321.12</v>
      </c>
      <c r="I99">
        <v>93</v>
      </c>
      <c r="J99" s="61">
        <f t="shared" si="15"/>
        <v>41547</v>
      </c>
      <c r="K99" s="61" t="str">
        <f t="shared" si="10"/>
        <v>92013</v>
      </c>
      <c r="L99" s="63">
        <f t="shared" si="11"/>
        <v>5.6299999999999996E-2</v>
      </c>
      <c r="M99" s="70">
        <f t="shared" si="12"/>
        <v>4.5747855128817072E-3</v>
      </c>
      <c r="N99">
        <f t="shared" si="13"/>
        <v>1277.47</v>
      </c>
      <c r="O99">
        <f t="shared" si="14"/>
        <v>1267.04</v>
      </c>
      <c r="P99" s="63">
        <f t="shared" si="8"/>
        <v>-9.3043793663560859E-4</v>
      </c>
    </row>
    <row r="100" spans="1:16" x14ac:dyDescent="0.25">
      <c r="A100" s="67">
        <v>38719</v>
      </c>
      <c r="B100" s="64" t="str">
        <f t="shared" si="9"/>
        <v>segunda-feira</v>
      </c>
      <c r="C100" s="46">
        <v>8.8499999999999995E-2</v>
      </c>
      <c r="D100" s="47">
        <v>8.929999999999999E-2</v>
      </c>
      <c r="E100" s="50">
        <v>325.33</v>
      </c>
      <c r="F100" s="50">
        <v>320.93</v>
      </c>
      <c r="G100" s="50">
        <v>320.79000000000002</v>
      </c>
      <c r="I100">
        <v>93.5</v>
      </c>
      <c r="J100" s="61">
        <f t="shared" si="15"/>
        <v>41578</v>
      </c>
      <c r="K100" s="61" t="str">
        <f t="shared" si="10"/>
        <v>102013</v>
      </c>
      <c r="L100" s="63">
        <f t="shared" si="11"/>
        <v>5.6900000000000006E-2</v>
      </c>
      <c r="M100" s="70">
        <f t="shared" si="12"/>
        <v>4.6223247227021869E-3</v>
      </c>
      <c r="N100">
        <f t="shared" si="13"/>
        <v>1282.3399999999999</v>
      </c>
      <c r="O100">
        <f t="shared" si="14"/>
        <v>1271.97</v>
      </c>
      <c r="P100" s="63">
        <f t="shared" si="8"/>
        <v>-4.3053848622668367E-3</v>
      </c>
    </row>
    <row r="101" spans="1:16" x14ac:dyDescent="0.25">
      <c r="A101" s="67">
        <v>38720</v>
      </c>
      <c r="B101" s="64" t="str">
        <f t="shared" si="9"/>
        <v>terça-feira</v>
      </c>
      <c r="C101" s="46">
        <v>8.8499999999999995E-2</v>
      </c>
      <c r="D101" s="47">
        <v>8.929999999999999E-2</v>
      </c>
      <c r="E101" s="50">
        <v>325.47000000000003</v>
      </c>
      <c r="F101" s="50">
        <v>321.07</v>
      </c>
      <c r="G101" s="50">
        <v>320.93</v>
      </c>
      <c r="I101">
        <v>94</v>
      </c>
      <c r="J101" s="61">
        <f t="shared" si="15"/>
        <v>41608</v>
      </c>
      <c r="K101" s="61" t="str">
        <f t="shared" si="10"/>
        <v>112013</v>
      </c>
      <c r="L101" s="63">
        <f t="shared" si="11"/>
        <v>6.3399999999999998E-2</v>
      </c>
      <c r="M101" s="70">
        <f t="shared" si="12"/>
        <v>5.1357531740776619E-3</v>
      </c>
      <c r="N101">
        <f t="shared" si="13"/>
        <v>1213.58</v>
      </c>
      <c r="O101">
        <f t="shared" si="14"/>
        <v>1203.8900000000001</v>
      </c>
      <c r="P101" s="63">
        <f t="shared" si="8"/>
        <v>-6.1177222889405192E-2</v>
      </c>
    </row>
    <row r="102" spans="1:16" x14ac:dyDescent="0.25">
      <c r="A102" s="67">
        <v>38721</v>
      </c>
      <c r="B102" s="64" t="str">
        <f t="shared" si="9"/>
        <v>quarta-feira</v>
      </c>
      <c r="C102" s="46">
        <v>8.8400000000000006E-2</v>
      </c>
      <c r="D102" s="47">
        <v>8.9200000000000002E-2</v>
      </c>
      <c r="E102" s="50">
        <v>326.17</v>
      </c>
      <c r="F102" s="50">
        <v>321.76</v>
      </c>
      <c r="G102" s="50">
        <v>321.62</v>
      </c>
      <c r="I102">
        <v>95</v>
      </c>
      <c r="J102" s="61">
        <f t="shared" si="15"/>
        <v>41639</v>
      </c>
      <c r="K102" s="61" t="str">
        <f t="shared" si="10"/>
        <v>122013</v>
      </c>
      <c r="L102" s="63">
        <f t="shared" si="11"/>
        <v>6.4299999999999996E-2</v>
      </c>
      <c r="M102" s="70">
        <f t="shared" si="12"/>
        <v>5.2066164004009874E-3</v>
      </c>
      <c r="N102">
        <f t="shared" si="13"/>
        <v>1217.1300000000001</v>
      </c>
      <c r="O102">
        <f t="shared" si="14"/>
        <v>1207.49</v>
      </c>
      <c r="P102" s="63">
        <f t="shared" si="8"/>
        <v>-5.0182105835626656E-3</v>
      </c>
    </row>
    <row r="103" spans="1:16" x14ac:dyDescent="0.25">
      <c r="A103" s="67">
        <v>38722</v>
      </c>
      <c r="B103" s="64" t="str">
        <f t="shared" si="9"/>
        <v>quinta-feira</v>
      </c>
      <c r="C103" s="46">
        <v>8.8400000000000006E-2</v>
      </c>
      <c r="D103" s="47">
        <v>8.9200000000000002E-2</v>
      </c>
      <c r="E103" s="50">
        <v>326.32</v>
      </c>
      <c r="F103" s="50">
        <v>321.89999999999998</v>
      </c>
      <c r="G103" s="50">
        <v>321.76</v>
      </c>
      <c r="I103">
        <v>96</v>
      </c>
      <c r="J103" s="61">
        <f t="shared" si="15"/>
        <v>41670</v>
      </c>
      <c r="K103" s="61" t="str">
        <f t="shared" si="10"/>
        <v>12014</v>
      </c>
      <c r="L103" s="63">
        <f t="shared" si="11"/>
        <v>7.0000000000000007E-2</v>
      </c>
      <c r="M103" s="70">
        <f t="shared" si="12"/>
        <v>5.6541453874052738E-3</v>
      </c>
      <c r="N103">
        <f t="shared" si="13"/>
        <v>1166.77</v>
      </c>
      <c r="O103">
        <f t="shared" si="14"/>
        <v>1157.6600000000001</v>
      </c>
      <c r="P103" s="63">
        <f t="shared" si="8"/>
        <v>-4.8860844774181955E-2</v>
      </c>
    </row>
    <row r="104" spans="1:16" x14ac:dyDescent="0.25">
      <c r="A104" s="67">
        <v>38723</v>
      </c>
      <c r="B104" s="64" t="str">
        <f t="shared" si="9"/>
        <v>sexta-feira</v>
      </c>
      <c r="C104" s="46">
        <v>8.8499999999999995E-2</v>
      </c>
      <c r="D104" s="47">
        <v>8.929999999999999E-2</v>
      </c>
      <c r="E104" s="50">
        <v>325.97000000000003</v>
      </c>
      <c r="F104" s="50">
        <v>321.56</v>
      </c>
      <c r="G104" s="50">
        <v>321.35000000000002</v>
      </c>
      <c r="I104">
        <v>97</v>
      </c>
      <c r="J104" s="61">
        <f t="shared" si="15"/>
        <v>41698</v>
      </c>
      <c r="K104" s="61" t="str">
        <f t="shared" si="10"/>
        <v>22014</v>
      </c>
      <c r="L104" s="63">
        <f t="shared" si="11"/>
        <v>6.3799999999999996E-2</v>
      </c>
      <c r="M104" s="70">
        <f t="shared" si="12"/>
        <v>5.1672547259051793E-3</v>
      </c>
      <c r="N104">
        <f t="shared" si="13"/>
        <v>1253.29</v>
      </c>
      <c r="O104">
        <f t="shared" si="14"/>
        <v>1243.52</v>
      </c>
      <c r="P104" s="63">
        <f t="shared" si="8"/>
        <v>6.5779888067056813E-2</v>
      </c>
    </row>
    <row r="105" spans="1:16" x14ac:dyDescent="0.25">
      <c r="A105" s="67">
        <v>38726</v>
      </c>
      <c r="B105" s="64" t="str">
        <f t="shared" si="9"/>
        <v>segunda-feira</v>
      </c>
      <c r="C105" s="46">
        <v>8.8499999999999995E-2</v>
      </c>
      <c r="D105" s="47">
        <v>8.929999999999999E-2</v>
      </c>
      <c r="E105" s="50">
        <v>326.11</v>
      </c>
      <c r="F105" s="50">
        <v>321.70999999999998</v>
      </c>
      <c r="G105" s="50">
        <v>321.56</v>
      </c>
      <c r="I105">
        <v>98</v>
      </c>
      <c r="J105" s="61">
        <f t="shared" si="15"/>
        <v>41729</v>
      </c>
      <c r="K105" s="61" t="str">
        <f t="shared" si="10"/>
        <v>32014</v>
      </c>
      <c r="L105" s="63">
        <f t="shared" si="11"/>
        <v>6.54E-2</v>
      </c>
      <c r="M105" s="70">
        <f t="shared" si="12"/>
        <v>5.2931524516850459E-3</v>
      </c>
      <c r="N105">
        <f t="shared" si="13"/>
        <v>1248.9000000000001</v>
      </c>
      <c r="O105">
        <f t="shared" si="14"/>
        <v>1239.25</v>
      </c>
      <c r="P105" s="63">
        <f t="shared" si="8"/>
        <v>-1.1202514980571121E-2</v>
      </c>
    </row>
    <row r="106" spans="1:16" x14ac:dyDescent="0.25">
      <c r="A106" s="67">
        <v>38727</v>
      </c>
      <c r="B106" s="64" t="str">
        <f t="shared" si="9"/>
        <v>terça-feira</v>
      </c>
      <c r="C106" s="46">
        <v>8.8599999999999998E-2</v>
      </c>
      <c r="D106" s="47">
        <v>8.9399999999999993E-2</v>
      </c>
      <c r="E106" s="50">
        <v>325.7</v>
      </c>
      <c r="F106" s="50">
        <v>321.3</v>
      </c>
      <c r="G106" s="50">
        <v>321.16000000000003</v>
      </c>
      <c r="I106">
        <v>99</v>
      </c>
      <c r="J106" s="61">
        <f t="shared" si="15"/>
        <v>41759</v>
      </c>
      <c r="K106" s="61" t="str">
        <f t="shared" si="10"/>
        <v>42014</v>
      </c>
      <c r="L106" s="63">
        <f t="shared" si="11"/>
        <v>6.3899999999999998E-2</v>
      </c>
      <c r="M106" s="70">
        <f t="shared" si="12"/>
        <v>5.175128417311603E-3</v>
      </c>
      <c r="N106">
        <f t="shared" si="13"/>
        <v>1285.02</v>
      </c>
      <c r="O106">
        <f t="shared" si="14"/>
        <v>1275.1500000000001</v>
      </c>
      <c r="P106" s="63">
        <f t="shared" si="8"/>
        <v>2.1018496276723475E-2</v>
      </c>
    </row>
    <row r="107" spans="1:16" x14ac:dyDescent="0.25">
      <c r="A107" s="67">
        <v>38728</v>
      </c>
      <c r="B107" s="64" t="str">
        <f t="shared" si="9"/>
        <v>quarta-feira</v>
      </c>
      <c r="C107" s="46">
        <v>8.8800000000000004E-2</v>
      </c>
      <c r="D107" s="47">
        <v>8.9599999999999999E-2</v>
      </c>
      <c r="E107" s="50">
        <v>324.74</v>
      </c>
      <c r="F107" s="50">
        <v>320.35000000000002</v>
      </c>
      <c r="G107" s="50">
        <v>320.20999999999998</v>
      </c>
      <c r="I107">
        <v>100</v>
      </c>
      <c r="J107" s="61">
        <f t="shared" si="15"/>
        <v>41790</v>
      </c>
      <c r="K107" s="61" t="str">
        <f t="shared" si="10"/>
        <v>52014</v>
      </c>
      <c r="L107" s="63">
        <f t="shared" si="11"/>
        <v>6.0299999999999999E-2</v>
      </c>
      <c r="M107" s="70">
        <f t="shared" si="12"/>
        <v>4.8912471980258054E-3</v>
      </c>
      <c r="N107">
        <f t="shared" si="13"/>
        <v>1343.59</v>
      </c>
      <c r="O107">
        <f t="shared" si="14"/>
        <v>1333.33</v>
      </c>
      <c r="P107" s="63">
        <f t="shared" si="8"/>
        <v>3.7594745607072211E-2</v>
      </c>
    </row>
    <row r="108" spans="1:16" x14ac:dyDescent="0.25">
      <c r="A108" s="67">
        <v>38729</v>
      </c>
      <c r="B108" s="64" t="str">
        <f t="shared" si="9"/>
        <v>quinta-feira</v>
      </c>
      <c r="C108" s="46">
        <v>8.8499999999999995E-2</v>
      </c>
      <c r="D108" s="47">
        <v>8.929999999999999E-2</v>
      </c>
      <c r="E108" s="50">
        <v>326.67</v>
      </c>
      <c r="F108" s="50">
        <v>322.25</v>
      </c>
      <c r="G108" s="50">
        <v>322.11</v>
      </c>
      <c r="I108">
        <v>101</v>
      </c>
      <c r="J108" s="61">
        <f t="shared" si="15"/>
        <v>41820</v>
      </c>
      <c r="K108" s="61" t="str">
        <f t="shared" si="10"/>
        <v>62014</v>
      </c>
      <c r="L108" s="63">
        <f t="shared" si="11"/>
        <v>6.08E-2</v>
      </c>
      <c r="M108" s="70">
        <f t="shared" si="12"/>
        <v>4.9307279315307095E-3</v>
      </c>
      <c r="N108">
        <f t="shared" si="13"/>
        <v>1348.68</v>
      </c>
      <c r="O108">
        <f t="shared" si="14"/>
        <v>1338.46</v>
      </c>
      <c r="P108" s="63">
        <f t="shared" si="8"/>
        <v>-3.8181290423416891E-3</v>
      </c>
    </row>
    <row r="109" spans="1:16" x14ac:dyDescent="0.25">
      <c r="A109" s="67">
        <v>38730</v>
      </c>
      <c r="B109" s="64" t="str">
        <f t="shared" si="9"/>
        <v>sexta-feira</v>
      </c>
      <c r="C109" s="46">
        <v>8.8300000000000003E-2</v>
      </c>
      <c r="D109" s="47">
        <v>8.9099999999999999E-2</v>
      </c>
      <c r="E109" s="50">
        <v>328.02</v>
      </c>
      <c r="F109" s="50">
        <v>323.58999999999997</v>
      </c>
      <c r="G109" s="50">
        <v>323.32</v>
      </c>
      <c r="I109">
        <v>102</v>
      </c>
      <c r="J109" s="61">
        <f t="shared" si="15"/>
        <v>41851</v>
      </c>
      <c r="K109" s="61" t="str">
        <f t="shared" si="10"/>
        <v>72014</v>
      </c>
      <c r="L109" s="63">
        <f t="shared" si="11"/>
        <v>5.9900000000000002E-2</v>
      </c>
      <c r="M109" s="70">
        <f t="shared" si="12"/>
        <v>4.8596503216116194E-3</v>
      </c>
      <c r="N109">
        <f t="shared" si="13"/>
        <v>1371.12</v>
      </c>
      <c r="O109">
        <f t="shared" si="14"/>
        <v>1360.81</v>
      </c>
      <c r="P109" s="63">
        <f t="shared" si="8"/>
        <v>8.9939792982767219E-3</v>
      </c>
    </row>
    <row r="110" spans="1:16" x14ac:dyDescent="0.25">
      <c r="A110" s="67">
        <v>38733</v>
      </c>
      <c r="B110" s="64" t="str">
        <f t="shared" si="9"/>
        <v>segunda-feira</v>
      </c>
      <c r="C110" s="46">
        <v>8.8300000000000003E-2</v>
      </c>
      <c r="D110" s="47">
        <v>8.9099999999999999E-2</v>
      </c>
      <c r="E110" s="50">
        <v>328.18</v>
      </c>
      <c r="F110" s="50">
        <v>323.75</v>
      </c>
      <c r="G110" s="50">
        <v>323.58999999999997</v>
      </c>
      <c r="I110">
        <v>103</v>
      </c>
      <c r="J110" s="61">
        <f t="shared" si="15"/>
        <v>41882</v>
      </c>
      <c r="K110" s="61" t="str">
        <f t="shared" si="10"/>
        <v>82014</v>
      </c>
      <c r="L110" s="63">
        <f t="shared" si="11"/>
        <v>5.5099999999999996E-2</v>
      </c>
      <c r="M110" s="70">
        <f t="shared" si="12"/>
        <v>4.4796327880016751E-3</v>
      </c>
      <c r="N110">
        <f t="shared" si="13"/>
        <v>1442.39</v>
      </c>
      <c r="O110">
        <f t="shared" si="14"/>
        <v>1431.59</v>
      </c>
      <c r="P110" s="63">
        <f t="shared" si="8"/>
        <v>4.4102631425404049E-2</v>
      </c>
    </row>
    <row r="111" spans="1:16" x14ac:dyDescent="0.25">
      <c r="A111" s="67">
        <v>38734</v>
      </c>
      <c r="B111" s="64" t="str">
        <f t="shared" si="9"/>
        <v>terça-feira</v>
      </c>
      <c r="C111" s="46">
        <v>8.8300000000000003E-2</v>
      </c>
      <c r="D111" s="47">
        <v>8.9099999999999999E-2</v>
      </c>
      <c r="E111" s="50">
        <v>328.35</v>
      </c>
      <c r="F111" s="50">
        <v>323.92</v>
      </c>
      <c r="G111" s="50">
        <v>323.75</v>
      </c>
      <c r="I111">
        <v>104</v>
      </c>
      <c r="J111" s="61">
        <f t="shared" si="15"/>
        <v>41912</v>
      </c>
      <c r="K111" s="61" t="str">
        <f t="shared" si="10"/>
        <v>92014</v>
      </c>
      <c r="L111" s="63">
        <f t="shared" si="11"/>
        <v>6.0499999999999998E-2</v>
      </c>
      <c r="M111" s="70">
        <f t="shared" si="12"/>
        <v>4.9070415389556032E-3</v>
      </c>
      <c r="N111">
        <f t="shared" si="13"/>
        <v>1383.25</v>
      </c>
      <c r="O111">
        <f t="shared" si="14"/>
        <v>1373.03</v>
      </c>
      <c r="P111" s="63">
        <f t="shared" si="8"/>
        <v>-4.8086855843426646E-2</v>
      </c>
    </row>
    <row r="112" spans="1:16" x14ac:dyDescent="0.25">
      <c r="A112" s="67">
        <v>38735</v>
      </c>
      <c r="B112" s="64" t="str">
        <f t="shared" si="9"/>
        <v>quarta-feira</v>
      </c>
      <c r="C112" s="46">
        <v>8.8099999999999998E-2</v>
      </c>
      <c r="D112" s="47">
        <v>8.8899999999999993E-2</v>
      </c>
      <c r="E112" s="50">
        <v>329.63</v>
      </c>
      <c r="F112" s="50">
        <v>325.18</v>
      </c>
      <c r="G112" s="50">
        <v>325.02</v>
      </c>
      <c r="I112">
        <v>105</v>
      </c>
      <c r="J112" s="61">
        <f t="shared" si="15"/>
        <v>41943</v>
      </c>
      <c r="K112" s="61" t="str">
        <f t="shared" si="10"/>
        <v>102014</v>
      </c>
      <c r="L112" s="63">
        <f t="shared" si="11"/>
        <v>5.9400000000000001E-2</v>
      </c>
      <c r="M112" s="70">
        <f t="shared" si="12"/>
        <v>4.8201388511142085E-3</v>
      </c>
      <c r="N112">
        <f t="shared" si="13"/>
        <v>1413.43</v>
      </c>
      <c r="O112">
        <f t="shared" si="14"/>
        <v>1405.66</v>
      </c>
      <c r="P112" s="63">
        <f t="shared" si="8"/>
        <v>1.6200975962407327E-2</v>
      </c>
    </row>
    <row r="113" spans="1:16" x14ac:dyDescent="0.25">
      <c r="A113" s="67">
        <v>38736</v>
      </c>
      <c r="B113" s="64" t="str">
        <f t="shared" si="9"/>
        <v>quinta-feira</v>
      </c>
      <c r="C113" s="46">
        <v>8.8099999999999998E-2</v>
      </c>
      <c r="D113" s="47">
        <v>8.8899999999999993E-2</v>
      </c>
      <c r="E113" s="50">
        <v>329.8</v>
      </c>
      <c r="F113" s="50">
        <v>325.35000000000002</v>
      </c>
      <c r="G113" s="50">
        <v>325.18</v>
      </c>
      <c r="I113">
        <v>106</v>
      </c>
      <c r="J113" s="61">
        <f t="shared" si="15"/>
        <v>41973</v>
      </c>
      <c r="K113" s="61" t="str">
        <f t="shared" si="10"/>
        <v>112014</v>
      </c>
      <c r="L113" s="63">
        <f t="shared" si="11"/>
        <v>5.6399999999999999E-2</v>
      </c>
      <c r="M113" s="70">
        <f t="shared" si="12"/>
        <v>4.5827104331948032E-3</v>
      </c>
      <c r="N113">
        <f t="shared" si="13"/>
        <v>1465.3</v>
      </c>
      <c r="O113">
        <f t="shared" si="14"/>
        <v>1457.29</v>
      </c>
      <c r="P113" s="63">
        <f t="shared" si="8"/>
        <v>3.1030896471703429E-2</v>
      </c>
    </row>
    <row r="114" spans="1:16" x14ac:dyDescent="0.25">
      <c r="A114" s="67">
        <v>38737</v>
      </c>
      <c r="B114" s="64" t="str">
        <f t="shared" si="9"/>
        <v>sexta-feira</v>
      </c>
      <c r="C114" s="46">
        <v>8.8099999999999998E-2</v>
      </c>
      <c r="D114" s="47">
        <v>8.8899999999999993E-2</v>
      </c>
      <c r="E114" s="50">
        <v>330.08</v>
      </c>
      <c r="F114" s="50">
        <v>325.62</v>
      </c>
      <c r="G114" s="50">
        <v>325.35000000000002</v>
      </c>
      <c r="I114">
        <v>107</v>
      </c>
      <c r="J114" s="61">
        <f t="shared" si="15"/>
        <v>42004</v>
      </c>
      <c r="K114" s="61" t="str">
        <f t="shared" si="10"/>
        <v>122014</v>
      </c>
      <c r="L114" s="63">
        <f t="shared" si="11"/>
        <v>6.13E-2</v>
      </c>
      <c r="M114" s="70">
        <f t="shared" si="12"/>
        <v>4.9701916105215904E-3</v>
      </c>
      <c r="N114">
        <f t="shared" si="13"/>
        <v>1419.63</v>
      </c>
      <c r="O114">
        <f t="shared" si="14"/>
        <v>1411.97</v>
      </c>
      <c r="P114" s="63">
        <f t="shared" si="8"/>
        <v>-3.639527741759363E-2</v>
      </c>
    </row>
    <row r="115" spans="1:16" x14ac:dyDescent="0.25">
      <c r="A115" s="67">
        <v>38740</v>
      </c>
      <c r="B115" s="64" t="str">
        <f t="shared" si="9"/>
        <v>segunda-feira</v>
      </c>
      <c r="C115" s="46">
        <v>8.8099999999999998E-2</v>
      </c>
      <c r="D115" s="47">
        <v>8.8899999999999993E-2</v>
      </c>
      <c r="E115" s="50">
        <v>330.24</v>
      </c>
      <c r="F115" s="50">
        <v>325.79000000000002</v>
      </c>
      <c r="G115" s="50">
        <v>325.62</v>
      </c>
      <c r="I115">
        <v>108</v>
      </c>
      <c r="J115" s="61">
        <f t="shared" si="15"/>
        <v>42035</v>
      </c>
      <c r="K115" s="61" t="str">
        <f t="shared" si="10"/>
        <v>12015</v>
      </c>
      <c r="L115" s="63">
        <f t="shared" si="11"/>
        <v>5.8099999999999999E-2</v>
      </c>
      <c r="M115" s="70">
        <f t="shared" si="12"/>
        <v>4.7173289717712397E-3</v>
      </c>
      <c r="N115">
        <f t="shared" si="13"/>
        <v>1481.95</v>
      </c>
      <c r="O115">
        <f t="shared" si="14"/>
        <v>1474.01</v>
      </c>
      <c r="P115" s="63">
        <f t="shared" si="8"/>
        <v>3.8305755725083213E-2</v>
      </c>
    </row>
    <row r="116" spans="1:16" x14ac:dyDescent="0.25">
      <c r="A116" s="67">
        <v>38741</v>
      </c>
      <c r="B116" s="64" t="str">
        <f t="shared" si="9"/>
        <v>terça-feira</v>
      </c>
      <c r="C116" s="46">
        <v>8.8099999999999998E-2</v>
      </c>
      <c r="D116" s="47">
        <v>8.8899999999999993E-2</v>
      </c>
      <c r="E116" s="50">
        <v>330.41</v>
      </c>
      <c r="F116" s="50">
        <v>325.95</v>
      </c>
      <c r="G116" s="50">
        <v>325.79000000000002</v>
      </c>
      <c r="I116">
        <v>109</v>
      </c>
      <c r="J116" s="61">
        <f t="shared" si="15"/>
        <v>42063</v>
      </c>
      <c r="K116" s="61" t="str">
        <f t="shared" si="10"/>
        <v>22015</v>
      </c>
      <c r="L116" s="63">
        <f t="shared" si="11"/>
        <v>6.2699999999999992E-2</v>
      </c>
      <c r="M116" s="70">
        <f t="shared" si="12"/>
        <v>5.0805993126556981E-3</v>
      </c>
      <c r="N116">
        <f t="shared" si="13"/>
        <v>1444.07</v>
      </c>
      <c r="O116">
        <f t="shared" si="14"/>
        <v>1436.42</v>
      </c>
      <c r="P116" s="63">
        <f t="shared" si="8"/>
        <v>-3.0723033840547864E-2</v>
      </c>
    </row>
    <row r="117" spans="1:16" x14ac:dyDescent="0.25">
      <c r="A117" s="67">
        <v>38742</v>
      </c>
      <c r="B117" s="64" t="str">
        <f t="shared" si="9"/>
        <v>quarta-feira</v>
      </c>
      <c r="C117" s="46">
        <v>8.8099999999999998E-2</v>
      </c>
      <c r="D117" s="47">
        <v>8.8899999999999993E-2</v>
      </c>
      <c r="E117" s="50">
        <v>330.57</v>
      </c>
      <c r="F117" s="50">
        <v>326.11</v>
      </c>
      <c r="G117" s="50">
        <v>325.95</v>
      </c>
      <c r="I117">
        <v>110</v>
      </c>
      <c r="J117" s="61">
        <f t="shared" si="15"/>
        <v>42094</v>
      </c>
      <c r="K117" s="61" t="str">
        <f t="shared" si="10"/>
        <v>32015</v>
      </c>
      <c r="L117" s="63">
        <f t="shared" si="11"/>
        <v>6.4500000000000002E-2</v>
      </c>
      <c r="M117" s="70">
        <f t="shared" si="12"/>
        <v>5.2223563241342585E-3</v>
      </c>
      <c r="N117">
        <f t="shared" si="13"/>
        <v>1449.24</v>
      </c>
      <c r="O117">
        <f t="shared" si="14"/>
        <v>1441.64</v>
      </c>
      <c r="P117" s="63">
        <f t="shared" si="8"/>
        <v>-1.6827439113060727E-3</v>
      </c>
    </row>
    <row r="118" spans="1:16" x14ac:dyDescent="0.25">
      <c r="A118" s="67">
        <v>38743</v>
      </c>
      <c r="B118" s="64" t="str">
        <f t="shared" si="9"/>
        <v>quinta-feira</v>
      </c>
      <c r="C118" s="46">
        <v>8.8099999999999998E-2</v>
      </c>
      <c r="D118" s="47">
        <v>8.8899999999999993E-2</v>
      </c>
      <c r="E118" s="50">
        <v>330.74</v>
      </c>
      <c r="F118" s="50">
        <v>326.27999999999997</v>
      </c>
      <c r="G118" s="50">
        <v>326.11</v>
      </c>
      <c r="I118">
        <v>111</v>
      </c>
      <c r="J118" s="61">
        <f t="shared" si="15"/>
        <v>42124</v>
      </c>
      <c r="K118" s="61" t="str">
        <f t="shared" si="10"/>
        <v>42015</v>
      </c>
      <c r="L118" s="63">
        <f t="shared" si="11"/>
        <v>6.1799999999999994E-2</v>
      </c>
      <c r="M118" s="70">
        <f t="shared" si="12"/>
        <v>5.0096382503947989E-3</v>
      </c>
      <c r="N118">
        <f t="shared" si="13"/>
        <v>1506.21</v>
      </c>
      <c r="O118">
        <f t="shared" si="14"/>
        <v>1498.36</v>
      </c>
      <c r="P118" s="63">
        <f t="shared" si="8"/>
        <v>3.3893627004498939E-2</v>
      </c>
    </row>
    <row r="119" spans="1:16" x14ac:dyDescent="0.25">
      <c r="A119" s="67">
        <v>38744</v>
      </c>
      <c r="B119" s="64" t="str">
        <f t="shared" si="9"/>
        <v>sexta-feira</v>
      </c>
      <c r="C119" s="46">
        <v>8.8099999999999998E-2</v>
      </c>
      <c r="D119" s="47">
        <v>8.8899999999999993E-2</v>
      </c>
      <c r="E119" s="50">
        <v>331.02</v>
      </c>
      <c r="F119" s="50">
        <v>326.55</v>
      </c>
      <c r="G119" s="50">
        <v>326.27999999999997</v>
      </c>
      <c r="I119">
        <v>112</v>
      </c>
      <c r="J119" s="61">
        <f t="shared" si="15"/>
        <v>42155</v>
      </c>
      <c r="K119" s="61" t="str">
        <f t="shared" si="10"/>
        <v>52015</v>
      </c>
      <c r="L119" s="63">
        <f t="shared" si="11"/>
        <v>6.1100000000000002E-2</v>
      </c>
      <c r="M119" s="70">
        <f t="shared" si="12"/>
        <v>4.9544081844810073E-3</v>
      </c>
      <c r="N119">
        <f t="shared" si="13"/>
        <v>1530.92</v>
      </c>
      <c r="O119">
        <f t="shared" si="14"/>
        <v>1523.01</v>
      </c>
      <c r="P119" s="63">
        <f t="shared" si="8"/>
        <v>1.115382317206759E-2</v>
      </c>
    </row>
    <row r="120" spans="1:16" x14ac:dyDescent="0.25">
      <c r="A120" s="67">
        <v>38747</v>
      </c>
      <c r="B120" s="64" t="str">
        <f t="shared" si="9"/>
        <v>segunda-feira</v>
      </c>
      <c r="C120" s="46">
        <v>8.8099999999999998E-2</v>
      </c>
      <c r="D120" s="47">
        <v>8.8899999999999993E-2</v>
      </c>
      <c r="E120" s="50">
        <v>331.25</v>
      </c>
      <c r="F120" s="50">
        <v>326.79000000000002</v>
      </c>
      <c r="G120" s="50">
        <v>326.62</v>
      </c>
      <c r="I120">
        <v>113</v>
      </c>
      <c r="J120" s="61">
        <f t="shared" si="15"/>
        <v>42185</v>
      </c>
      <c r="K120" s="61" t="str">
        <f t="shared" si="10"/>
        <v>62015</v>
      </c>
      <c r="L120" s="63">
        <f t="shared" si="11"/>
        <v>6.2600000000000003E-2</v>
      </c>
      <c r="M120" s="70">
        <f t="shared" si="12"/>
        <v>5.0727174711968637E-3</v>
      </c>
      <c r="N120">
        <f t="shared" si="13"/>
        <v>1531.94</v>
      </c>
      <c r="O120">
        <f t="shared" si="14"/>
        <v>1524.1</v>
      </c>
      <c r="P120" s="63">
        <f t="shared" si="8"/>
        <v>-4.4548376139839085E-3</v>
      </c>
    </row>
    <row r="121" spans="1:16" x14ac:dyDescent="0.25">
      <c r="A121" s="67">
        <v>38748</v>
      </c>
      <c r="B121" s="64" t="str">
        <f t="shared" si="9"/>
        <v>terça-feira</v>
      </c>
      <c r="C121" s="46">
        <v>8.8099999999999998E-2</v>
      </c>
      <c r="D121" s="47">
        <v>8.8899999999999993E-2</v>
      </c>
      <c r="E121" s="50">
        <v>331.42</v>
      </c>
      <c r="F121" s="50">
        <v>326.95999999999998</v>
      </c>
      <c r="G121" s="50">
        <v>326.79000000000002</v>
      </c>
      <c r="I121">
        <v>114</v>
      </c>
      <c r="J121" s="61">
        <f t="shared" si="15"/>
        <v>42216</v>
      </c>
      <c r="K121" s="61" t="str">
        <f t="shared" si="10"/>
        <v>72015</v>
      </c>
      <c r="L121" s="63">
        <f t="shared" si="11"/>
        <v>6.6299999999999998E-2</v>
      </c>
      <c r="M121" s="70">
        <f t="shared" si="12"/>
        <v>5.3638937789661778E-3</v>
      </c>
      <c r="N121">
        <f t="shared" si="13"/>
        <v>1503.95</v>
      </c>
      <c r="O121">
        <f t="shared" si="14"/>
        <v>1496.35</v>
      </c>
      <c r="P121" s="63">
        <f t="shared" si="8"/>
        <v>-2.3231980364766369E-2</v>
      </c>
    </row>
    <row r="122" spans="1:16" x14ac:dyDescent="0.25">
      <c r="A122" s="67">
        <v>38749</v>
      </c>
      <c r="B122" s="64" t="str">
        <f t="shared" si="9"/>
        <v>quarta-feira</v>
      </c>
      <c r="C122" s="46">
        <v>8.8099999999999998E-2</v>
      </c>
      <c r="D122" s="47">
        <v>8.8899999999999993E-2</v>
      </c>
      <c r="E122" s="50">
        <v>331.59</v>
      </c>
      <c r="F122" s="50">
        <v>327.13</v>
      </c>
      <c r="G122" s="50">
        <v>326.95999999999998</v>
      </c>
      <c r="I122">
        <v>114.5</v>
      </c>
      <c r="J122" s="61">
        <f t="shared" si="15"/>
        <v>42247</v>
      </c>
      <c r="K122" s="61" t="str">
        <f t="shared" si="10"/>
        <v>82015</v>
      </c>
      <c r="L122" s="63">
        <f t="shared" si="11"/>
        <v>7.2499999999999995E-2</v>
      </c>
      <c r="M122" s="70">
        <f t="shared" si="12"/>
        <v>5.8497409526456767E-3</v>
      </c>
      <c r="N122">
        <f t="shared" si="13"/>
        <v>1441.3</v>
      </c>
      <c r="O122">
        <f t="shared" si="14"/>
        <v>1434.13</v>
      </c>
      <c r="P122" s="63">
        <f t="shared" si="8"/>
        <v>-4.6424415705309308E-2</v>
      </c>
    </row>
    <row r="123" spans="1:16" x14ac:dyDescent="0.25">
      <c r="A123" s="67">
        <v>38750</v>
      </c>
      <c r="B123" s="64" t="str">
        <f t="shared" si="9"/>
        <v>quinta-feira</v>
      </c>
      <c r="C123" s="46">
        <v>8.8099999999999998E-2</v>
      </c>
      <c r="D123" s="47">
        <v>8.8899999999999993E-2</v>
      </c>
      <c r="E123" s="50">
        <v>331.76</v>
      </c>
      <c r="F123" s="50">
        <v>327.29000000000002</v>
      </c>
      <c r="G123" s="50">
        <v>327.13</v>
      </c>
      <c r="I123">
        <v>115</v>
      </c>
      <c r="J123" s="61">
        <f t="shared" si="15"/>
        <v>42277</v>
      </c>
      <c r="K123" s="61" t="str">
        <f t="shared" si="10"/>
        <v>92015</v>
      </c>
      <c r="L123" s="63">
        <f t="shared" si="11"/>
        <v>7.4099999999999999E-2</v>
      </c>
      <c r="M123" s="70">
        <f t="shared" si="12"/>
        <v>5.9747028964223237E-3</v>
      </c>
      <c r="N123">
        <f t="shared" si="13"/>
        <v>1436</v>
      </c>
      <c r="O123">
        <f t="shared" si="14"/>
        <v>1428.94</v>
      </c>
      <c r="P123" s="63">
        <f t="shared" si="8"/>
        <v>-8.5755914799139354E-3</v>
      </c>
    </row>
    <row r="124" spans="1:16" x14ac:dyDescent="0.25">
      <c r="A124" s="67">
        <v>38751</v>
      </c>
      <c r="B124" s="64" t="str">
        <f t="shared" si="9"/>
        <v>sexta-feira</v>
      </c>
      <c r="C124" s="46">
        <v>8.8099999999999998E-2</v>
      </c>
      <c r="D124" s="47">
        <v>8.8899999999999993E-2</v>
      </c>
      <c r="E124" s="50">
        <v>332.05</v>
      </c>
      <c r="F124" s="50">
        <v>327.58</v>
      </c>
      <c r="G124" s="50">
        <v>327.29000000000002</v>
      </c>
      <c r="I124">
        <v>116</v>
      </c>
      <c r="J124" s="61">
        <f t="shared" si="15"/>
        <v>42308</v>
      </c>
      <c r="K124" s="61" t="str">
        <f t="shared" si="10"/>
        <v>102015</v>
      </c>
      <c r="L124" s="63">
        <f t="shared" si="11"/>
        <v>7.4400000000000008E-2</v>
      </c>
      <c r="M124" s="70">
        <f t="shared" si="12"/>
        <v>5.9981142628422468E-3</v>
      </c>
      <c r="N124">
        <f t="shared" si="13"/>
        <v>1451.81</v>
      </c>
      <c r="O124">
        <f t="shared" si="14"/>
        <v>1444.74</v>
      </c>
      <c r="P124" s="63">
        <f t="shared" si="8"/>
        <v>6.0863509749302658E-3</v>
      </c>
    </row>
    <row r="125" spans="1:16" x14ac:dyDescent="0.25">
      <c r="A125" s="67">
        <v>38754</v>
      </c>
      <c r="B125" s="64" t="str">
        <f t="shared" si="9"/>
        <v>segunda-feira</v>
      </c>
      <c r="C125" s="46">
        <v>8.7999999999999995E-2</v>
      </c>
      <c r="D125" s="47">
        <v>8.879999999999999E-2</v>
      </c>
      <c r="E125" s="50">
        <v>332.79</v>
      </c>
      <c r="F125" s="50">
        <v>328.31</v>
      </c>
      <c r="G125" s="50">
        <v>328.14</v>
      </c>
      <c r="I125">
        <v>117</v>
      </c>
      <c r="J125" s="61">
        <f t="shared" si="15"/>
        <v>42338</v>
      </c>
      <c r="K125" s="61" t="str">
        <f t="shared" si="10"/>
        <v>112015</v>
      </c>
      <c r="L125" s="63">
        <f t="shared" si="11"/>
        <v>7.3599999999999999E-2</v>
      </c>
      <c r="M125" s="70">
        <f t="shared" si="12"/>
        <v>5.9356706291591177E-3</v>
      </c>
      <c r="N125">
        <f t="shared" si="13"/>
        <v>1481.55</v>
      </c>
      <c r="O125">
        <f t="shared" si="14"/>
        <v>1474.4</v>
      </c>
      <c r="P125" s="63">
        <f t="shared" si="8"/>
        <v>1.5559887313078224E-2</v>
      </c>
    </row>
    <row r="126" spans="1:16" x14ac:dyDescent="0.25">
      <c r="A126" s="67">
        <v>38755</v>
      </c>
      <c r="B126" s="64" t="str">
        <f t="shared" si="9"/>
        <v>terça-feira</v>
      </c>
      <c r="C126" s="46">
        <v>8.8099999999999998E-2</v>
      </c>
      <c r="D126" s="47">
        <v>8.8899999999999993E-2</v>
      </c>
      <c r="E126" s="50">
        <v>332.4</v>
      </c>
      <c r="F126" s="50">
        <v>327.92</v>
      </c>
      <c r="G126" s="50">
        <v>327.75</v>
      </c>
      <c r="I126">
        <v>118</v>
      </c>
      <c r="J126" s="61">
        <f t="shared" si="15"/>
        <v>42369</v>
      </c>
      <c r="K126" s="61" t="str">
        <f t="shared" si="10"/>
        <v>122015</v>
      </c>
      <c r="L126" s="63">
        <f t="shared" si="11"/>
        <v>7.3499999999999996E-2</v>
      </c>
      <c r="M126" s="70">
        <f t="shared" si="12"/>
        <v>5.9278621761518213E-3</v>
      </c>
      <c r="N126">
        <f t="shared" si="13"/>
        <v>1510.7</v>
      </c>
      <c r="O126">
        <f t="shared" si="14"/>
        <v>1503.48</v>
      </c>
      <c r="P126" s="63">
        <f t="shared" si="8"/>
        <v>1.4802065404475151E-2</v>
      </c>
    </row>
    <row r="127" spans="1:16" x14ac:dyDescent="0.25">
      <c r="A127" s="67">
        <v>38756</v>
      </c>
      <c r="B127" s="64" t="str">
        <f t="shared" si="9"/>
        <v>quarta-feira</v>
      </c>
      <c r="C127" s="46">
        <v>8.7999999999999995E-2</v>
      </c>
      <c r="D127" s="47">
        <v>8.879999999999999E-2</v>
      </c>
      <c r="E127" s="50">
        <v>333.13</v>
      </c>
      <c r="F127" s="50">
        <v>328.65</v>
      </c>
      <c r="G127" s="50">
        <v>328.48</v>
      </c>
      <c r="I127">
        <v>119</v>
      </c>
      <c r="J127" s="61">
        <f t="shared" si="15"/>
        <v>42400</v>
      </c>
      <c r="K127" s="61" t="str">
        <f t="shared" si="10"/>
        <v>12016</v>
      </c>
      <c r="L127" s="63">
        <f t="shared" si="11"/>
        <v>7.3899999999999993E-2</v>
      </c>
      <c r="M127" s="70">
        <f t="shared" si="12"/>
        <v>5.9590919885958993E-3</v>
      </c>
      <c r="N127">
        <f t="shared" si="13"/>
        <v>1527.03</v>
      </c>
      <c r="O127">
        <f t="shared" si="14"/>
        <v>1519.79</v>
      </c>
      <c r="P127" s="63">
        <f t="shared" si="8"/>
        <v>6.0170781756800906E-3</v>
      </c>
    </row>
    <row r="128" spans="1:16" x14ac:dyDescent="0.25">
      <c r="A128" s="67">
        <v>38757</v>
      </c>
      <c r="B128" s="64" t="str">
        <f t="shared" si="9"/>
        <v>quinta-feira</v>
      </c>
      <c r="C128" s="46">
        <v>8.8099999999999998E-2</v>
      </c>
      <c r="D128" s="47">
        <v>8.8899999999999993E-2</v>
      </c>
      <c r="E128" s="50">
        <v>332.82</v>
      </c>
      <c r="F128" s="50">
        <v>328.34</v>
      </c>
      <c r="G128" s="50">
        <v>328.17</v>
      </c>
      <c r="I128">
        <v>120</v>
      </c>
      <c r="J128" s="61">
        <f t="shared" si="15"/>
        <v>42429</v>
      </c>
      <c r="K128" s="61" t="str">
        <f t="shared" si="10"/>
        <v>22016</v>
      </c>
      <c r="L128" s="63">
        <f t="shared" si="11"/>
        <v>7.1500000000000008E-2</v>
      </c>
      <c r="M128" s="70">
        <f t="shared" si="12"/>
        <v>5.7715529303064006E-3</v>
      </c>
      <c r="N128">
        <f t="shared" si="13"/>
        <v>1582.99</v>
      </c>
      <c r="O128">
        <f t="shared" si="14"/>
        <v>1575.55</v>
      </c>
      <c r="P128" s="63">
        <f t="shared" si="8"/>
        <v>3.1774097430960824E-2</v>
      </c>
    </row>
    <row r="129" spans="1:16" x14ac:dyDescent="0.25">
      <c r="A129" s="67">
        <v>38758</v>
      </c>
      <c r="B129" s="64" t="str">
        <f t="shared" si="9"/>
        <v>sexta-feira</v>
      </c>
      <c r="C129" s="46">
        <v>8.8200000000000001E-2</v>
      </c>
      <c r="D129" s="47">
        <v>8.8999999999999996E-2</v>
      </c>
      <c r="E129" s="50">
        <v>332.56</v>
      </c>
      <c r="F129" s="50">
        <v>328.09</v>
      </c>
      <c r="G129" s="50">
        <v>327.79</v>
      </c>
      <c r="I129">
        <v>121</v>
      </c>
      <c r="J129" s="61">
        <f>EOMONTH(A129,I129)</f>
        <v>42460</v>
      </c>
      <c r="K129" s="61" t="str">
        <f t="shared" si="10"/>
        <v>32016</v>
      </c>
      <c r="L129" s="63">
        <f t="shared" si="11"/>
        <v>6.5000000000000002E-2</v>
      </c>
      <c r="M129" s="70">
        <f t="shared" si="12"/>
        <v>5.2616942768477504E-3</v>
      </c>
      <c r="N129">
        <f t="shared" si="13"/>
        <v>1686.35</v>
      </c>
      <c r="O129">
        <f t="shared" si="14"/>
        <v>1678.45</v>
      </c>
      <c r="P129" s="63">
        <f t="shared" si="8"/>
        <v>6.0303602675948698E-2</v>
      </c>
    </row>
    <row r="130" spans="1:16" x14ac:dyDescent="0.25">
      <c r="A130" s="67">
        <v>38761</v>
      </c>
      <c r="B130" s="64" t="str">
        <f t="shared" si="9"/>
        <v>segunda-feira</v>
      </c>
      <c r="C130" s="46">
        <v>8.77E-2</v>
      </c>
      <c r="D130" s="47">
        <v>8.8499999999999995E-2</v>
      </c>
      <c r="E130" s="50">
        <v>335.56</v>
      </c>
      <c r="F130" s="50">
        <v>331.05</v>
      </c>
      <c r="G130" s="50">
        <v>330.87</v>
      </c>
      <c r="I130">
        <v>122</v>
      </c>
      <c r="J130" s="61">
        <f>EOMONTH(A130,I130)</f>
        <v>42490</v>
      </c>
      <c r="K130" s="61" t="str">
        <f t="shared" si="10"/>
        <v>42016</v>
      </c>
      <c r="L130" s="63">
        <f t="shared" si="11"/>
        <v>6.2400000000000004E-2</v>
      </c>
      <c r="M130" s="70">
        <f t="shared" si="12"/>
        <v>5.0569517482548232E-3</v>
      </c>
      <c r="N130">
        <f t="shared" si="13"/>
        <v>1737.62</v>
      </c>
      <c r="O130">
        <f t="shared" si="14"/>
        <v>1729.54</v>
      </c>
      <c r="P130" s="63">
        <f t="shared" ref="P130:P166" si="16">(O130/N129)-1</f>
        <v>2.56115278560205E-2</v>
      </c>
    </row>
    <row r="131" spans="1:16" x14ac:dyDescent="0.25">
      <c r="A131" s="67">
        <v>38762</v>
      </c>
      <c r="B131" s="64" t="str">
        <f t="shared" ref="B131:B194" si="17">TEXT(A131,"dddd")</f>
        <v>terça-feira</v>
      </c>
      <c r="C131" s="46">
        <v>8.1799999999999998E-2</v>
      </c>
      <c r="D131" s="47">
        <v>8.2599999999999993E-2</v>
      </c>
      <c r="E131" s="50">
        <v>371.12</v>
      </c>
      <c r="F131" s="50">
        <v>366.1</v>
      </c>
      <c r="G131" s="50">
        <v>365.91</v>
      </c>
      <c r="I131">
        <v>123</v>
      </c>
      <c r="J131" s="61">
        <f t="shared" ref="J131:J160" si="18">EOMONTH(A131,I131)</f>
        <v>42521</v>
      </c>
      <c r="K131" s="61" t="str">
        <f t="shared" ref="K131:K167" si="19">MONTH(J131)&amp;YEAR(J131)</f>
        <v>52016</v>
      </c>
      <c r="L131" s="63">
        <f t="shared" ref="L131:L194" si="20">VLOOKUP(J131,$A$2:$G$4617,3,TRUE)</f>
        <v>6.0999999999999999E-2</v>
      </c>
      <c r="M131" s="70">
        <f t="shared" ref="M131:M194" si="21">((L131+1)^(1/12))-1</f>
        <v>4.946515448805977E-3</v>
      </c>
      <c r="N131">
        <f t="shared" ref="N131:N194" si="22">VLOOKUP(J131,$A$2:$G$4617,5,TRUE)</f>
        <v>1777.97</v>
      </c>
      <c r="O131">
        <f t="shared" ref="O131:O194" si="23">VLOOKUP(J131,$A$2:$G$4617,6,TRUE)</f>
        <v>1769.77</v>
      </c>
      <c r="P131" s="63">
        <f t="shared" si="16"/>
        <v>1.8502319264281031E-2</v>
      </c>
    </row>
    <row r="132" spans="1:16" x14ac:dyDescent="0.25">
      <c r="A132" s="67">
        <v>38763</v>
      </c>
      <c r="B132" s="64" t="str">
        <f t="shared" si="17"/>
        <v>quarta-feira</v>
      </c>
      <c r="C132" s="46">
        <v>8.2000000000000003E-2</v>
      </c>
      <c r="D132" s="47">
        <v>8.2799999999999999E-2</v>
      </c>
      <c r="E132" s="50">
        <v>370.04</v>
      </c>
      <c r="F132" s="50">
        <v>365.04</v>
      </c>
      <c r="G132" s="50">
        <v>364.86</v>
      </c>
      <c r="I132">
        <v>124</v>
      </c>
      <c r="J132" s="61">
        <f t="shared" si="18"/>
        <v>42551</v>
      </c>
      <c r="K132" s="61" t="str">
        <f t="shared" si="19"/>
        <v>62016</v>
      </c>
      <c r="L132" s="63">
        <f t="shared" si="20"/>
        <v>6.1600000000000002E-2</v>
      </c>
      <c r="M132" s="70">
        <f t="shared" si="21"/>
        <v>4.9938616381550727E-3</v>
      </c>
      <c r="N132">
        <f t="shared" si="22"/>
        <v>1789</v>
      </c>
      <c r="O132">
        <f t="shared" si="23"/>
        <v>1780.84</v>
      </c>
      <c r="P132" s="63">
        <f t="shared" si="16"/>
        <v>1.6142004645747221E-3</v>
      </c>
    </row>
    <row r="133" spans="1:16" x14ac:dyDescent="0.25">
      <c r="A133" s="67">
        <v>38764</v>
      </c>
      <c r="B133" s="64" t="str">
        <f t="shared" si="17"/>
        <v>quinta-feira</v>
      </c>
      <c r="C133" s="46">
        <v>8.1699999999999995E-2</v>
      </c>
      <c r="D133" s="47">
        <v>8.2500000000000004E-2</v>
      </c>
      <c r="E133" s="50">
        <v>372.12</v>
      </c>
      <c r="F133" s="50">
        <v>367.09</v>
      </c>
      <c r="G133" s="50">
        <v>366.91</v>
      </c>
      <c r="I133">
        <v>125</v>
      </c>
      <c r="J133" s="61">
        <f t="shared" si="18"/>
        <v>42582</v>
      </c>
      <c r="K133" s="61" t="str">
        <f t="shared" si="19"/>
        <v>72016</v>
      </c>
      <c r="L133" s="63">
        <f t="shared" si="20"/>
        <v>5.9200000000000003E-2</v>
      </c>
      <c r="M133" s="70">
        <f t="shared" si="21"/>
        <v>4.8043294764150701E-3</v>
      </c>
      <c r="N133">
        <f t="shared" si="22"/>
        <v>1838.01</v>
      </c>
      <c r="O133">
        <f t="shared" si="23"/>
        <v>1829.7</v>
      </c>
      <c r="P133" s="63">
        <f t="shared" si="16"/>
        <v>2.2750139742873099E-2</v>
      </c>
    </row>
    <row r="134" spans="1:16" x14ac:dyDescent="0.25">
      <c r="A134" s="67">
        <v>38765</v>
      </c>
      <c r="B134" s="64" t="str">
        <f t="shared" si="17"/>
        <v>sexta-feira</v>
      </c>
      <c r="C134" s="46">
        <v>8.1299999999999997E-2</v>
      </c>
      <c r="D134" s="47">
        <v>8.2099999999999992E-2</v>
      </c>
      <c r="E134" s="50">
        <v>374.98</v>
      </c>
      <c r="F134" s="50">
        <v>369.91</v>
      </c>
      <c r="G134" s="50">
        <v>369.6</v>
      </c>
      <c r="I134">
        <v>126</v>
      </c>
      <c r="J134" s="61">
        <f t="shared" si="18"/>
        <v>42613</v>
      </c>
      <c r="K134" s="61" t="str">
        <f t="shared" si="19"/>
        <v>82016</v>
      </c>
      <c r="L134" s="63">
        <f t="shared" si="20"/>
        <v>5.9200000000000003E-2</v>
      </c>
      <c r="M134" s="70">
        <f t="shared" si="21"/>
        <v>4.8043294764150701E-3</v>
      </c>
      <c r="N134">
        <f t="shared" si="22"/>
        <v>1857.29</v>
      </c>
      <c r="O134">
        <f t="shared" si="23"/>
        <v>1848.99</v>
      </c>
      <c r="P134" s="63">
        <f t="shared" si="16"/>
        <v>5.9738521553200918E-3</v>
      </c>
    </row>
    <row r="135" spans="1:16" x14ac:dyDescent="0.25">
      <c r="A135" s="67">
        <v>38768</v>
      </c>
      <c r="B135" s="64" t="str">
        <f t="shared" si="17"/>
        <v>segunda-feira</v>
      </c>
      <c r="C135" s="46">
        <v>7.9399999999999998E-2</v>
      </c>
      <c r="D135" s="47">
        <v>8.0199999999999994E-2</v>
      </c>
      <c r="E135" s="50">
        <v>387.51</v>
      </c>
      <c r="F135" s="50">
        <v>382.26</v>
      </c>
      <c r="G135" s="50">
        <v>382.08</v>
      </c>
      <c r="I135">
        <v>127</v>
      </c>
      <c r="J135" s="61">
        <f t="shared" si="18"/>
        <v>42643</v>
      </c>
      <c r="K135" s="61" t="str">
        <f t="shared" si="19"/>
        <v>92016</v>
      </c>
      <c r="L135" s="63">
        <f t="shared" si="20"/>
        <v>5.8700000000000002E-2</v>
      </c>
      <c r="M135" s="70">
        <f t="shared" si="21"/>
        <v>4.7647940647530529E-3</v>
      </c>
      <c r="N135">
        <f t="shared" si="22"/>
        <v>1879.2</v>
      </c>
      <c r="O135">
        <f t="shared" si="23"/>
        <v>1870.88</v>
      </c>
      <c r="P135" s="63">
        <f t="shared" si="16"/>
        <v>7.3171125672351067E-3</v>
      </c>
    </row>
    <row r="136" spans="1:16" x14ac:dyDescent="0.25">
      <c r="A136" s="67">
        <v>38769</v>
      </c>
      <c r="B136" s="64" t="str">
        <f t="shared" si="17"/>
        <v>terça-feira</v>
      </c>
      <c r="C136" s="46">
        <v>7.85E-2</v>
      </c>
      <c r="D136" s="47">
        <v>7.9299999999999995E-2</v>
      </c>
      <c r="E136" s="50">
        <v>393.7</v>
      </c>
      <c r="F136" s="50">
        <v>388.36</v>
      </c>
      <c r="G136" s="50">
        <v>388.17</v>
      </c>
      <c r="I136">
        <v>128</v>
      </c>
      <c r="J136" s="61">
        <f t="shared" si="18"/>
        <v>42674</v>
      </c>
      <c r="K136" s="61" t="str">
        <f t="shared" si="19"/>
        <v>102016</v>
      </c>
      <c r="L136" s="63">
        <f t="shared" si="20"/>
        <v>5.9299999999999999E-2</v>
      </c>
      <c r="M136" s="70">
        <f t="shared" si="21"/>
        <v>4.8122345057812765E-3</v>
      </c>
      <c r="N136">
        <f t="shared" si="22"/>
        <v>1881.69</v>
      </c>
      <c r="O136">
        <f t="shared" si="23"/>
        <v>1873.45</v>
      </c>
      <c r="P136" s="63">
        <f t="shared" si="16"/>
        <v>-3.0598126862494412E-3</v>
      </c>
    </row>
    <row r="137" spans="1:16" x14ac:dyDescent="0.25">
      <c r="A137" s="67">
        <v>38770</v>
      </c>
      <c r="B137" s="64" t="str">
        <f t="shared" si="17"/>
        <v>quarta-feira</v>
      </c>
      <c r="C137" s="46">
        <v>7.7600000000000002E-2</v>
      </c>
      <c r="D137" s="47">
        <v>7.8399999999999997E-2</v>
      </c>
      <c r="E137" s="50">
        <v>399.98</v>
      </c>
      <c r="F137" s="50">
        <v>394.56</v>
      </c>
      <c r="G137" s="50">
        <v>394.37</v>
      </c>
      <c r="I137">
        <v>129</v>
      </c>
      <c r="J137" s="61">
        <f t="shared" si="18"/>
        <v>42704</v>
      </c>
      <c r="K137" s="61" t="str">
        <f t="shared" si="19"/>
        <v>112016</v>
      </c>
      <c r="L137" s="63">
        <f t="shared" si="20"/>
        <v>6.08E-2</v>
      </c>
      <c r="M137" s="70">
        <f t="shared" si="21"/>
        <v>4.9307279315307095E-3</v>
      </c>
      <c r="N137">
        <f t="shared" si="22"/>
        <v>1874.89</v>
      </c>
      <c r="O137">
        <f t="shared" si="23"/>
        <v>1866.77</v>
      </c>
      <c r="P137" s="63">
        <f t="shared" si="16"/>
        <v>-7.9290425096588679E-3</v>
      </c>
    </row>
    <row r="138" spans="1:16" x14ac:dyDescent="0.25">
      <c r="A138" s="67">
        <v>38771</v>
      </c>
      <c r="B138" s="64" t="str">
        <f t="shared" si="17"/>
        <v>quinta-feira</v>
      </c>
      <c r="C138" s="46">
        <v>7.6999999999999999E-2</v>
      </c>
      <c r="D138" s="47">
        <v>7.7799999999999994E-2</v>
      </c>
      <c r="E138" s="50">
        <v>404.19</v>
      </c>
      <c r="F138" s="50">
        <v>398.71</v>
      </c>
      <c r="G138" s="50">
        <v>398.53</v>
      </c>
      <c r="I138">
        <v>130</v>
      </c>
      <c r="J138" s="61">
        <f t="shared" si="18"/>
        <v>42735</v>
      </c>
      <c r="K138" s="61" t="str">
        <f t="shared" si="19"/>
        <v>122016</v>
      </c>
      <c r="L138" s="63">
        <f t="shared" si="20"/>
        <v>5.8700000000000002E-2</v>
      </c>
      <c r="M138" s="70">
        <f t="shared" si="21"/>
        <v>4.7647940647530529E-3</v>
      </c>
      <c r="N138">
        <f t="shared" si="22"/>
        <v>1917.46</v>
      </c>
      <c r="O138">
        <f t="shared" si="23"/>
        <v>1901.06</v>
      </c>
      <c r="P138" s="63">
        <f t="shared" si="16"/>
        <v>1.3958152211596353E-2</v>
      </c>
    </row>
    <row r="139" spans="1:16" x14ac:dyDescent="0.25">
      <c r="A139" s="67">
        <v>38772</v>
      </c>
      <c r="B139" s="64" t="str">
        <f t="shared" si="17"/>
        <v>sexta-feira</v>
      </c>
      <c r="C139" s="46">
        <v>7.5499999999999998E-2</v>
      </c>
      <c r="D139" s="47">
        <v>7.6299999999999993E-2</v>
      </c>
      <c r="E139" s="50">
        <v>415.12</v>
      </c>
      <c r="F139" s="50">
        <v>409.49</v>
      </c>
      <c r="G139" s="50">
        <v>409.05</v>
      </c>
      <c r="I139">
        <v>131</v>
      </c>
      <c r="J139" s="61">
        <f t="shared" si="18"/>
        <v>42766</v>
      </c>
      <c r="K139" s="61" t="str">
        <f t="shared" si="19"/>
        <v>12017</v>
      </c>
      <c r="L139" s="63">
        <f t="shared" si="20"/>
        <v>5.6399999999999999E-2</v>
      </c>
      <c r="M139" s="70">
        <f t="shared" si="21"/>
        <v>4.5827104331948032E-3</v>
      </c>
      <c r="N139">
        <f t="shared" si="22"/>
        <v>1965.67</v>
      </c>
      <c r="O139">
        <f t="shared" si="23"/>
        <v>1949.02</v>
      </c>
      <c r="P139" s="63">
        <f t="shared" si="16"/>
        <v>1.6459274248224132E-2</v>
      </c>
    </row>
    <row r="140" spans="1:16" x14ac:dyDescent="0.25">
      <c r="A140" s="67">
        <v>38777</v>
      </c>
      <c r="B140" s="64" t="str">
        <f t="shared" si="17"/>
        <v>quarta-feira</v>
      </c>
      <c r="C140" s="46">
        <v>7.5300000000000006E-2</v>
      </c>
      <c r="D140" s="47">
        <v>7.6100000000000001E-2</v>
      </c>
      <c r="E140" s="50">
        <v>416.73</v>
      </c>
      <c r="F140" s="50">
        <v>411.07</v>
      </c>
      <c r="G140" s="50">
        <v>410.89</v>
      </c>
      <c r="I140">
        <v>131.5</v>
      </c>
      <c r="J140" s="61">
        <f t="shared" si="18"/>
        <v>42794</v>
      </c>
      <c r="K140" s="61" t="str">
        <f t="shared" si="19"/>
        <v>22017</v>
      </c>
      <c r="L140" s="63">
        <f t="shared" si="20"/>
        <v>5.2600000000000001E-2</v>
      </c>
      <c r="M140" s="70">
        <f t="shared" si="21"/>
        <v>4.2810789094456236E-3</v>
      </c>
      <c r="N140">
        <f t="shared" si="22"/>
        <v>2033.62</v>
      </c>
      <c r="O140">
        <f t="shared" si="23"/>
        <v>2016.49</v>
      </c>
      <c r="P140" s="63">
        <f t="shared" si="16"/>
        <v>2.5853780136035009E-2</v>
      </c>
    </row>
    <row r="141" spans="1:16" x14ac:dyDescent="0.25">
      <c r="A141" s="67">
        <v>38778</v>
      </c>
      <c r="B141" s="64" t="str">
        <f t="shared" si="17"/>
        <v>quinta-feira</v>
      </c>
      <c r="C141" s="46">
        <v>7.4800000000000005E-2</v>
      </c>
      <c r="D141" s="47">
        <v>7.5600000000000001E-2</v>
      </c>
      <c r="E141" s="50">
        <v>420.49</v>
      </c>
      <c r="F141" s="50">
        <v>414.78</v>
      </c>
      <c r="G141" s="50">
        <v>414.6</v>
      </c>
      <c r="I141">
        <v>132</v>
      </c>
      <c r="J141" s="61">
        <f t="shared" si="18"/>
        <v>42825</v>
      </c>
      <c r="K141" s="61" t="str">
        <f t="shared" si="19"/>
        <v>32017</v>
      </c>
      <c r="L141" s="63">
        <f t="shared" si="20"/>
        <v>5.2300000000000006E-2</v>
      </c>
      <c r="M141" s="70">
        <f t="shared" si="21"/>
        <v>4.2572234018702915E-3</v>
      </c>
      <c r="N141">
        <f t="shared" si="22"/>
        <v>2052.6999999999998</v>
      </c>
      <c r="O141">
        <f t="shared" si="23"/>
        <v>2035.61</v>
      </c>
      <c r="P141" s="63">
        <f t="shared" si="16"/>
        <v>9.7855056500240067E-4</v>
      </c>
    </row>
    <row r="142" spans="1:16" x14ac:dyDescent="0.25">
      <c r="A142" s="67">
        <v>38779</v>
      </c>
      <c r="B142" s="64" t="str">
        <f t="shared" si="17"/>
        <v>sexta-feira</v>
      </c>
      <c r="C142" s="46">
        <v>7.3800000000000004E-2</v>
      </c>
      <c r="D142" s="47">
        <v>7.46E-2</v>
      </c>
      <c r="E142" s="50">
        <v>428.07</v>
      </c>
      <c r="F142" s="50">
        <v>422.25</v>
      </c>
      <c r="G142" s="50">
        <v>421.93</v>
      </c>
      <c r="I142">
        <v>133</v>
      </c>
      <c r="J142" s="61">
        <f t="shared" si="18"/>
        <v>42855</v>
      </c>
      <c r="K142" s="61" t="str">
        <f t="shared" si="19"/>
        <v>42017</v>
      </c>
      <c r="L142" s="63">
        <f t="shared" si="20"/>
        <v>5.2999999999999999E-2</v>
      </c>
      <c r="M142" s="70">
        <f t="shared" si="21"/>
        <v>4.3128765598297036E-3</v>
      </c>
      <c r="N142">
        <f t="shared" si="22"/>
        <v>2054.23</v>
      </c>
      <c r="O142">
        <f t="shared" si="23"/>
        <v>2037.3</v>
      </c>
      <c r="P142" s="63">
        <f t="shared" si="16"/>
        <v>-7.5023140254298903E-3</v>
      </c>
    </row>
    <row r="143" spans="1:16" x14ac:dyDescent="0.25">
      <c r="A143" s="67">
        <v>38782</v>
      </c>
      <c r="B143" s="64" t="str">
        <f t="shared" si="17"/>
        <v>segunda-feira</v>
      </c>
      <c r="C143" s="46">
        <v>7.0099999999999996E-2</v>
      </c>
      <c r="D143" s="47">
        <v>7.0899999999999991E-2</v>
      </c>
      <c r="E143" s="50">
        <v>456.29</v>
      </c>
      <c r="F143" s="50">
        <v>450.07</v>
      </c>
      <c r="G143" s="50">
        <v>449.88</v>
      </c>
      <c r="I143">
        <v>134</v>
      </c>
      <c r="J143" s="61">
        <f t="shared" si="18"/>
        <v>42886</v>
      </c>
      <c r="K143" s="61" t="str">
        <f t="shared" si="19"/>
        <v>52017</v>
      </c>
      <c r="L143" s="63">
        <f t="shared" si="20"/>
        <v>5.5E-2</v>
      </c>
      <c r="M143" s="70">
        <f t="shared" si="21"/>
        <v>4.471698917043021E-3</v>
      </c>
      <c r="N143">
        <f t="shared" si="22"/>
        <v>2041.97</v>
      </c>
      <c r="O143">
        <f t="shared" si="23"/>
        <v>2025.38</v>
      </c>
      <c r="P143" s="63">
        <f t="shared" si="16"/>
        <v>-1.404419174094429E-2</v>
      </c>
    </row>
    <row r="144" spans="1:16" x14ac:dyDescent="0.25">
      <c r="A144" s="67">
        <v>38783</v>
      </c>
      <c r="B144" s="64" t="str">
        <f t="shared" si="17"/>
        <v>terça-feira</v>
      </c>
      <c r="C144" s="46">
        <v>7.0199999999999999E-2</v>
      </c>
      <c r="D144" s="47">
        <v>7.0999999999999994E-2</v>
      </c>
      <c r="E144" s="50">
        <v>455.7</v>
      </c>
      <c r="F144" s="50">
        <v>449.49</v>
      </c>
      <c r="G144" s="50">
        <v>449.3</v>
      </c>
      <c r="I144">
        <v>135</v>
      </c>
      <c r="J144" s="61">
        <f t="shared" si="18"/>
        <v>42916</v>
      </c>
      <c r="K144" s="61" t="str">
        <f t="shared" si="19"/>
        <v>62017</v>
      </c>
      <c r="L144" s="63">
        <f t="shared" si="20"/>
        <v>5.5300000000000002E-2</v>
      </c>
      <c r="M144" s="70">
        <f t="shared" si="21"/>
        <v>4.4954984622596061E-3</v>
      </c>
      <c r="N144">
        <f t="shared" si="22"/>
        <v>2045.84</v>
      </c>
      <c r="O144">
        <f t="shared" si="23"/>
        <v>2029.42</v>
      </c>
      <c r="P144" s="63">
        <f t="shared" si="16"/>
        <v>-6.146025651699083E-3</v>
      </c>
    </row>
    <row r="145" spans="1:16" x14ac:dyDescent="0.25">
      <c r="A145" s="67">
        <v>38784</v>
      </c>
      <c r="B145" s="64" t="str">
        <f t="shared" si="17"/>
        <v>quarta-feira</v>
      </c>
      <c r="C145" s="46">
        <v>7.1300000000000002E-2</v>
      </c>
      <c r="D145" s="47">
        <v>7.2099999999999997E-2</v>
      </c>
      <c r="E145" s="50">
        <v>447.37</v>
      </c>
      <c r="F145" s="50">
        <v>441.28</v>
      </c>
      <c r="G145" s="50">
        <v>441.09</v>
      </c>
      <c r="I145">
        <v>136</v>
      </c>
      <c r="J145" s="61">
        <f t="shared" si="18"/>
        <v>42947</v>
      </c>
      <c r="K145" s="61" t="str">
        <f t="shared" si="19"/>
        <v>72017</v>
      </c>
      <c r="L145" s="63">
        <f t="shared" si="20"/>
        <v>0.05</v>
      </c>
      <c r="M145" s="70">
        <f t="shared" si="21"/>
        <v>4.0741237836483535E-3</v>
      </c>
      <c r="N145">
        <f t="shared" si="22"/>
        <v>2127.2800000000002</v>
      </c>
      <c r="O145">
        <f t="shared" si="23"/>
        <v>2110.3200000000002</v>
      </c>
      <c r="P145" s="63">
        <f t="shared" si="16"/>
        <v>3.1517616235873902E-2</v>
      </c>
    </row>
    <row r="146" spans="1:16" x14ac:dyDescent="0.25">
      <c r="A146" s="67">
        <v>38785</v>
      </c>
      <c r="B146" s="64" t="str">
        <f t="shared" si="17"/>
        <v>quinta-feira</v>
      </c>
      <c r="C146" s="46">
        <v>7.1499999999999994E-2</v>
      </c>
      <c r="D146" s="47">
        <v>7.2299999999999989E-2</v>
      </c>
      <c r="E146" s="50">
        <v>446.03</v>
      </c>
      <c r="F146" s="50">
        <v>439.96</v>
      </c>
      <c r="G146" s="50">
        <v>439.77</v>
      </c>
      <c r="I146">
        <v>137</v>
      </c>
      <c r="J146" s="61">
        <f t="shared" si="18"/>
        <v>42978</v>
      </c>
      <c r="K146" s="61" t="str">
        <f t="shared" si="19"/>
        <v>82017</v>
      </c>
      <c r="L146" s="63">
        <f t="shared" si="20"/>
        <v>4.8499999999999995E-2</v>
      </c>
      <c r="M146" s="70">
        <f t="shared" si="21"/>
        <v>3.9545128129423457E-3</v>
      </c>
      <c r="N146">
        <f t="shared" si="22"/>
        <v>2166.62</v>
      </c>
      <c r="O146">
        <f t="shared" si="23"/>
        <v>2149.5500000000002</v>
      </c>
      <c r="P146" s="63">
        <f t="shared" si="16"/>
        <v>1.0468767628144748E-2</v>
      </c>
    </row>
    <row r="147" spans="1:16" x14ac:dyDescent="0.25">
      <c r="A147" s="67">
        <v>38786</v>
      </c>
      <c r="B147" s="64" t="str">
        <f t="shared" si="17"/>
        <v>sexta-feira</v>
      </c>
      <c r="C147" s="46">
        <v>7.1499999999999994E-2</v>
      </c>
      <c r="D147" s="47">
        <v>7.2299999999999989E-2</v>
      </c>
      <c r="E147" s="50">
        <v>446.28</v>
      </c>
      <c r="F147" s="50">
        <v>440.21</v>
      </c>
      <c r="G147" s="50">
        <v>439.89</v>
      </c>
      <c r="I147">
        <v>138</v>
      </c>
      <c r="J147" s="61">
        <f t="shared" si="18"/>
        <v>43008</v>
      </c>
      <c r="K147" s="61" t="str">
        <f t="shared" si="19"/>
        <v>92017</v>
      </c>
      <c r="L147" s="63">
        <f t="shared" si="20"/>
        <v>4.6300000000000001E-2</v>
      </c>
      <c r="M147" s="70">
        <f t="shared" si="21"/>
        <v>3.7787993439000189E-3</v>
      </c>
      <c r="N147">
        <f t="shared" si="22"/>
        <v>2206.84</v>
      </c>
      <c r="O147">
        <f t="shared" si="23"/>
        <v>2189.61</v>
      </c>
      <c r="P147" s="63">
        <f t="shared" si="16"/>
        <v>1.0610997775336806E-2</v>
      </c>
    </row>
    <row r="148" spans="1:16" x14ac:dyDescent="0.25">
      <c r="A148" s="67">
        <v>38789</v>
      </c>
      <c r="B148" s="64" t="str">
        <f t="shared" si="17"/>
        <v>segunda-feira</v>
      </c>
      <c r="C148" s="46">
        <v>7.1300000000000002E-2</v>
      </c>
      <c r="D148" s="47">
        <v>7.2099999999999997E-2</v>
      </c>
      <c r="E148" s="50">
        <v>448</v>
      </c>
      <c r="F148" s="50">
        <v>441.9</v>
      </c>
      <c r="G148" s="50">
        <v>441.71</v>
      </c>
      <c r="I148">
        <v>139</v>
      </c>
      <c r="J148" s="61">
        <f t="shared" si="18"/>
        <v>43039</v>
      </c>
      <c r="K148" s="61" t="str">
        <f t="shared" si="19"/>
        <v>102017</v>
      </c>
      <c r="L148" s="63">
        <f t="shared" si="20"/>
        <v>4.7800000000000002E-2</v>
      </c>
      <c r="M148" s="70">
        <f t="shared" si="21"/>
        <v>3.8986406707826049E-3</v>
      </c>
      <c r="N148">
        <f t="shared" si="22"/>
        <v>2202.0100000000002</v>
      </c>
      <c r="O148">
        <f t="shared" si="23"/>
        <v>2185.0500000000002</v>
      </c>
      <c r="P148" s="63">
        <f t="shared" si="16"/>
        <v>-9.8738467673233909E-3</v>
      </c>
    </row>
    <row r="149" spans="1:16" x14ac:dyDescent="0.25">
      <c r="A149" s="67">
        <v>38790</v>
      </c>
      <c r="B149" s="64" t="str">
        <f t="shared" si="17"/>
        <v>terça-feira</v>
      </c>
      <c r="C149" s="46">
        <v>7.2599999999999998E-2</v>
      </c>
      <c r="D149" s="47">
        <v>7.3399999999999993E-2</v>
      </c>
      <c r="E149" s="50">
        <v>438.32</v>
      </c>
      <c r="F149" s="50">
        <v>432.37</v>
      </c>
      <c r="G149" s="50">
        <v>432.19</v>
      </c>
      <c r="I149">
        <v>140</v>
      </c>
      <c r="J149" s="61">
        <f t="shared" si="18"/>
        <v>43069</v>
      </c>
      <c r="K149" s="61" t="str">
        <f t="shared" si="19"/>
        <v>112017</v>
      </c>
      <c r="L149" s="63">
        <f t="shared" si="20"/>
        <v>5.04E-2</v>
      </c>
      <c r="M149" s="70">
        <f t="shared" si="21"/>
        <v>4.1059935884708576E-3</v>
      </c>
      <c r="N149">
        <f t="shared" si="22"/>
        <v>2181.63</v>
      </c>
      <c r="O149">
        <f t="shared" si="23"/>
        <v>2165.0700000000002</v>
      </c>
      <c r="P149" s="63">
        <f t="shared" si="16"/>
        <v>-1.6775582308890535E-2</v>
      </c>
    </row>
    <row r="150" spans="1:16" x14ac:dyDescent="0.25">
      <c r="A150" s="67">
        <v>38791</v>
      </c>
      <c r="B150" s="64" t="str">
        <f t="shared" si="17"/>
        <v>quarta-feira</v>
      </c>
      <c r="C150" s="46">
        <v>7.2499999999999995E-2</v>
      </c>
      <c r="D150" s="47">
        <v>7.329999999999999E-2</v>
      </c>
      <c r="E150" s="50">
        <v>439.25</v>
      </c>
      <c r="F150" s="50">
        <v>433.28</v>
      </c>
      <c r="G150" s="50">
        <v>433.11</v>
      </c>
      <c r="I150">
        <v>141</v>
      </c>
      <c r="J150" s="61">
        <f t="shared" si="18"/>
        <v>43100</v>
      </c>
      <c r="K150" s="61" t="str">
        <f t="shared" si="19"/>
        <v>122017</v>
      </c>
      <c r="L150" s="63">
        <f t="shared" si="20"/>
        <v>5.0900000000000001E-2</v>
      </c>
      <c r="M150" s="70">
        <f t="shared" si="21"/>
        <v>4.1458152037889828E-3</v>
      </c>
      <c r="N150">
        <f t="shared" si="22"/>
        <v>2188.4</v>
      </c>
      <c r="O150">
        <f t="shared" si="23"/>
        <v>2171.9899999999998</v>
      </c>
      <c r="P150" s="63">
        <f t="shared" si="16"/>
        <v>-4.4187144474545637E-3</v>
      </c>
    </row>
    <row r="151" spans="1:16" x14ac:dyDescent="0.25">
      <c r="A151" s="67">
        <v>38792</v>
      </c>
      <c r="B151" s="64" t="str">
        <f t="shared" si="17"/>
        <v>quinta-feira</v>
      </c>
      <c r="C151" s="46">
        <v>7.2300000000000003E-2</v>
      </c>
      <c r="D151" s="47">
        <v>7.3099999999999998E-2</v>
      </c>
      <c r="E151" s="50">
        <v>440.93</v>
      </c>
      <c r="F151" s="50">
        <v>434.94</v>
      </c>
      <c r="G151" s="50">
        <v>434.77</v>
      </c>
      <c r="I151">
        <v>142</v>
      </c>
      <c r="J151" s="61">
        <f t="shared" si="18"/>
        <v>43131</v>
      </c>
      <c r="K151" s="61" t="str">
        <f t="shared" si="19"/>
        <v>12018</v>
      </c>
      <c r="L151" s="63">
        <f t="shared" si="20"/>
        <v>4.6100000000000002E-2</v>
      </c>
      <c r="M151" s="70">
        <f t="shared" si="21"/>
        <v>3.7628086026935126E-3</v>
      </c>
      <c r="N151">
        <f t="shared" si="22"/>
        <v>2275.7600000000002</v>
      </c>
      <c r="O151">
        <f t="shared" si="23"/>
        <v>2258.85</v>
      </c>
      <c r="P151" s="63">
        <f t="shared" si="16"/>
        <v>3.2192469384024758E-2</v>
      </c>
    </row>
    <row r="152" spans="1:16" x14ac:dyDescent="0.25">
      <c r="A152" s="67">
        <v>38793</v>
      </c>
      <c r="B152" s="64" t="str">
        <f t="shared" si="17"/>
        <v>sexta-feira</v>
      </c>
      <c r="C152" s="46">
        <v>7.1800000000000003E-2</v>
      </c>
      <c r="D152" s="47">
        <v>7.2599999999999998E-2</v>
      </c>
      <c r="E152" s="50">
        <v>445.01</v>
      </c>
      <c r="F152" s="50">
        <v>438.96</v>
      </c>
      <c r="G152" s="50">
        <v>438.68</v>
      </c>
      <c r="I152">
        <v>143</v>
      </c>
      <c r="J152" s="61">
        <f t="shared" si="18"/>
        <v>43159</v>
      </c>
      <c r="K152" s="61" t="str">
        <f t="shared" si="19"/>
        <v>22018</v>
      </c>
      <c r="L152" s="63">
        <f t="shared" si="20"/>
        <v>4.6600000000000003E-2</v>
      </c>
      <c r="M152" s="70">
        <f t="shared" si="21"/>
        <v>3.8027802029136915E-3</v>
      </c>
      <c r="N152">
        <f t="shared" si="22"/>
        <v>2281.58</v>
      </c>
      <c r="O152">
        <f t="shared" si="23"/>
        <v>2264.81</v>
      </c>
      <c r="P152" s="63">
        <f t="shared" si="16"/>
        <v>-4.8115794284108171E-3</v>
      </c>
    </row>
    <row r="153" spans="1:16" x14ac:dyDescent="0.25">
      <c r="A153" s="67">
        <v>38796</v>
      </c>
      <c r="B153" s="64" t="str">
        <f t="shared" si="17"/>
        <v>segunda-feira</v>
      </c>
      <c r="C153" s="46">
        <v>7.17E-2</v>
      </c>
      <c r="D153" s="47">
        <v>7.2499999999999995E-2</v>
      </c>
      <c r="E153" s="50">
        <v>445.95</v>
      </c>
      <c r="F153" s="50">
        <v>439.89</v>
      </c>
      <c r="G153" s="50">
        <v>439.71</v>
      </c>
      <c r="I153">
        <v>144</v>
      </c>
      <c r="J153" s="61">
        <f t="shared" si="18"/>
        <v>43190</v>
      </c>
      <c r="K153" s="61" t="str">
        <f t="shared" si="19"/>
        <v>32018</v>
      </c>
      <c r="L153" s="63">
        <f t="shared" si="20"/>
        <v>4.4400000000000002E-2</v>
      </c>
      <c r="M153" s="70">
        <f t="shared" si="21"/>
        <v>3.6267740400885984E-3</v>
      </c>
      <c r="N153">
        <f t="shared" si="22"/>
        <v>2326.4299999999998</v>
      </c>
      <c r="O153">
        <f t="shared" si="23"/>
        <v>2309.52</v>
      </c>
      <c r="P153" s="63">
        <f t="shared" si="16"/>
        <v>1.2245899771211155E-2</v>
      </c>
    </row>
    <row r="154" spans="1:16" x14ac:dyDescent="0.25">
      <c r="A154" s="67">
        <v>38797</v>
      </c>
      <c r="B154" s="64" t="str">
        <f t="shared" si="17"/>
        <v>terça-feira</v>
      </c>
      <c r="C154" s="46">
        <v>7.1800000000000003E-2</v>
      </c>
      <c r="D154" s="47">
        <v>7.2599999999999998E-2</v>
      </c>
      <c r="E154" s="50">
        <v>445.37</v>
      </c>
      <c r="F154" s="50">
        <v>439.32</v>
      </c>
      <c r="G154" s="50">
        <v>439.14</v>
      </c>
      <c r="I154">
        <v>145</v>
      </c>
      <c r="J154" s="61">
        <f t="shared" si="18"/>
        <v>43220</v>
      </c>
      <c r="K154" s="61" t="str">
        <f t="shared" si="19"/>
        <v>42018</v>
      </c>
      <c r="L154" s="63">
        <f t="shared" si="20"/>
        <v>4.5199999999999997E-2</v>
      </c>
      <c r="M154" s="70">
        <f t="shared" si="21"/>
        <v>3.690815569153072E-3</v>
      </c>
      <c r="N154">
        <f t="shared" si="22"/>
        <v>2327.71</v>
      </c>
      <c r="O154">
        <f t="shared" si="23"/>
        <v>2311.02</v>
      </c>
      <c r="P154" s="63">
        <f t="shared" si="16"/>
        <v>-6.6238829451132908E-3</v>
      </c>
    </row>
    <row r="155" spans="1:16" x14ac:dyDescent="0.25">
      <c r="A155" s="67">
        <v>38798</v>
      </c>
      <c r="B155" s="64" t="str">
        <f t="shared" si="17"/>
        <v>quarta-feira</v>
      </c>
      <c r="C155" s="46">
        <v>7.3200000000000001E-2</v>
      </c>
      <c r="D155" s="47">
        <v>7.3999999999999996E-2</v>
      </c>
      <c r="E155" s="50">
        <v>435.01</v>
      </c>
      <c r="F155" s="50">
        <v>429.11</v>
      </c>
      <c r="G155" s="50">
        <v>428.94</v>
      </c>
      <c r="I155">
        <v>146</v>
      </c>
      <c r="J155" s="61">
        <f t="shared" si="18"/>
        <v>43251</v>
      </c>
      <c r="K155" s="61" t="str">
        <f t="shared" si="19"/>
        <v>52018</v>
      </c>
      <c r="L155" s="63">
        <f t="shared" si="20"/>
        <v>5.2600000000000001E-2</v>
      </c>
      <c r="M155" s="70">
        <f t="shared" si="21"/>
        <v>4.2810789094456236E-3</v>
      </c>
      <c r="N155">
        <f t="shared" si="22"/>
        <v>2240.71</v>
      </c>
      <c r="O155">
        <f t="shared" si="23"/>
        <v>2224.9699999999998</v>
      </c>
      <c r="P155" s="63">
        <f t="shared" si="16"/>
        <v>-4.413780067104589E-2</v>
      </c>
    </row>
    <row r="156" spans="1:16" x14ac:dyDescent="0.25">
      <c r="A156" s="67">
        <v>38799</v>
      </c>
      <c r="B156" s="64" t="str">
        <f t="shared" si="17"/>
        <v>quinta-feira</v>
      </c>
      <c r="C156" s="46">
        <v>7.3099999999999998E-2</v>
      </c>
      <c r="D156" s="47">
        <v>7.3899999999999993E-2</v>
      </c>
      <c r="E156" s="50">
        <v>435.94</v>
      </c>
      <c r="F156" s="50">
        <v>430.02</v>
      </c>
      <c r="G156" s="50">
        <v>429.85</v>
      </c>
      <c r="I156" s="68">
        <v>147</v>
      </c>
      <c r="J156" s="69">
        <f t="shared" si="18"/>
        <v>43281</v>
      </c>
      <c r="K156" s="69" t="str">
        <f t="shared" si="19"/>
        <v>62018</v>
      </c>
      <c r="L156" s="63">
        <f t="shared" si="20"/>
        <v>5.5999999999999994E-2</v>
      </c>
      <c r="M156" s="70">
        <f t="shared" si="21"/>
        <v>4.5510066248739545E-3</v>
      </c>
      <c r="N156">
        <f t="shared" si="22"/>
        <v>2227.9899999999998</v>
      </c>
      <c r="O156">
        <f t="shared" si="23"/>
        <v>2212.6</v>
      </c>
      <c r="P156" s="70">
        <f t="shared" si="16"/>
        <v>-1.2545130784438863E-2</v>
      </c>
    </row>
    <row r="157" spans="1:16" x14ac:dyDescent="0.25">
      <c r="A157" s="67">
        <v>38800</v>
      </c>
      <c r="B157" s="64" t="str">
        <f t="shared" si="17"/>
        <v>sexta-feira</v>
      </c>
      <c r="C157" s="46">
        <v>7.3999999999999996E-2</v>
      </c>
      <c r="D157" s="47">
        <v>7.4799999999999991E-2</v>
      </c>
      <c r="E157" s="50">
        <v>429.57</v>
      </c>
      <c r="F157" s="50">
        <v>423.75</v>
      </c>
      <c r="G157" s="50">
        <v>423.47</v>
      </c>
      <c r="I157" s="68">
        <v>148</v>
      </c>
      <c r="J157" s="69">
        <f t="shared" si="18"/>
        <v>43312</v>
      </c>
      <c r="K157" s="69" t="str">
        <f t="shared" si="19"/>
        <v>72018</v>
      </c>
      <c r="L157" s="63">
        <f t="shared" si="20"/>
        <v>5.3499999999999999E-2</v>
      </c>
      <c r="M157" s="70">
        <f t="shared" si="21"/>
        <v>4.3526080560336577E-3</v>
      </c>
      <c r="N157">
        <f t="shared" si="22"/>
        <v>2287.12</v>
      </c>
      <c r="O157">
        <f t="shared" si="23"/>
        <v>2271.52</v>
      </c>
      <c r="P157" s="70">
        <f t="shared" si="16"/>
        <v>1.9537789666919547E-2</v>
      </c>
    </row>
    <row r="158" spans="1:16" x14ac:dyDescent="0.25">
      <c r="A158" s="67">
        <v>38803</v>
      </c>
      <c r="B158" s="64" t="str">
        <f t="shared" si="17"/>
        <v>segunda-feira</v>
      </c>
      <c r="C158" s="46">
        <v>7.3899999999999993E-2</v>
      </c>
      <c r="D158" s="47">
        <v>7.4699999999999989E-2</v>
      </c>
      <c r="E158" s="50">
        <v>430.65</v>
      </c>
      <c r="F158" s="50">
        <v>424.81</v>
      </c>
      <c r="G158" s="50">
        <v>424.62</v>
      </c>
      <c r="I158" s="68">
        <v>149</v>
      </c>
      <c r="J158" s="69">
        <f t="shared" si="18"/>
        <v>43343</v>
      </c>
      <c r="K158" s="69" t="str">
        <f t="shared" si="19"/>
        <v>82018</v>
      </c>
      <c r="L158" s="63">
        <f t="shared" si="20"/>
        <v>5.6799999999999996E-2</v>
      </c>
      <c r="M158" s="70">
        <f t="shared" si="21"/>
        <v>4.6144032393260481E-3</v>
      </c>
      <c r="N158">
        <f t="shared" si="22"/>
        <v>2259.5700000000002</v>
      </c>
      <c r="O158">
        <f t="shared" si="23"/>
        <v>2244.4299999999998</v>
      </c>
      <c r="P158" s="70">
        <f t="shared" si="16"/>
        <v>-1.8665395781594318E-2</v>
      </c>
    </row>
    <row r="159" spans="1:16" x14ac:dyDescent="0.25">
      <c r="A159" s="67">
        <v>38804</v>
      </c>
      <c r="B159" s="64" t="str">
        <f t="shared" si="17"/>
        <v>terça-feira</v>
      </c>
      <c r="C159" s="46">
        <v>7.4700000000000003E-2</v>
      </c>
      <c r="D159" s="47">
        <v>7.5499999999999998E-2</v>
      </c>
      <c r="E159" s="50">
        <v>425</v>
      </c>
      <c r="F159" s="50">
        <v>419.25</v>
      </c>
      <c r="G159" s="50">
        <v>419.06</v>
      </c>
      <c r="I159" s="68">
        <v>150</v>
      </c>
      <c r="J159" s="69">
        <f t="shared" si="18"/>
        <v>43373</v>
      </c>
      <c r="K159" s="69" t="str">
        <f t="shared" si="19"/>
        <v>92018</v>
      </c>
      <c r="L159" s="63">
        <f t="shared" si="20"/>
        <v>5.7599999999999998E-2</v>
      </c>
      <c r="M159" s="70">
        <f t="shared" si="21"/>
        <v>4.6777558769326433E-3</v>
      </c>
      <c r="N159">
        <f t="shared" si="22"/>
        <v>2261.7600000000002</v>
      </c>
      <c r="O159">
        <f t="shared" si="23"/>
        <v>2246.81</v>
      </c>
      <c r="P159" s="70">
        <f t="shared" si="16"/>
        <v>-5.6470921458509071E-3</v>
      </c>
    </row>
    <row r="160" spans="1:16" x14ac:dyDescent="0.25">
      <c r="A160" s="67">
        <v>38805</v>
      </c>
      <c r="B160" s="64" t="str">
        <f t="shared" si="17"/>
        <v>quarta-feira</v>
      </c>
      <c r="C160" s="46">
        <v>7.6600000000000001E-2</v>
      </c>
      <c r="D160" s="47">
        <v>7.7399999999999997E-2</v>
      </c>
      <c r="E160" s="50">
        <v>411.66</v>
      </c>
      <c r="F160" s="50">
        <v>406.1</v>
      </c>
      <c r="G160" s="50">
        <v>405.91</v>
      </c>
      <c r="I160" s="68">
        <v>151</v>
      </c>
      <c r="J160" s="69">
        <f t="shared" si="18"/>
        <v>43404</v>
      </c>
      <c r="K160" s="69" t="str">
        <f t="shared" si="19"/>
        <v>102018</v>
      </c>
      <c r="L160" s="63">
        <f t="shared" si="20"/>
        <v>4.6900000000000004E-2</v>
      </c>
      <c r="M160" s="70">
        <f t="shared" si="21"/>
        <v>3.8267547616503972E-3</v>
      </c>
      <c r="N160">
        <f t="shared" si="22"/>
        <v>2423.56</v>
      </c>
      <c r="O160">
        <f t="shared" si="23"/>
        <v>2407.62</v>
      </c>
      <c r="P160" s="70">
        <f t="shared" si="16"/>
        <v>6.4489601018675513E-2</v>
      </c>
    </row>
    <row r="161" spans="1:16" x14ac:dyDescent="0.25">
      <c r="A161" s="67">
        <v>38806</v>
      </c>
      <c r="B161" s="64" t="str">
        <f t="shared" si="17"/>
        <v>quinta-feira</v>
      </c>
      <c r="C161" s="46">
        <v>7.7100000000000002E-2</v>
      </c>
      <c r="D161" s="47">
        <v>7.7899999999999997E-2</v>
      </c>
      <c r="E161" s="50">
        <v>408.36</v>
      </c>
      <c r="F161" s="50">
        <v>402.85</v>
      </c>
      <c r="G161" s="50">
        <v>402.66</v>
      </c>
      <c r="I161" s="68">
        <v>152</v>
      </c>
      <c r="J161" s="69">
        <f t="shared" ref="J161" si="24">EOMONTH(A161,I161)</f>
        <v>43434</v>
      </c>
      <c r="K161" s="69" t="str">
        <f t="shared" si="19"/>
        <v>112018</v>
      </c>
      <c r="L161" s="63">
        <f t="shared" si="20"/>
        <v>4.8399999999999999E-2</v>
      </c>
      <c r="M161" s="70">
        <f t="shared" si="21"/>
        <v>3.9465331721730834E-3</v>
      </c>
      <c r="N161">
        <f t="shared" si="22"/>
        <v>2415.23</v>
      </c>
      <c r="O161">
        <f t="shared" si="23"/>
        <v>2399.58</v>
      </c>
      <c r="P161" s="70">
        <f t="shared" si="16"/>
        <v>-9.8945353116902668E-3</v>
      </c>
    </row>
    <row r="162" spans="1:16" x14ac:dyDescent="0.25">
      <c r="A162" s="67">
        <v>38807</v>
      </c>
      <c r="B162" s="64" t="str">
        <f t="shared" si="17"/>
        <v>sexta-feira</v>
      </c>
      <c r="C162" s="46">
        <v>7.7499999999999999E-2</v>
      </c>
      <c r="D162" s="47">
        <v>7.8299999999999995E-2</v>
      </c>
      <c r="E162" s="50">
        <v>405.9</v>
      </c>
      <c r="F162" s="50">
        <v>400.42</v>
      </c>
      <c r="G162" s="50">
        <v>400.12</v>
      </c>
      <c r="I162" s="68">
        <v>153</v>
      </c>
      <c r="J162" s="69">
        <f t="shared" ref="J162:J167" si="25">EOMONTH(A162,I162)</f>
        <v>43465</v>
      </c>
      <c r="K162" s="69" t="str">
        <f t="shared" si="19"/>
        <v>122018</v>
      </c>
      <c r="L162" s="63">
        <f t="shared" si="20"/>
        <v>4.4800000000000006E-2</v>
      </c>
      <c r="M162" s="70">
        <f t="shared" si="21"/>
        <v>3.6588004233741866E-3</v>
      </c>
      <c r="N162">
        <f t="shared" si="22"/>
        <v>2468.91</v>
      </c>
      <c r="O162">
        <f t="shared" si="23"/>
        <v>2453.08</v>
      </c>
      <c r="P162" s="70">
        <f t="shared" si="16"/>
        <v>1.5671385333901888E-2</v>
      </c>
    </row>
    <row r="163" spans="1:16" x14ac:dyDescent="0.25">
      <c r="A163" s="67">
        <v>38810</v>
      </c>
      <c r="B163" s="64" t="str">
        <f t="shared" si="17"/>
        <v>segunda-feira</v>
      </c>
      <c r="C163" s="46">
        <v>7.7799999999999994E-2</v>
      </c>
      <c r="D163" s="47">
        <v>7.8599999999999989E-2</v>
      </c>
      <c r="E163" s="50">
        <v>404.02</v>
      </c>
      <c r="F163" s="50">
        <v>398.57</v>
      </c>
      <c r="G163" s="50">
        <v>398.39</v>
      </c>
      <c r="I163" s="68">
        <v>153.5</v>
      </c>
      <c r="J163" s="69">
        <f t="shared" si="25"/>
        <v>43496</v>
      </c>
      <c r="K163" s="69" t="str">
        <f t="shared" si="19"/>
        <v>12019</v>
      </c>
      <c r="L163" s="63">
        <f t="shared" si="20"/>
        <v>4.1100000000000005E-2</v>
      </c>
      <c r="M163" s="70">
        <f t="shared" si="21"/>
        <v>3.3621265190633132E-3</v>
      </c>
      <c r="N163">
        <f t="shared" si="22"/>
        <v>2535.08</v>
      </c>
      <c r="O163">
        <f t="shared" si="23"/>
        <v>2519.02</v>
      </c>
      <c r="P163" s="70">
        <f t="shared" si="16"/>
        <v>2.0296406106338427E-2</v>
      </c>
    </row>
    <row r="164" spans="1:16" x14ac:dyDescent="0.25">
      <c r="A164" s="67">
        <v>38811</v>
      </c>
      <c r="B164" s="64" t="str">
        <f t="shared" si="17"/>
        <v>terça-feira</v>
      </c>
      <c r="C164" s="46">
        <v>7.7700000000000005E-2</v>
      </c>
      <c r="D164" s="47">
        <v>7.85E-2</v>
      </c>
      <c r="E164" s="50">
        <v>404.89</v>
      </c>
      <c r="F164" s="50">
        <v>399.43</v>
      </c>
      <c r="G164" s="50">
        <v>399.25</v>
      </c>
      <c r="I164" s="68">
        <v>154</v>
      </c>
      <c r="J164" s="69">
        <f t="shared" si="25"/>
        <v>43524</v>
      </c>
      <c r="K164" s="69" t="str">
        <f t="shared" si="19"/>
        <v>22019</v>
      </c>
      <c r="L164" s="63">
        <f t="shared" si="20"/>
        <v>4.1500000000000002E-2</v>
      </c>
      <c r="M164" s="70">
        <f t="shared" si="21"/>
        <v>3.3942459274463044E-3</v>
      </c>
      <c r="N164">
        <f t="shared" si="22"/>
        <v>2544.9</v>
      </c>
      <c r="O164">
        <f t="shared" si="23"/>
        <v>2529.02</v>
      </c>
      <c r="P164" s="70">
        <f t="shared" si="16"/>
        <v>-2.3904571058901425E-3</v>
      </c>
    </row>
    <row r="165" spans="1:16" x14ac:dyDescent="0.25">
      <c r="A165" s="67">
        <v>38812</v>
      </c>
      <c r="B165" s="64" t="str">
        <f t="shared" si="17"/>
        <v>quarta-feira</v>
      </c>
      <c r="C165" s="46">
        <v>7.7499999999999999E-2</v>
      </c>
      <c r="D165" s="47">
        <v>7.8299999999999995E-2</v>
      </c>
      <c r="E165" s="50">
        <v>406.45</v>
      </c>
      <c r="F165" s="50">
        <v>400.97</v>
      </c>
      <c r="G165" s="50">
        <v>400.79</v>
      </c>
      <c r="I165" s="68">
        <v>155</v>
      </c>
      <c r="J165" s="69">
        <f t="shared" si="25"/>
        <v>43555</v>
      </c>
      <c r="K165" s="69" t="str">
        <f t="shared" si="19"/>
        <v>32019</v>
      </c>
      <c r="L165" s="63">
        <f t="shared" si="20"/>
        <v>4.0999999999999995E-2</v>
      </c>
      <c r="M165" s="70">
        <f t="shared" si="21"/>
        <v>3.3540948994528197E-3</v>
      </c>
      <c r="N165">
        <f t="shared" si="22"/>
        <v>2574.09</v>
      </c>
      <c r="O165">
        <f t="shared" si="23"/>
        <v>2558.2399999999998</v>
      </c>
      <c r="P165" s="70">
        <f t="shared" si="16"/>
        <v>5.2418562615426101E-3</v>
      </c>
    </row>
    <row r="166" spans="1:16" x14ac:dyDescent="0.25">
      <c r="A166" s="67">
        <v>38813</v>
      </c>
      <c r="B166" s="64" t="str">
        <f t="shared" si="17"/>
        <v>quinta-feira</v>
      </c>
      <c r="C166" s="46">
        <v>7.7399999999999997E-2</v>
      </c>
      <c r="D166" s="47">
        <v>7.8199999999999992E-2</v>
      </c>
      <c r="E166" s="50">
        <v>407.32</v>
      </c>
      <c r="F166" s="50">
        <v>401.83</v>
      </c>
      <c r="G166" s="50">
        <v>401.65</v>
      </c>
      <c r="I166" s="68">
        <v>156</v>
      </c>
      <c r="J166" s="69">
        <f t="shared" si="25"/>
        <v>43585</v>
      </c>
      <c r="K166" s="69" t="str">
        <f t="shared" si="19"/>
        <v>42019</v>
      </c>
      <c r="L166" s="63">
        <f t="shared" si="20"/>
        <v>4.0999999999999995E-2</v>
      </c>
      <c r="M166" s="70">
        <f t="shared" si="21"/>
        <v>3.3540948994528197E-3</v>
      </c>
      <c r="N166">
        <f t="shared" si="22"/>
        <v>2602.81</v>
      </c>
      <c r="O166">
        <f t="shared" si="23"/>
        <v>2587.0300000000002</v>
      </c>
      <c r="P166" s="70">
        <f t="shared" si="16"/>
        <v>5.0270192572909878E-3</v>
      </c>
    </row>
    <row r="167" spans="1:16" x14ac:dyDescent="0.25">
      <c r="A167" s="67">
        <v>38814</v>
      </c>
      <c r="B167" s="64" t="str">
        <f t="shared" si="17"/>
        <v>sexta-feira</v>
      </c>
      <c r="C167" s="46">
        <v>7.7399999999999997E-2</v>
      </c>
      <c r="D167" s="47">
        <v>7.8199999999999992E-2</v>
      </c>
      <c r="E167" s="50">
        <v>407.46</v>
      </c>
      <c r="F167" s="50">
        <v>401.97</v>
      </c>
      <c r="G167" s="50">
        <v>401.68</v>
      </c>
      <c r="I167" s="68">
        <v>157</v>
      </c>
      <c r="J167" s="69">
        <f t="shared" si="25"/>
        <v>43616</v>
      </c>
      <c r="K167" s="69" t="str">
        <f t="shared" si="19"/>
        <v>52019</v>
      </c>
      <c r="L167" s="63">
        <f t="shared" si="20"/>
        <v>3.7000000000000005E-2</v>
      </c>
      <c r="M167" s="70">
        <f t="shared" si="21"/>
        <v>3.0322487646148311E-3</v>
      </c>
      <c r="N167">
        <f t="shared" si="22"/>
        <v>2674.57</v>
      </c>
      <c r="O167">
        <f t="shared" si="23"/>
        <v>2658.56</v>
      </c>
      <c r="P167" s="70">
        <f>(O167/N166)-1</f>
        <v>2.1419158524825122E-2</v>
      </c>
    </row>
    <row r="168" spans="1:16" x14ac:dyDescent="0.25">
      <c r="A168" s="67">
        <v>38817</v>
      </c>
      <c r="B168" s="64" t="str">
        <f t="shared" si="17"/>
        <v>segunda-feira</v>
      </c>
      <c r="C168" s="46">
        <v>7.7499999999999999E-2</v>
      </c>
      <c r="D168" s="47">
        <v>7.8299999999999995E-2</v>
      </c>
      <c r="E168" s="50">
        <v>406.95</v>
      </c>
      <c r="F168" s="50">
        <v>401.46</v>
      </c>
      <c r="G168" s="50">
        <v>401.29</v>
      </c>
      <c r="I168" s="68">
        <v>158</v>
      </c>
      <c r="J168" s="69">
        <f t="shared" ref="J168" si="26">EOMONTH(A168,I168)</f>
        <v>43646</v>
      </c>
      <c r="K168" s="69" t="str">
        <f t="shared" ref="K168" si="27">MONTH(J168)&amp;YEAR(J168)</f>
        <v>62019</v>
      </c>
      <c r="L168" s="63">
        <f t="shared" si="20"/>
        <v>3.0899999999999997E-2</v>
      </c>
      <c r="M168" s="70">
        <f t="shared" si="21"/>
        <v>2.5392356718625386E-3</v>
      </c>
      <c r="N168">
        <f t="shared" si="22"/>
        <v>2763.16</v>
      </c>
      <c r="O168">
        <f t="shared" si="23"/>
        <v>2746.76</v>
      </c>
      <c r="P168" s="70">
        <f>(O168/N167)-1</f>
        <v>2.6991254668974785E-2</v>
      </c>
    </row>
    <row r="169" spans="1:16" x14ac:dyDescent="0.25">
      <c r="A169" s="67">
        <v>38818</v>
      </c>
      <c r="B169" s="64" t="str">
        <f t="shared" si="17"/>
        <v>terça-feira</v>
      </c>
      <c r="C169" s="46">
        <v>7.7600000000000002E-2</v>
      </c>
      <c r="D169" s="47">
        <v>7.8399999999999997E-2</v>
      </c>
      <c r="E169" s="50">
        <v>406.44</v>
      </c>
      <c r="F169" s="50">
        <v>400.96</v>
      </c>
      <c r="G169" s="50">
        <v>400.79</v>
      </c>
      <c r="I169" s="68">
        <v>159</v>
      </c>
      <c r="J169" s="69">
        <f t="shared" ref="J169" si="28">EOMONTH(A169,I169)</f>
        <v>43677</v>
      </c>
      <c r="K169" s="69" t="str">
        <f t="shared" ref="K169" si="29">MONTH(J169)&amp;YEAR(J169)</f>
        <v>72019</v>
      </c>
      <c r="L169" s="63">
        <f t="shared" si="20"/>
        <v>2.8900000000000002E-2</v>
      </c>
      <c r="M169" s="70">
        <f t="shared" si="21"/>
        <v>2.3770098189335176E-3</v>
      </c>
      <c r="N169">
        <f t="shared" si="22"/>
        <v>2802.11</v>
      </c>
      <c r="O169">
        <f t="shared" si="23"/>
        <v>2785.75</v>
      </c>
      <c r="P169" s="70">
        <f>(O169/N168)-1</f>
        <v>8.1754223425354322E-3</v>
      </c>
    </row>
    <row r="170" spans="1:16" x14ac:dyDescent="0.25">
      <c r="A170" s="67">
        <v>38819</v>
      </c>
      <c r="B170" s="64" t="str">
        <f t="shared" si="17"/>
        <v>quarta-feira</v>
      </c>
      <c r="C170" s="46">
        <v>7.7600000000000002E-2</v>
      </c>
      <c r="D170" s="47">
        <v>7.8399999999999997E-2</v>
      </c>
      <c r="E170" s="50">
        <v>406.61</v>
      </c>
      <c r="F170" s="50">
        <v>401.14</v>
      </c>
      <c r="G170" s="50">
        <v>400.96</v>
      </c>
      <c r="I170" s="68">
        <v>160</v>
      </c>
      <c r="J170" s="69">
        <f>EOMONTH(A170,I170)</f>
        <v>43708</v>
      </c>
      <c r="K170" s="69" t="str">
        <f t="shared" ref="K170:K173" si="30">MONTH(J170)&amp;YEAR(J170)</f>
        <v>82019</v>
      </c>
      <c r="L170" s="63">
        <f t="shared" si="20"/>
        <v>3.0600000000000002E-2</v>
      </c>
      <c r="M170" s="70">
        <f t="shared" si="21"/>
        <v>2.5149201956327083E-3</v>
      </c>
      <c r="N170">
        <f t="shared" si="22"/>
        <v>2790.33</v>
      </c>
      <c r="O170">
        <f t="shared" si="23"/>
        <v>2774.34</v>
      </c>
      <c r="P170" s="70">
        <f t="shared" ref="P170:P173" si="31">(O170/N169)-1</f>
        <v>-9.9103889568932235E-3</v>
      </c>
    </row>
    <row r="171" spans="1:16" x14ac:dyDescent="0.25">
      <c r="A171" s="67">
        <v>38820</v>
      </c>
      <c r="B171" s="64" t="str">
        <f t="shared" si="17"/>
        <v>quinta-feira</v>
      </c>
      <c r="C171" s="46">
        <v>7.7499999999999999E-2</v>
      </c>
      <c r="D171" s="47">
        <v>7.8299999999999995E-2</v>
      </c>
      <c r="E171" s="50">
        <v>407.61</v>
      </c>
      <c r="F171" s="50">
        <v>402.12</v>
      </c>
      <c r="G171" s="50">
        <v>401.85</v>
      </c>
      <c r="I171" s="68">
        <v>161</v>
      </c>
      <c r="J171" s="69">
        <f t="shared" ref="J171:J173" si="32">EOMONTH(A171,I171)</f>
        <v>43738</v>
      </c>
      <c r="K171" s="69" t="str">
        <f t="shared" si="30"/>
        <v>92019</v>
      </c>
      <c r="L171" s="63">
        <f t="shared" si="20"/>
        <v>2.6000000000000002E-2</v>
      </c>
      <c r="M171" s="70">
        <f t="shared" si="21"/>
        <v>2.1412681429993086E-3</v>
      </c>
      <c r="N171">
        <f t="shared" si="22"/>
        <v>2860.18</v>
      </c>
      <c r="O171">
        <f t="shared" si="23"/>
        <v>2844.01</v>
      </c>
      <c r="P171" s="70">
        <f t="shared" si="31"/>
        <v>1.9237867922432317E-2</v>
      </c>
    </row>
    <row r="172" spans="1:16" x14ac:dyDescent="0.25">
      <c r="A172" s="67">
        <v>38824</v>
      </c>
      <c r="B172" s="64" t="str">
        <f t="shared" si="17"/>
        <v>segunda-feira</v>
      </c>
      <c r="C172" s="46">
        <v>7.7499999999999999E-2</v>
      </c>
      <c r="D172" s="47">
        <v>7.8299999999999995E-2</v>
      </c>
      <c r="E172" s="50">
        <v>407.77</v>
      </c>
      <c r="F172" s="50">
        <v>402.28</v>
      </c>
      <c r="G172" s="50">
        <v>402.12</v>
      </c>
      <c r="I172" s="68">
        <v>162</v>
      </c>
      <c r="J172" s="69">
        <f t="shared" si="32"/>
        <v>43769</v>
      </c>
      <c r="K172" s="69" t="str">
        <f t="shared" si="30"/>
        <v>102019</v>
      </c>
      <c r="L172" s="63">
        <f t="shared" si="20"/>
        <v>2.0099999999999996E-2</v>
      </c>
      <c r="M172" s="70">
        <f t="shared" si="21"/>
        <v>1.6597643621756308E-3</v>
      </c>
      <c r="N172">
        <f t="shared" si="22"/>
        <v>2946.36</v>
      </c>
      <c r="O172">
        <f t="shared" si="23"/>
        <v>2929.91</v>
      </c>
      <c r="P172" s="70">
        <f t="shared" si="31"/>
        <v>2.4379584501674767E-2</v>
      </c>
    </row>
    <row r="173" spans="1:16" x14ac:dyDescent="0.25">
      <c r="A173" s="67">
        <v>38825</v>
      </c>
      <c r="B173" s="64" t="str">
        <f t="shared" si="17"/>
        <v>terça-feira</v>
      </c>
      <c r="C173" s="46">
        <v>7.7499999999999999E-2</v>
      </c>
      <c r="D173" s="47">
        <v>7.8299999999999995E-2</v>
      </c>
      <c r="E173" s="50">
        <v>407.93</v>
      </c>
      <c r="F173" s="50">
        <v>402.44</v>
      </c>
      <c r="G173" s="50">
        <v>402.28</v>
      </c>
      <c r="I173" s="68">
        <v>163</v>
      </c>
      <c r="J173" s="69">
        <f t="shared" si="32"/>
        <v>43799</v>
      </c>
      <c r="K173" s="69" t="str">
        <f t="shared" si="30"/>
        <v>112019</v>
      </c>
      <c r="L173" s="63">
        <f t="shared" si="20"/>
        <v>2.35E-2</v>
      </c>
      <c r="M173" s="70">
        <f t="shared" si="21"/>
        <v>1.937551809032545E-3</v>
      </c>
      <c r="N173">
        <f t="shared" si="22"/>
        <v>2913.93</v>
      </c>
      <c r="O173">
        <f t="shared" si="23"/>
        <v>2897.99</v>
      </c>
      <c r="P173" s="70">
        <f t="shared" si="31"/>
        <v>-1.6416866913751327E-2</v>
      </c>
    </row>
    <row r="174" spans="1:16" x14ac:dyDescent="0.25">
      <c r="A174" s="67">
        <v>38826</v>
      </c>
      <c r="B174" s="64" t="str">
        <f t="shared" si="17"/>
        <v>quarta-feira</v>
      </c>
      <c r="C174" s="46">
        <v>7.7799999999999994E-2</v>
      </c>
      <c r="D174" s="47">
        <v>7.8599999999999989E-2</v>
      </c>
      <c r="E174" s="50">
        <v>406.02</v>
      </c>
      <c r="F174" s="50">
        <v>400.56</v>
      </c>
      <c r="G174" s="50">
        <v>400.4</v>
      </c>
      <c r="I174">
        <v>164</v>
      </c>
      <c r="J174" s="61">
        <f t="shared" ref="J174:J193" si="33">EOMONTH(A174,I174)</f>
        <v>43830</v>
      </c>
      <c r="K174" s="61" t="str">
        <f t="shared" ref="K174:K193" si="34">MONTH(J174)&amp;YEAR(J174)</f>
        <v>122019</v>
      </c>
      <c r="L174" s="73">
        <f t="shared" si="20"/>
        <v>2.3399999999999997E-2</v>
      </c>
      <c r="M174" s="73">
        <f t="shared" si="21"/>
        <v>1.9293936717392768E-3</v>
      </c>
      <c r="N174">
        <f t="shared" si="22"/>
        <v>2946.64</v>
      </c>
      <c r="O174">
        <f t="shared" si="23"/>
        <v>2930.8</v>
      </c>
      <c r="P174" s="73">
        <f t="shared" ref="P174:P193" si="35">(O174/N173)-1</f>
        <v>5.7894321414722061E-3</v>
      </c>
    </row>
    <row r="175" spans="1:16" x14ac:dyDescent="0.25">
      <c r="A175" s="67">
        <v>38827</v>
      </c>
      <c r="B175" s="64" t="str">
        <f t="shared" si="17"/>
        <v>quinta-feira</v>
      </c>
      <c r="C175" s="46">
        <v>7.7700000000000005E-2</v>
      </c>
      <c r="D175" s="47">
        <v>7.85E-2</v>
      </c>
      <c r="E175" s="50">
        <v>406.98</v>
      </c>
      <c r="F175" s="50">
        <v>401.51</v>
      </c>
      <c r="G175" s="50">
        <v>401.24</v>
      </c>
      <c r="I175">
        <v>165</v>
      </c>
      <c r="J175" s="61">
        <f t="shared" si="33"/>
        <v>43861</v>
      </c>
      <c r="K175" s="61" t="str">
        <f t="shared" si="34"/>
        <v>12020</v>
      </c>
      <c r="L175" s="73">
        <f t="shared" si="20"/>
        <v>2.3E-2</v>
      </c>
      <c r="M175" s="73">
        <f t="shared" si="21"/>
        <v>1.8967538135683526E-3</v>
      </c>
      <c r="N175">
        <f t="shared" si="22"/>
        <v>2979.57</v>
      </c>
      <c r="O175">
        <f t="shared" si="23"/>
        <v>2963.85</v>
      </c>
      <c r="P175" s="73">
        <f t="shared" si="35"/>
        <v>5.8405505932179747E-3</v>
      </c>
    </row>
    <row r="176" spans="1:16" x14ac:dyDescent="0.25">
      <c r="A176" s="67">
        <v>38831</v>
      </c>
      <c r="B176" s="64" t="str">
        <f t="shared" si="17"/>
        <v>segunda-feira</v>
      </c>
      <c r="C176" s="46">
        <v>7.7600000000000002E-2</v>
      </c>
      <c r="D176" s="47">
        <v>7.8399999999999997E-2</v>
      </c>
      <c r="E176" s="50">
        <v>407.83</v>
      </c>
      <c r="F176" s="50">
        <v>402.34</v>
      </c>
      <c r="G176" s="50">
        <v>402.19</v>
      </c>
      <c r="I176">
        <v>166</v>
      </c>
      <c r="J176" s="61">
        <f t="shared" si="33"/>
        <v>43890</v>
      </c>
      <c r="K176" s="61" t="str">
        <f t="shared" si="34"/>
        <v>22020</v>
      </c>
      <c r="L176" s="73">
        <f t="shared" si="20"/>
        <v>2.2700000000000001E-2</v>
      </c>
      <c r="M176" s="73">
        <f t="shared" si="21"/>
        <v>1.8722662416574831E-3</v>
      </c>
      <c r="N176">
        <f t="shared" si="22"/>
        <v>2991.19</v>
      </c>
      <c r="O176">
        <f t="shared" si="23"/>
        <v>2975.65</v>
      </c>
      <c r="P176" s="73">
        <f t="shared" si="35"/>
        <v>-1.3156260802733577E-3</v>
      </c>
    </row>
    <row r="177" spans="1:16" x14ac:dyDescent="0.25">
      <c r="A177" s="67">
        <v>38832</v>
      </c>
      <c r="B177" s="64" t="str">
        <f t="shared" si="17"/>
        <v>terça-feira</v>
      </c>
      <c r="C177" s="46">
        <v>7.7399999999999997E-2</v>
      </c>
      <c r="D177" s="47">
        <v>7.8199999999999992E-2</v>
      </c>
      <c r="E177" s="50">
        <v>409.37</v>
      </c>
      <c r="F177" s="50">
        <v>403.87</v>
      </c>
      <c r="G177" s="50">
        <v>403.71</v>
      </c>
      <c r="I177">
        <v>167</v>
      </c>
      <c r="J177" s="61">
        <f t="shared" si="33"/>
        <v>43921</v>
      </c>
      <c r="K177" s="61" t="str">
        <f t="shared" si="34"/>
        <v>32020</v>
      </c>
      <c r="L177" s="73">
        <f t="shared" si="20"/>
        <v>3.1E-2</v>
      </c>
      <c r="M177" s="73">
        <f t="shared" si="21"/>
        <v>2.5473393892132545E-3</v>
      </c>
      <c r="N177">
        <f t="shared" si="22"/>
        <v>2900.02</v>
      </c>
      <c r="O177">
        <f t="shared" si="23"/>
        <v>2885.37</v>
      </c>
      <c r="P177" s="73">
        <f t="shared" si="35"/>
        <v>-3.5377224449132383E-2</v>
      </c>
    </row>
    <row r="178" spans="1:16" x14ac:dyDescent="0.25">
      <c r="A178" s="67">
        <v>38833</v>
      </c>
      <c r="B178" s="64" t="str">
        <f t="shared" si="17"/>
        <v>quarta-feira</v>
      </c>
      <c r="C178" s="46">
        <v>7.7399999999999997E-2</v>
      </c>
      <c r="D178" s="47">
        <v>7.8199999999999992E-2</v>
      </c>
      <c r="E178" s="50">
        <v>409.53</v>
      </c>
      <c r="F178" s="50">
        <v>404.02</v>
      </c>
      <c r="G178" s="50">
        <v>403.87</v>
      </c>
      <c r="I178">
        <v>168</v>
      </c>
      <c r="J178" s="61">
        <f t="shared" si="33"/>
        <v>43951</v>
      </c>
      <c r="K178" s="61" t="str">
        <f t="shared" si="34"/>
        <v>42020</v>
      </c>
      <c r="L178" s="73">
        <f t="shared" si="20"/>
        <v>2.9100000000000001E-2</v>
      </c>
      <c r="M178" s="73">
        <f t="shared" si="21"/>
        <v>2.3932454057613572E-3</v>
      </c>
      <c r="N178">
        <f t="shared" si="22"/>
        <v>2926.44</v>
      </c>
      <c r="O178">
        <f t="shared" si="23"/>
        <v>2911.9</v>
      </c>
      <c r="P178" s="73">
        <f t="shared" si="35"/>
        <v>4.0965234722518673E-3</v>
      </c>
    </row>
    <row r="179" spans="1:16" x14ac:dyDescent="0.25">
      <c r="A179" s="67">
        <v>38834</v>
      </c>
      <c r="B179" s="64" t="str">
        <f t="shared" si="17"/>
        <v>quinta-feira</v>
      </c>
      <c r="C179" s="46">
        <v>7.7399999999999997E-2</v>
      </c>
      <c r="D179" s="47">
        <v>7.8199999999999992E-2</v>
      </c>
      <c r="E179" s="50">
        <v>409.57</v>
      </c>
      <c r="F179" s="50">
        <v>404.06</v>
      </c>
      <c r="G179" s="50">
        <v>403.91</v>
      </c>
      <c r="I179">
        <v>169</v>
      </c>
      <c r="J179" s="61">
        <f t="shared" si="33"/>
        <v>43982</v>
      </c>
      <c r="K179" s="61" t="str">
        <f t="shared" si="34"/>
        <v>52020</v>
      </c>
      <c r="L179" s="73">
        <f t="shared" si="20"/>
        <v>1.9299999999999998E-2</v>
      </c>
      <c r="M179" s="73">
        <f t="shared" si="21"/>
        <v>1.5942792801031391E-3</v>
      </c>
      <c r="N179">
        <f t="shared" si="22"/>
        <v>3040.29</v>
      </c>
      <c r="O179">
        <f t="shared" si="23"/>
        <v>3025.32</v>
      </c>
      <c r="P179" s="73">
        <f t="shared" si="35"/>
        <v>3.3788493869684633E-2</v>
      </c>
    </row>
    <row r="180" spans="1:16" x14ac:dyDescent="0.25">
      <c r="A180" s="67">
        <v>38835</v>
      </c>
      <c r="B180" s="64" t="str">
        <f t="shared" si="17"/>
        <v>sexta-feira</v>
      </c>
      <c r="C180" s="46">
        <v>7.7399999999999997E-2</v>
      </c>
      <c r="D180" s="47">
        <v>7.8199999999999992E-2</v>
      </c>
      <c r="E180" s="50">
        <v>409.8</v>
      </c>
      <c r="F180" s="50">
        <v>404.3</v>
      </c>
      <c r="G180" s="50">
        <v>404.06</v>
      </c>
      <c r="I180">
        <v>170</v>
      </c>
      <c r="J180" s="61">
        <f t="shared" si="33"/>
        <v>44012</v>
      </c>
      <c r="K180" s="61" t="str">
        <f t="shared" si="34"/>
        <v>62020</v>
      </c>
      <c r="L180" s="73">
        <f t="shared" si="20"/>
        <v>1.6899999999999998E-2</v>
      </c>
      <c r="M180" s="73">
        <f t="shared" si="21"/>
        <v>1.3975409693907093E-3</v>
      </c>
      <c r="N180">
        <f t="shared" si="22"/>
        <v>3075.11</v>
      </c>
      <c r="O180">
        <f t="shared" si="23"/>
        <v>3060.24</v>
      </c>
      <c r="P180" s="73">
        <f t="shared" si="35"/>
        <v>6.5618740317534563E-3</v>
      </c>
    </row>
    <row r="181" spans="1:16" x14ac:dyDescent="0.25">
      <c r="A181" s="67">
        <v>38839</v>
      </c>
      <c r="B181" s="64" t="str">
        <f t="shared" si="17"/>
        <v>terça-feira</v>
      </c>
      <c r="C181" s="46">
        <v>7.7399999999999997E-2</v>
      </c>
      <c r="D181" s="47">
        <v>7.8199999999999992E-2</v>
      </c>
      <c r="E181" s="50">
        <v>409.95</v>
      </c>
      <c r="F181" s="50">
        <v>404.44</v>
      </c>
      <c r="G181" s="50">
        <v>404.3</v>
      </c>
      <c r="I181">
        <v>170.5</v>
      </c>
      <c r="J181" s="61">
        <f t="shared" si="33"/>
        <v>44043</v>
      </c>
      <c r="K181" s="61" t="str">
        <f t="shared" si="34"/>
        <v>72020</v>
      </c>
      <c r="L181" s="73">
        <f t="shared" si="20"/>
        <v>1.3300000000000001E-2</v>
      </c>
      <c r="M181" s="73">
        <f t="shared" si="21"/>
        <v>1.1016339761076299E-3</v>
      </c>
      <c r="N181">
        <f t="shared" si="22"/>
        <v>3134.75</v>
      </c>
      <c r="O181">
        <f t="shared" si="23"/>
        <v>3119.87</v>
      </c>
      <c r="P181" s="73">
        <f t="shared" si="35"/>
        <v>1.4555576873672704E-2</v>
      </c>
    </row>
    <row r="182" spans="1:16" x14ac:dyDescent="0.25">
      <c r="A182" s="67">
        <v>38840</v>
      </c>
      <c r="B182" s="64" t="str">
        <f t="shared" si="17"/>
        <v>quarta-feira</v>
      </c>
      <c r="C182" s="46">
        <v>7.7399999999999997E-2</v>
      </c>
      <c r="D182" s="47">
        <v>7.8199999999999992E-2</v>
      </c>
      <c r="E182" s="50">
        <v>410.1</v>
      </c>
      <c r="F182" s="50">
        <v>404.59</v>
      </c>
      <c r="G182" s="50">
        <v>404.44</v>
      </c>
      <c r="I182">
        <v>171</v>
      </c>
      <c r="J182" s="61">
        <f t="shared" si="33"/>
        <v>44074</v>
      </c>
      <c r="K182" s="61" t="str">
        <f t="shared" si="34"/>
        <v>82020</v>
      </c>
      <c r="L182" s="73">
        <f t="shared" si="20"/>
        <v>1.52E-2</v>
      </c>
      <c r="M182" s="73">
        <f t="shared" si="21"/>
        <v>1.2579269787644787E-3</v>
      </c>
      <c r="N182">
        <f t="shared" si="22"/>
        <v>3122.88</v>
      </c>
      <c r="O182">
        <f t="shared" si="23"/>
        <v>3108.39</v>
      </c>
      <c r="P182" s="73">
        <f t="shared" si="35"/>
        <v>-8.4089640322194681E-3</v>
      </c>
    </row>
    <row r="183" spans="1:16" x14ac:dyDescent="0.25">
      <c r="A183" s="67">
        <v>38841</v>
      </c>
      <c r="B183" s="64" t="str">
        <f t="shared" si="17"/>
        <v>quinta-feira</v>
      </c>
      <c r="C183" s="46">
        <v>7.7600000000000002E-2</v>
      </c>
      <c r="D183" s="47">
        <v>7.8399999999999997E-2</v>
      </c>
      <c r="E183" s="50">
        <v>408.87</v>
      </c>
      <c r="F183" s="50">
        <v>403.38</v>
      </c>
      <c r="G183" s="50">
        <v>403.23</v>
      </c>
      <c r="I183">
        <v>172</v>
      </c>
      <c r="J183" s="61">
        <f t="shared" si="33"/>
        <v>44104</v>
      </c>
      <c r="K183" s="61" t="str">
        <f t="shared" si="34"/>
        <v>92020</v>
      </c>
      <c r="L183" s="73">
        <f t="shared" si="20"/>
        <v>1.9400000000000001E-2</v>
      </c>
      <c r="M183" s="73">
        <f t="shared" si="21"/>
        <v>1.6024674913339698E-3</v>
      </c>
      <c r="N183">
        <f t="shared" si="22"/>
        <v>3089.35</v>
      </c>
      <c r="O183">
        <f t="shared" si="23"/>
        <v>3075.37</v>
      </c>
      <c r="P183" s="73">
        <f t="shared" si="35"/>
        <v>-1.5213520852546458E-2</v>
      </c>
    </row>
    <row r="184" spans="1:16" x14ac:dyDescent="0.25">
      <c r="A184" s="67">
        <v>38842</v>
      </c>
      <c r="B184" s="64" t="str">
        <f t="shared" si="17"/>
        <v>sexta-feira</v>
      </c>
      <c r="C184" s="46">
        <v>7.7499999999999999E-2</v>
      </c>
      <c r="D184" s="47">
        <v>7.8299999999999995E-2</v>
      </c>
      <c r="E184" s="50">
        <v>409.76</v>
      </c>
      <c r="F184" s="50">
        <v>404.26</v>
      </c>
      <c r="G184" s="50">
        <v>404.06</v>
      </c>
      <c r="I184">
        <v>173</v>
      </c>
      <c r="J184" s="61">
        <f t="shared" si="33"/>
        <v>44135</v>
      </c>
      <c r="K184" s="61" t="str">
        <f t="shared" si="34"/>
        <v>102020</v>
      </c>
      <c r="L184" s="73">
        <f t="shared" si="20"/>
        <v>2.1600000000000001E-2</v>
      </c>
      <c r="M184" s="73">
        <f t="shared" si="21"/>
        <v>1.782422107218018E-3</v>
      </c>
      <c r="N184">
        <f t="shared" si="22"/>
        <v>3096.13</v>
      </c>
      <c r="O184">
        <f t="shared" si="23"/>
        <v>3082.45</v>
      </c>
      <c r="P184" s="73">
        <f t="shared" si="35"/>
        <v>-2.233479534529903E-3</v>
      </c>
    </row>
    <row r="185" spans="1:16" x14ac:dyDescent="0.25">
      <c r="A185" s="67">
        <v>38845</v>
      </c>
      <c r="B185" s="64" t="str">
        <f t="shared" si="17"/>
        <v>segunda-feira</v>
      </c>
      <c r="C185" s="46">
        <v>7.7200000000000005E-2</v>
      </c>
      <c r="D185" s="47">
        <v>7.8E-2</v>
      </c>
      <c r="E185" s="50">
        <v>412</v>
      </c>
      <c r="F185" s="50">
        <v>406.47</v>
      </c>
      <c r="G185" s="50">
        <v>406.32</v>
      </c>
      <c r="I185">
        <v>174</v>
      </c>
      <c r="J185" s="61">
        <f t="shared" si="33"/>
        <v>44165</v>
      </c>
      <c r="K185" s="61" t="str">
        <f t="shared" si="34"/>
        <v>112020</v>
      </c>
      <c r="L185" s="73">
        <f t="shared" si="20"/>
        <v>1.9900000000000001E-2</v>
      </c>
      <c r="M185" s="73">
        <f t="shared" si="21"/>
        <v>1.6433975062259965E-3</v>
      </c>
      <c r="N185">
        <f t="shared" si="22"/>
        <v>3144.65</v>
      </c>
      <c r="O185">
        <f t="shared" si="23"/>
        <v>3131.04</v>
      </c>
      <c r="P185" s="73">
        <f t="shared" si="35"/>
        <v>1.1275366344436488E-2</v>
      </c>
    </row>
    <row r="186" spans="1:16" x14ac:dyDescent="0.25">
      <c r="A186" s="67">
        <v>38846</v>
      </c>
      <c r="B186" s="64" t="str">
        <f t="shared" si="17"/>
        <v>terça-feira</v>
      </c>
      <c r="C186" s="46">
        <v>7.7499999999999999E-2</v>
      </c>
      <c r="D186" s="47">
        <v>7.8299999999999995E-2</v>
      </c>
      <c r="E186" s="50">
        <v>410.07</v>
      </c>
      <c r="F186" s="50">
        <v>404.56</v>
      </c>
      <c r="G186" s="50">
        <v>404.41</v>
      </c>
      <c r="I186">
        <v>175</v>
      </c>
      <c r="J186" s="61">
        <f t="shared" si="33"/>
        <v>44196</v>
      </c>
      <c r="K186" s="61" t="str">
        <f t="shared" si="34"/>
        <v>122020</v>
      </c>
      <c r="L186" s="73">
        <f t="shared" si="20"/>
        <v>1.67E-2</v>
      </c>
      <c r="M186" s="73">
        <f t="shared" si="21"/>
        <v>1.3811269034134099E-3</v>
      </c>
      <c r="N186">
        <f t="shared" si="22"/>
        <v>3226.11</v>
      </c>
      <c r="O186">
        <f t="shared" si="23"/>
        <v>3212.43</v>
      </c>
      <c r="P186" s="73">
        <f t="shared" si="35"/>
        <v>2.1554068020288364E-2</v>
      </c>
    </row>
    <row r="187" spans="1:16" x14ac:dyDescent="0.25">
      <c r="A187" s="67">
        <v>38847</v>
      </c>
      <c r="B187" s="64" t="str">
        <f t="shared" si="17"/>
        <v>quarta-feira</v>
      </c>
      <c r="C187" s="46">
        <v>7.6999999999999999E-2</v>
      </c>
      <c r="D187" s="47">
        <v>7.7799999999999994E-2</v>
      </c>
      <c r="E187" s="50">
        <v>413.69</v>
      </c>
      <c r="F187" s="50">
        <v>408.14</v>
      </c>
      <c r="G187" s="50">
        <v>407.99</v>
      </c>
      <c r="I187">
        <v>176</v>
      </c>
      <c r="J187" s="61">
        <f t="shared" si="33"/>
        <v>44227</v>
      </c>
      <c r="K187" s="61" t="str">
        <f t="shared" si="34"/>
        <v>12021</v>
      </c>
      <c r="L187" s="73">
        <f t="shared" si="20"/>
        <v>2.0199999999999999E-2</v>
      </c>
      <c r="M187" s="73">
        <f t="shared" si="21"/>
        <v>1.6679466871305504E-3</v>
      </c>
      <c r="N187">
        <f t="shared" si="22"/>
        <v>3214.83</v>
      </c>
      <c r="O187">
        <f t="shared" si="23"/>
        <v>3201.54</v>
      </c>
      <c r="P187" s="73">
        <f t="shared" si="35"/>
        <v>-7.615983335968135E-3</v>
      </c>
    </row>
    <row r="188" spans="1:16" x14ac:dyDescent="0.25">
      <c r="A188" s="67">
        <v>38848</v>
      </c>
      <c r="B188" s="64" t="str">
        <f t="shared" si="17"/>
        <v>quinta-feira</v>
      </c>
      <c r="C188" s="46">
        <v>7.6999999999999999E-2</v>
      </c>
      <c r="D188" s="47">
        <v>7.7799999999999994E-2</v>
      </c>
      <c r="E188" s="50">
        <v>413.85</v>
      </c>
      <c r="F188" s="50">
        <v>408.29</v>
      </c>
      <c r="G188" s="50">
        <v>408.14</v>
      </c>
      <c r="I188">
        <v>177</v>
      </c>
      <c r="J188" s="61">
        <f t="shared" si="33"/>
        <v>44255</v>
      </c>
      <c r="K188" s="61" t="str">
        <f t="shared" si="34"/>
        <v>22021</v>
      </c>
      <c r="L188" s="73">
        <f t="shared" si="20"/>
        <v>2.3799999999999998E-2</v>
      </c>
      <c r="M188" s="73">
        <f t="shared" si="21"/>
        <v>1.9620218377029985E-3</v>
      </c>
      <c r="N188">
        <f t="shared" si="22"/>
        <v>3193.71</v>
      </c>
      <c r="O188">
        <f t="shared" si="23"/>
        <v>3180.82</v>
      </c>
      <c r="P188" s="73">
        <f t="shared" si="35"/>
        <v>-1.0579097495046375E-2</v>
      </c>
    </row>
    <row r="189" spans="1:16" x14ac:dyDescent="0.25">
      <c r="A189" s="67">
        <v>38849</v>
      </c>
      <c r="B189" s="64" t="str">
        <f t="shared" si="17"/>
        <v>sexta-feira</v>
      </c>
      <c r="C189" s="46">
        <v>7.7399999999999997E-2</v>
      </c>
      <c r="D189" s="47">
        <v>7.8199999999999992E-2</v>
      </c>
      <c r="E189" s="50">
        <v>411.27</v>
      </c>
      <c r="F189" s="50">
        <v>405.75</v>
      </c>
      <c r="G189" s="50">
        <v>405.55</v>
      </c>
      <c r="I189">
        <v>178</v>
      </c>
      <c r="J189" s="61">
        <f t="shared" si="33"/>
        <v>44286</v>
      </c>
      <c r="K189" s="61" t="str">
        <f t="shared" si="34"/>
        <v>32021</v>
      </c>
      <c r="L189" s="73">
        <f t="shared" si="20"/>
        <v>3.0800000000000001E-2</v>
      </c>
      <c r="M189" s="73">
        <f t="shared" si="21"/>
        <v>2.5311312339049152E-3</v>
      </c>
      <c r="N189">
        <f t="shared" si="22"/>
        <v>3162.54</v>
      </c>
      <c r="O189">
        <f t="shared" si="23"/>
        <v>3150.2</v>
      </c>
      <c r="P189" s="73">
        <f t="shared" si="35"/>
        <v>-1.3623653994883744E-2</v>
      </c>
    </row>
    <row r="190" spans="1:16" x14ac:dyDescent="0.25">
      <c r="A190" s="67">
        <v>38852</v>
      </c>
      <c r="B190" s="64" t="str">
        <f t="shared" si="17"/>
        <v>segunda-feira</v>
      </c>
      <c r="C190" s="46">
        <v>7.8100000000000003E-2</v>
      </c>
      <c r="D190" s="47">
        <v>7.8899999999999998E-2</v>
      </c>
      <c r="E190" s="50">
        <v>406.59</v>
      </c>
      <c r="F190" s="50">
        <v>401.14</v>
      </c>
      <c r="G190" s="50">
        <v>400.99</v>
      </c>
      <c r="I190">
        <v>179</v>
      </c>
      <c r="J190" s="61">
        <f t="shared" si="33"/>
        <v>44316</v>
      </c>
      <c r="K190" s="61" t="str">
        <f t="shared" si="34"/>
        <v>42021</v>
      </c>
      <c r="L190" s="73">
        <f t="shared" si="20"/>
        <v>2.69E-2</v>
      </c>
      <c r="M190" s="73">
        <f t="shared" si="21"/>
        <v>2.2144946478330763E-3</v>
      </c>
      <c r="N190">
        <f t="shared" si="22"/>
        <v>3226.97</v>
      </c>
      <c r="O190">
        <f t="shared" si="23"/>
        <v>3214.63</v>
      </c>
      <c r="P190" s="73">
        <f t="shared" si="35"/>
        <v>1.6470937916990724E-2</v>
      </c>
    </row>
    <row r="191" spans="1:16" x14ac:dyDescent="0.25">
      <c r="A191" s="67">
        <v>38853</v>
      </c>
      <c r="B191" s="64" t="str">
        <f t="shared" si="17"/>
        <v>terça-feira</v>
      </c>
      <c r="C191" s="46">
        <v>7.85E-2</v>
      </c>
      <c r="D191" s="47">
        <v>7.9299999999999995E-2</v>
      </c>
      <c r="E191" s="50">
        <v>404.01</v>
      </c>
      <c r="F191" s="50">
        <v>398.6</v>
      </c>
      <c r="G191" s="50">
        <v>398.44</v>
      </c>
      <c r="I191">
        <v>180</v>
      </c>
      <c r="J191" s="61">
        <f t="shared" si="33"/>
        <v>44347</v>
      </c>
      <c r="K191" s="61" t="str">
        <f t="shared" si="34"/>
        <v>52021</v>
      </c>
      <c r="L191" s="73">
        <f t="shared" si="20"/>
        <v>2.8300000000000002E-2</v>
      </c>
      <c r="M191" s="73">
        <f t="shared" si="21"/>
        <v>2.3282856950768149E-3</v>
      </c>
      <c r="N191">
        <f t="shared" si="22"/>
        <v>3236.96</v>
      </c>
      <c r="O191">
        <f t="shared" si="23"/>
        <v>3224.91</v>
      </c>
      <c r="P191" s="73">
        <f t="shared" si="35"/>
        <v>-6.3836974003472768E-4</v>
      </c>
    </row>
    <row r="192" spans="1:16" x14ac:dyDescent="0.25">
      <c r="A192" s="67">
        <v>38854</v>
      </c>
      <c r="B192" s="64" t="str">
        <f t="shared" si="17"/>
        <v>quarta-feira</v>
      </c>
      <c r="C192" s="46">
        <v>7.9000000000000001E-2</v>
      </c>
      <c r="D192" s="47">
        <v>7.9799999999999996E-2</v>
      </c>
      <c r="E192" s="50">
        <v>400.77</v>
      </c>
      <c r="F192" s="50">
        <v>395.4</v>
      </c>
      <c r="G192" s="50">
        <v>395.25</v>
      </c>
      <c r="I192">
        <v>181</v>
      </c>
      <c r="J192" s="61">
        <f t="shared" si="33"/>
        <v>44377</v>
      </c>
      <c r="K192" s="61" t="str">
        <f t="shared" si="34"/>
        <v>62021</v>
      </c>
      <c r="L192" s="73">
        <f t="shared" si="20"/>
        <v>3.3000000000000002E-2</v>
      </c>
      <c r="M192" s="73">
        <f t="shared" si="21"/>
        <v>2.7092626147666721E-3</v>
      </c>
      <c r="N192">
        <f t="shared" si="22"/>
        <v>3222.73</v>
      </c>
      <c r="O192">
        <f t="shared" si="23"/>
        <v>3211.09</v>
      </c>
      <c r="P192" s="73">
        <f t="shared" si="35"/>
        <v>-7.9920666304186261E-3</v>
      </c>
    </row>
    <row r="193" spans="1:16" x14ac:dyDescent="0.25">
      <c r="A193" s="67">
        <v>38855</v>
      </c>
      <c r="B193" s="64" t="str">
        <f t="shared" si="17"/>
        <v>quinta-feira</v>
      </c>
      <c r="C193" s="46">
        <v>8.0199999999999994E-2</v>
      </c>
      <c r="D193" s="47">
        <v>8.0999999999999989E-2</v>
      </c>
      <c r="E193" s="50">
        <v>392.9</v>
      </c>
      <c r="F193" s="50">
        <v>387.65</v>
      </c>
      <c r="G193" s="50">
        <v>387.5</v>
      </c>
      <c r="I193">
        <v>182</v>
      </c>
      <c r="J193" s="61">
        <f t="shared" si="33"/>
        <v>44408</v>
      </c>
      <c r="K193" s="61" t="str">
        <f t="shared" si="34"/>
        <v>72021</v>
      </c>
      <c r="L193" s="73">
        <f t="shared" si="20"/>
        <v>3.5900000000000001E-2</v>
      </c>
      <c r="M193" s="73">
        <f t="shared" si="21"/>
        <v>2.9435415760119543E-3</v>
      </c>
      <c r="N193">
        <f t="shared" si="22"/>
        <v>3228.93</v>
      </c>
      <c r="O193">
        <f t="shared" si="23"/>
        <v>3217.63</v>
      </c>
      <c r="P193" s="73">
        <f t="shared" si="35"/>
        <v>-1.582509239061225E-3</v>
      </c>
    </row>
    <row r="194" spans="1:16" x14ac:dyDescent="0.25">
      <c r="A194" s="67">
        <v>38856</v>
      </c>
      <c r="B194" s="64" t="str">
        <f t="shared" si="17"/>
        <v>sexta-feira</v>
      </c>
      <c r="C194" s="46">
        <v>8.1900000000000001E-2</v>
      </c>
      <c r="D194" s="47">
        <v>8.2699999999999996E-2</v>
      </c>
      <c r="E194" s="50">
        <v>382.03</v>
      </c>
      <c r="F194" s="50">
        <v>376.93</v>
      </c>
      <c r="G194" s="50">
        <v>376.73</v>
      </c>
      <c r="I194">
        <v>183</v>
      </c>
      <c r="J194" s="61">
        <f t="shared" ref="J194" si="36">EOMONTH(A194,I194)</f>
        <v>44439</v>
      </c>
      <c r="K194" s="61" t="str">
        <f t="shared" ref="K194" si="37">MONTH(J194)&amp;YEAR(J194)</f>
        <v>82021</v>
      </c>
      <c r="L194" s="73">
        <f t="shared" si="20"/>
        <v>4.1299999999999996E-2</v>
      </c>
      <c r="M194" s="73">
        <f t="shared" si="21"/>
        <v>3.3781876370064801E-3</v>
      </c>
      <c r="N194">
        <f t="shared" si="22"/>
        <v>3214.68</v>
      </c>
      <c r="O194">
        <f t="shared" si="23"/>
        <v>3203.81</v>
      </c>
      <c r="P194" s="73">
        <f t="shared" ref="P194" si="38">(O194/N193)-1</f>
        <v>-7.7796669484937464E-3</v>
      </c>
    </row>
    <row r="195" spans="1:16" x14ac:dyDescent="0.25">
      <c r="A195" s="67">
        <v>38859</v>
      </c>
      <c r="B195" s="64" t="str">
        <f t="shared" ref="B195:B258" si="39">TEXT(A195,"dddd")</f>
        <v>segunda-feira</v>
      </c>
      <c r="C195" s="46">
        <v>8.3099999999999993E-2</v>
      </c>
      <c r="D195" s="47">
        <v>8.3899999999999988E-2</v>
      </c>
      <c r="E195" s="50">
        <v>374.56</v>
      </c>
      <c r="F195" s="50">
        <v>369.57</v>
      </c>
      <c r="G195" s="50">
        <v>369.42</v>
      </c>
      <c r="I195">
        <f>+I194+1</f>
        <v>184</v>
      </c>
      <c r="J195" s="61">
        <f t="shared" ref="J195:J215" si="40">EOMONTH(A195,I195)</f>
        <v>44469</v>
      </c>
      <c r="K195" s="61" t="str">
        <f t="shared" ref="K195:K215" si="41">MONTH(J195)&amp;YEAR(J195)</f>
        <v>92021</v>
      </c>
      <c r="L195" s="73">
        <f t="shared" ref="L195:L222" si="42">VLOOKUP(J195,$A$2:$G$4617,3,TRUE)</f>
        <v>4.3099999999999999E-2</v>
      </c>
      <c r="M195" s="73">
        <f t="shared" ref="M195:M215" si="43">((L195+1)^(1/12))-1</f>
        <v>3.5226105855981071E-3</v>
      </c>
      <c r="N195">
        <f t="shared" ref="N195:N222" si="44">VLOOKUP(J195,$A$2:$G$4617,5,TRUE)</f>
        <v>3247.03</v>
      </c>
      <c r="O195">
        <f t="shared" ref="O195:O222" si="45">VLOOKUP(J195,$A$2:$G$4617,6,TRUE)</f>
        <v>3234.5</v>
      </c>
      <c r="P195" s="73">
        <f t="shared" ref="P195:P215" si="46">(O195/N194)-1</f>
        <v>6.1654659250687249E-3</v>
      </c>
    </row>
    <row r="196" spans="1:16" x14ac:dyDescent="0.25">
      <c r="A196" s="67">
        <v>38860</v>
      </c>
      <c r="B196" s="64" t="str">
        <f t="shared" si="39"/>
        <v>terça-feira</v>
      </c>
      <c r="C196" s="46">
        <v>8.6199999999999999E-2</v>
      </c>
      <c r="D196" s="47">
        <v>8.6999999999999994E-2</v>
      </c>
      <c r="E196" s="50">
        <v>355.75</v>
      </c>
      <c r="F196" s="50">
        <v>351.03</v>
      </c>
      <c r="G196" s="50">
        <v>350.88</v>
      </c>
      <c r="I196">
        <f t="shared" ref="I196:I215" si="47">+I195+1</f>
        <v>185</v>
      </c>
      <c r="J196" s="61">
        <f t="shared" si="40"/>
        <v>44500</v>
      </c>
      <c r="K196" s="61" t="str">
        <f t="shared" si="41"/>
        <v>102021</v>
      </c>
      <c r="L196" s="73">
        <f t="shared" si="42"/>
        <v>5.7500000000000002E-2</v>
      </c>
      <c r="M196" s="73">
        <f t="shared" si="43"/>
        <v>4.6698392000357192E-3</v>
      </c>
      <c r="N196">
        <f t="shared" si="44"/>
        <v>3169.7</v>
      </c>
      <c r="O196">
        <f t="shared" si="45"/>
        <v>3155.88</v>
      </c>
      <c r="P196" s="73">
        <f t="shared" si="46"/>
        <v>-2.8071807159157802E-2</v>
      </c>
    </row>
    <row r="197" spans="1:16" x14ac:dyDescent="0.25">
      <c r="A197" s="67">
        <v>38861</v>
      </c>
      <c r="B197" s="64" t="str">
        <f t="shared" si="39"/>
        <v>quarta-feira</v>
      </c>
      <c r="C197" s="46">
        <v>8.6699999999999999E-2</v>
      </c>
      <c r="D197" s="47">
        <v>8.7499999999999994E-2</v>
      </c>
      <c r="E197" s="50">
        <v>352.93</v>
      </c>
      <c r="F197" s="50">
        <v>348.25</v>
      </c>
      <c r="G197" s="50">
        <v>348.11</v>
      </c>
      <c r="I197">
        <f t="shared" si="47"/>
        <v>186</v>
      </c>
      <c r="J197" s="61">
        <f t="shared" si="40"/>
        <v>44530</v>
      </c>
      <c r="K197" s="61" t="str">
        <f t="shared" si="41"/>
        <v>112021</v>
      </c>
      <c r="L197" s="73">
        <f t="shared" si="42"/>
        <v>5.0499999999999996E-2</v>
      </c>
      <c r="M197" s="73">
        <f t="shared" si="43"/>
        <v>4.1139593013970188E-3</v>
      </c>
      <c r="N197">
        <f t="shared" si="44"/>
        <v>3282.24</v>
      </c>
      <c r="O197">
        <f t="shared" si="45"/>
        <v>3270.32</v>
      </c>
      <c r="P197" s="73">
        <f t="shared" si="46"/>
        <v>3.1744329116320191E-2</v>
      </c>
    </row>
    <row r="198" spans="1:16" x14ac:dyDescent="0.25">
      <c r="A198" s="67">
        <v>38862</v>
      </c>
      <c r="B198" s="64" t="str">
        <f t="shared" si="39"/>
        <v>quinta-feira</v>
      </c>
      <c r="C198" s="46">
        <v>8.8599999999999998E-2</v>
      </c>
      <c r="D198" s="47">
        <v>8.9399999999999993E-2</v>
      </c>
      <c r="E198" s="50">
        <v>342.05</v>
      </c>
      <c r="F198" s="50">
        <v>337.52</v>
      </c>
      <c r="G198" s="50">
        <v>337.38</v>
      </c>
      <c r="I198">
        <f t="shared" si="47"/>
        <v>187</v>
      </c>
      <c r="J198" s="61">
        <f t="shared" si="40"/>
        <v>44561</v>
      </c>
      <c r="K198" s="61" t="str">
        <f t="shared" si="41"/>
        <v>122021</v>
      </c>
      <c r="L198" s="73">
        <f t="shared" si="42"/>
        <v>5.21E-2</v>
      </c>
      <c r="M198" s="73">
        <f t="shared" si="43"/>
        <v>4.2413162664582948E-3</v>
      </c>
      <c r="N198">
        <f t="shared" si="44"/>
        <v>3308.75</v>
      </c>
      <c r="O198">
        <f t="shared" si="45"/>
        <v>3294.94</v>
      </c>
      <c r="P198" s="73">
        <f t="shared" si="46"/>
        <v>3.8693087647461155E-3</v>
      </c>
    </row>
    <row r="199" spans="1:16" x14ac:dyDescent="0.25">
      <c r="A199" s="67">
        <v>38863</v>
      </c>
      <c r="B199" s="64" t="str">
        <f t="shared" si="39"/>
        <v>sexta-feira</v>
      </c>
      <c r="C199" s="46">
        <v>8.7099999999999997E-2</v>
      </c>
      <c r="D199" s="47">
        <v>8.7899999999999992E-2</v>
      </c>
      <c r="E199" s="50">
        <v>350.92</v>
      </c>
      <c r="F199" s="50">
        <v>346.26</v>
      </c>
      <c r="G199" s="50">
        <v>346.07</v>
      </c>
      <c r="I199">
        <f t="shared" si="47"/>
        <v>188</v>
      </c>
      <c r="J199" s="61">
        <f t="shared" si="40"/>
        <v>44592</v>
      </c>
      <c r="K199" s="61" t="str">
        <f t="shared" si="41"/>
        <v>12022</v>
      </c>
      <c r="L199" s="73">
        <f t="shared" si="42"/>
        <v>5.6399999999999999E-2</v>
      </c>
      <c r="M199" s="73">
        <f t="shared" si="43"/>
        <v>4.5827104331948032E-3</v>
      </c>
      <c r="N199">
        <f t="shared" si="44"/>
        <v>3310.18</v>
      </c>
      <c r="O199">
        <f t="shared" si="45"/>
        <v>3299.39</v>
      </c>
      <c r="P199" s="73">
        <f t="shared" si="46"/>
        <v>-2.8288628636192747E-3</v>
      </c>
    </row>
    <row r="200" spans="1:16" x14ac:dyDescent="0.25">
      <c r="A200" s="67">
        <v>38866</v>
      </c>
      <c r="B200" s="64" t="str">
        <f t="shared" si="39"/>
        <v>segunda-feira</v>
      </c>
      <c r="C200" s="46">
        <v>8.6599999999999996E-2</v>
      </c>
      <c r="D200" s="47">
        <v>8.7399999999999992E-2</v>
      </c>
      <c r="E200" s="50">
        <v>353.92</v>
      </c>
      <c r="F200" s="50">
        <v>349.22</v>
      </c>
      <c r="G200" s="50">
        <v>349.09</v>
      </c>
      <c r="I200">
        <f t="shared" si="47"/>
        <v>189</v>
      </c>
      <c r="J200" s="61">
        <f t="shared" si="40"/>
        <v>44620</v>
      </c>
      <c r="K200" s="61" t="str">
        <f t="shared" si="41"/>
        <v>22022</v>
      </c>
      <c r="L200" s="73">
        <f t="shared" si="42"/>
        <v>5.6399999999999999E-2</v>
      </c>
      <c r="M200" s="73">
        <f t="shared" si="43"/>
        <v>4.5827104331948032E-3</v>
      </c>
      <c r="N200">
        <f t="shared" si="44"/>
        <v>3348.55</v>
      </c>
      <c r="O200">
        <f t="shared" si="45"/>
        <v>3332.94</v>
      </c>
      <c r="P200" s="73">
        <f t="shared" si="46"/>
        <v>6.875759022167971E-3</v>
      </c>
    </row>
    <row r="201" spans="1:16" x14ac:dyDescent="0.25">
      <c r="A201" s="67">
        <v>38867</v>
      </c>
      <c r="B201" s="64" t="str">
        <f t="shared" si="39"/>
        <v>terça-feira</v>
      </c>
      <c r="C201" s="46">
        <v>8.7099999999999997E-2</v>
      </c>
      <c r="D201" s="47">
        <v>8.7899999999999992E-2</v>
      </c>
      <c r="E201" s="50">
        <v>351.11</v>
      </c>
      <c r="F201" s="50">
        <v>346.46</v>
      </c>
      <c r="G201" s="50">
        <v>346.32</v>
      </c>
      <c r="I201">
        <f t="shared" si="47"/>
        <v>190</v>
      </c>
      <c r="J201" s="61">
        <f t="shared" si="40"/>
        <v>44651</v>
      </c>
      <c r="K201" s="61" t="str">
        <f t="shared" si="41"/>
        <v>32022</v>
      </c>
      <c r="L201" s="73">
        <f t="shared" si="42"/>
        <v>5.16E-2</v>
      </c>
      <c r="M201" s="73">
        <f t="shared" si="43"/>
        <v>4.2015362976310922E-3</v>
      </c>
      <c r="N201">
        <f t="shared" si="44"/>
        <v>3442.11</v>
      </c>
      <c r="O201">
        <f t="shared" si="45"/>
        <v>3430.74</v>
      </c>
      <c r="P201" s="73">
        <f t="shared" si="46"/>
        <v>2.4544952292783417E-2</v>
      </c>
    </row>
    <row r="202" spans="1:16" x14ac:dyDescent="0.25">
      <c r="A202" s="67">
        <v>38868</v>
      </c>
      <c r="B202" s="64" t="str">
        <f t="shared" si="39"/>
        <v>quarta-feira</v>
      </c>
      <c r="C202" s="46">
        <v>8.6800000000000002E-2</v>
      </c>
      <c r="D202" s="47">
        <v>8.7599999999999997E-2</v>
      </c>
      <c r="E202" s="50">
        <v>353.01</v>
      </c>
      <c r="F202" s="50">
        <v>348.33</v>
      </c>
      <c r="G202" s="50">
        <v>348.2</v>
      </c>
      <c r="I202">
        <f t="shared" si="47"/>
        <v>191</v>
      </c>
      <c r="J202" s="61">
        <f t="shared" si="40"/>
        <v>44681</v>
      </c>
      <c r="K202" s="61" t="str">
        <f t="shared" si="41"/>
        <v>42022</v>
      </c>
      <c r="L202" s="73">
        <f t="shared" si="42"/>
        <v>5.4800000000000001E-2</v>
      </c>
      <c r="M202" s="73">
        <f t="shared" si="43"/>
        <v>4.455829106839726E-3</v>
      </c>
      <c r="N202">
        <f t="shared" si="44"/>
        <v>3481.03</v>
      </c>
      <c r="O202">
        <f t="shared" si="45"/>
        <v>3468</v>
      </c>
      <c r="P202" s="73">
        <f t="shared" si="46"/>
        <v>7.5215492822715557E-3</v>
      </c>
    </row>
    <row r="203" spans="1:16" x14ac:dyDescent="0.25">
      <c r="A203" s="67">
        <v>38869</v>
      </c>
      <c r="B203" s="64" t="str">
        <f t="shared" si="39"/>
        <v>quinta-feira</v>
      </c>
      <c r="C203" s="46">
        <v>8.6800000000000002E-2</v>
      </c>
      <c r="D203" s="47">
        <v>8.7599999999999997E-2</v>
      </c>
      <c r="E203" s="50">
        <v>353.15</v>
      </c>
      <c r="F203" s="50">
        <v>348.47</v>
      </c>
      <c r="G203" s="50">
        <v>348.33</v>
      </c>
      <c r="I203">
        <f t="shared" si="47"/>
        <v>192</v>
      </c>
      <c r="J203" s="61">
        <f t="shared" si="40"/>
        <v>44742</v>
      </c>
      <c r="K203" s="61" t="str">
        <f t="shared" si="41"/>
        <v>62022</v>
      </c>
      <c r="L203" s="73">
        <f t="shared" si="42"/>
        <v>6.2E-2</v>
      </c>
      <c r="M203" s="73">
        <f t="shared" si="43"/>
        <v>5.0254121388362272E-3</v>
      </c>
      <c r="N203">
        <f t="shared" si="44"/>
        <v>3510.84</v>
      </c>
      <c r="O203">
        <f t="shared" si="45"/>
        <v>3500.76</v>
      </c>
      <c r="P203" s="73">
        <f t="shared" si="46"/>
        <v>5.6678626728297044E-3</v>
      </c>
    </row>
    <row r="204" spans="1:16" x14ac:dyDescent="0.25">
      <c r="A204" s="67">
        <v>38870</v>
      </c>
      <c r="B204" s="64" t="str">
        <f t="shared" si="39"/>
        <v>sexta-feira</v>
      </c>
      <c r="C204" s="46">
        <v>8.6900000000000005E-2</v>
      </c>
      <c r="D204" s="47">
        <v>8.77E-2</v>
      </c>
      <c r="E204" s="50">
        <v>352.74</v>
      </c>
      <c r="F204" s="50">
        <v>348.06</v>
      </c>
      <c r="G204" s="50">
        <v>347.89</v>
      </c>
      <c r="I204">
        <f t="shared" si="47"/>
        <v>193</v>
      </c>
      <c r="J204" s="61">
        <f t="shared" si="40"/>
        <v>44773</v>
      </c>
      <c r="K204" s="61" t="str">
        <f t="shared" si="41"/>
        <v>72022</v>
      </c>
      <c r="L204" s="73">
        <f t="shared" si="42"/>
        <v>6.7900000000000002E-2</v>
      </c>
      <c r="M204" s="73">
        <f t="shared" si="43"/>
        <v>5.4895211046772641E-3</v>
      </c>
      <c r="N204">
        <f t="shared" si="44"/>
        <v>3486.09</v>
      </c>
      <c r="O204">
        <f t="shared" si="45"/>
        <v>3479.45</v>
      </c>
      <c r="P204" s="73">
        <f t="shared" si="46"/>
        <v>-8.94088024518358E-3</v>
      </c>
    </row>
    <row r="205" spans="1:16" x14ac:dyDescent="0.25">
      <c r="A205" s="67">
        <v>38873</v>
      </c>
      <c r="B205" s="64" t="str">
        <f t="shared" si="39"/>
        <v>segunda-feira</v>
      </c>
      <c r="C205" s="46">
        <v>8.6999999999999994E-2</v>
      </c>
      <c r="D205" s="47">
        <v>8.7799999999999989E-2</v>
      </c>
      <c r="E205" s="50">
        <v>352.29</v>
      </c>
      <c r="F205" s="50">
        <v>347.62</v>
      </c>
      <c r="G205" s="50">
        <v>347.48</v>
      </c>
      <c r="I205">
        <f t="shared" si="47"/>
        <v>194</v>
      </c>
      <c r="J205" s="61">
        <f t="shared" si="40"/>
        <v>44804</v>
      </c>
      <c r="K205" s="61" t="str">
        <f t="shared" si="41"/>
        <v>82022</v>
      </c>
      <c r="L205" s="73">
        <f t="shared" si="42"/>
        <v>6.7599999999999993E-2</v>
      </c>
      <c r="M205" s="73">
        <f t="shared" si="43"/>
        <v>5.4659791295734728E-3</v>
      </c>
      <c r="N205">
        <f t="shared" si="44"/>
        <v>3491.45</v>
      </c>
      <c r="O205">
        <f t="shared" si="45"/>
        <v>3483.3</v>
      </c>
      <c r="P205" s="73">
        <f t="shared" si="46"/>
        <v>-8.0032357168058343E-4</v>
      </c>
    </row>
    <row r="206" spans="1:16" x14ac:dyDescent="0.25">
      <c r="A206" s="67">
        <v>38874</v>
      </c>
      <c r="B206" s="64" t="str">
        <f t="shared" si="39"/>
        <v>terça-feira</v>
      </c>
      <c r="C206" s="46">
        <v>8.6800000000000002E-2</v>
      </c>
      <c r="D206" s="47">
        <v>8.7599999999999997E-2</v>
      </c>
      <c r="E206" s="50">
        <v>353.6</v>
      </c>
      <c r="F206" s="50">
        <v>348.92</v>
      </c>
      <c r="G206" s="50">
        <v>348.78</v>
      </c>
      <c r="I206">
        <f t="shared" si="47"/>
        <v>195</v>
      </c>
      <c r="J206" s="61">
        <f t="shared" si="40"/>
        <v>44834</v>
      </c>
      <c r="K206" s="61" t="str">
        <f t="shared" si="41"/>
        <v>92022</v>
      </c>
      <c r="L206" s="73">
        <f t="shared" si="42"/>
        <v>6.5700000000000008E-2</v>
      </c>
      <c r="M206" s="73">
        <f t="shared" si="43"/>
        <v>5.3167389786501484E-3</v>
      </c>
      <c r="N206">
        <f t="shared" si="44"/>
        <v>3509.1</v>
      </c>
      <c r="O206">
        <f t="shared" si="45"/>
        <v>3501.99</v>
      </c>
      <c r="P206" s="73">
        <f t="shared" si="46"/>
        <v>3.0188030760858187E-3</v>
      </c>
    </row>
    <row r="207" spans="1:16" x14ac:dyDescent="0.25">
      <c r="A207" s="67">
        <v>38875</v>
      </c>
      <c r="B207" s="64" t="str">
        <f t="shared" si="39"/>
        <v>quarta-feira</v>
      </c>
      <c r="C207" s="46">
        <v>8.7400000000000005E-2</v>
      </c>
      <c r="D207" s="47">
        <v>8.8200000000000001E-2</v>
      </c>
      <c r="E207" s="50">
        <v>350.22</v>
      </c>
      <c r="F207" s="50">
        <v>345.58</v>
      </c>
      <c r="G207" s="50">
        <v>345.45</v>
      </c>
      <c r="I207">
        <f t="shared" si="47"/>
        <v>196</v>
      </c>
      <c r="J207" s="61">
        <f t="shared" si="40"/>
        <v>44865</v>
      </c>
      <c r="K207" s="61" t="str">
        <f t="shared" si="41"/>
        <v>102022</v>
      </c>
      <c r="L207" s="73">
        <f t="shared" si="42"/>
        <v>5.9699999999999996E-2</v>
      </c>
      <c r="M207" s="73">
        <f t="shared" si="43"/>
        <v>4.8438477841514782E-3</v>
      </c>
      <c r="N207">
        <f t="shared" si="44"/>
        <v>3567.53</v>
      </c>
      <c r="O207">
        <f t="shared" si="45"/>
        <v>3559.02</v>
      </c>
      <c r="P207" s="73">
        <f t="shared" si="46"/>
        <v>1.4225869881166142E-2</v>
      </c>
    </row>
    <row r="208" spans="1:16" x14ac:dyDescent="0.25">
      <c r="A208" s="67">
        <v>38876</v>
      </c>
      <c r="B208" s="64" t="str">
        <f t="shared" si="39"/>
        <v>quinta-feira</v>
      </c>
      <c r="C208" s="46">
        <v>8.7499999999999994E-2</v>
      </c>
      <c r="D208" s="47">
        <v>8.829999999999999E-2</v>
      </c>
      <c r="E208" s="50">
        <v>349.55</v>
      </c>
      <c r="F208" s="50">
        <v>344.92</v>
      </c>
      <c r="G208" s="50">
        <v>344.79</v>
      </c>
      <c r="I208">
        <f t="shared" si="47"/>
        <v>197</v>
      </c>
      <c r="J208" s="61">
        <f t="shared" si="40"/>
        <v>44895</v>
      </c>
      <c r="K208" s="61" t="str">
        <f t="shared" si="41"/>
        <v>112022</v>
      </c>
      <c r="L208" s="73">
        <f t="shared" si="42"/>
        <v>6.9500000000000006E-2</v>
      </c>
      <c r="M208" s="73">
        <f t="shared" si="43"/>
        <v>5.6149760106474211E-3</v>
      </c>
      <c r="N208">
        <f t="shared" si="44"/>
        <v>3551.04</v>
      </c>
      <c r="O208">
        <f t="shared" si="45"/>
        <v>3542.68</v>
      </c>
      <c r="P208" s="73">
        <f t="shared" si="46"/>
        <v>-6.9656036529476273E-3</v>
      </c>
    </row>
    <row r="209" spans="1:16" x14ac:dyDescent="0.25">
      <c r="A209" s="67">
        <v>38877</v>
      </c>
      <c r="B209" s="64" t="str">
        <f t="shared" si="39"/>
        <v>sexta-feira</v>
      </c>
      <c r="C209" s="46">
        <v>8.7499999999999994E-2</v>
      </c>
      <c r="D209" s="47">
        <v>8.829999999999999E-2</v>
      </c>
      <c r="E209" s="50">
        <v>349.7</v>
      </c>
      <c r="F209" s="50">
        <v>345.07</v>
      </c>
      <c r="G209" s="50">
        <v>344.92</v>
      </c>
      <c r="I209">
        <f t="shared" si="47"/>
        <v>198</v>
      </c>
      <c r="J209" s="61">
        <f t="shared" si="40"/>
        <v>44926</v>
      </c>
      <c r="K209" s="61" t="str">
        <f t="shared" si="41"/>
        <v>122022</v>
      </c>
      <c r="L209" s="73">
        <f t="shared" si="42"/>
        <v>6.5299999999999997E-2</v>
      </c>
      <c r="M209" s="73">
        <f t="shared" si="43"/>
        <v>5.2852889230994293E-3</v>
      </c>
      <c r="N209">
        <f t="shared" si="44"/>
        <v>3607.82</v>
      </c>
      <c r="O209">
        <f t="shared" si="45"/>
        <v>3597.45</v>
      </c>
      <c r="P209" s="73">
        <f t="shared" si="46"/>
        <v>1.3069410651527447E-2</v>
      </c>
    </row>
    <row r="210" spans="1:16" x14ac:dyDescent="0.25">
      <c r="A210" s="67">
        <v>38880</v>
      </c>
      <c r="B210" s="64" t="str">
        <f t="shared" si="39"/>
        <v>segunda-feira</v>
      </c>
      <c r="C210" s="46">
        <v>8.7499999999999994E-2</v>
      </c>
      <c r="D210" s="47">
        <v>8.829999999999999E-2</v>
      </c>
      <c r="E210" s="50">
        <v>349.83</v>
      </c>
      <c r="F210" s="50">
        <v>345.2</v>
      </c>
      <c r="G210" s="50">
        <v>345.07</v>
      </c>
      <c r="I210">
        <f t="shared" si="47"/>
        <v>199</v>
      </c>
      <c r="J210" s="61">
        <f t="shared" si="40"/>
        <v>44957</v>
      </c>
      <c r="K210" s="61" t="str">
        <f t="shared" si="41"/>
        <v>12023</v>
      </c>
      <c r="L210" s="73">
        <f t="shared" si="42"/>
        <v>6.3700000000000007E-2</v>
      </c>
      <c r="M210" s="73">
        <f t="shared" si="43"/>
        <v>5.1593803560010532E-3</v>
      </c>
      <c r="N210">
        <f t="shared" si="44"/>
        <v>3660.75</v>
      </c>
      <c r="O210">
        <f t="shared" si="45"/>
        <v>3652.9</v>
      </c>
      <c r="P210" s="73">
        <f t="shared" si="46"/>
        <v>1.2495080131492031E-2</v>
      </c>
    </row>
    <row r="211" spans="1:16" x14ac:dyDescent="0.25">
      <c r="A211" s="67">
        <v>38881</v>
      </c>
      <c r="B211" s="64" t="str">
        <f t="shared" si="39"/>
        <v>terça-feira</v>
      </c>
      <c r="C211" s="46">
        <v>8.8300000000000003E-2</v>
      </c>
      <c r="D211" s="47">
        <v>8.9099999999999999E-2</v>
      </c>
      <c r="E211" s="50">
        <v>345.33</v>
      </c>
      <c r="F211" s="50">
        <v>340.76</v>
      </c>
      <c r="G211" s="50">
        <v>340.64</v>
      </c>
      <c r="I211">
        <f t="shared" si="47"/>
        <v>200</v>
      </c>
      <c r="J211" s="61">
        <f t="shared" si="40"/>
        <v>44985</v>
      </c>
      <c r="K211" s="61" t="str">
        <f t="shared" si="41"/>
        <v>22023</v>
      </c>
      <c r="L211" s="73">
        <f t="shared" si="42"/>
        <v>6.1100000000000002E-2</v>
      </c>
      <c r="M211" s="73">
        <f t="shared" si="43"/>
        <v>4.9544081844810073E-3</v>
      </c>
      <c r="N211">
        <f t="shared" si="44"/>
        <v>3712.45</v>
      </c>
      <c r="O211">
        <f t="shared" si="45"/>
        <v>3704.46</v>
      </c>
      <c r="P211" s="73">
        <f t="shared" si="46"/>
        <v>1.194017619340304E-2</v>
      </c>
    </row>
    <row r="212" spans="1:16" x14ac:dyDescent="0.25">
      <c r="A212" s="67">
        <v>38882</v>
      </c>
      <c r="B212" s="64" t="str">
        <f t="shared" si="39"/>
        <v>quarta-feira</v>
      </c>
      <c r="C212" s="46">
        <v>8.8900000000000007E-2</v>
      </c>
      <c r="D212" s="47">
        <v>8.9700000000000002E-2</v>
      </c>
      <c r="E212" s="50">
        <v>342.03</v>
      </c>
      <c r="F212" s="50">
        <v>337.51</v>
      </c>
      <c r="G212" s="50">
        <v>337.39</v>
      </c>
      <c r="I212">
        <f t="shared" si="47"/>
        <v>201</v>
      </c>
      <c r="J212" s="61">
        <f t="shared" si="40"/>
        <v>45016</v>
      </c>
      <c r="K212" s="61" t="str">
        <f t="shared" si="41"/>
        <v>32023</v>
      </c>
      <c r="L212" s="73">
        <f t="shared" si="42"/>
        <v>6.1600000000000002E-2</v>
      </c>
      <c r="M212" s="73">
        <f t="shared" si="43"/>
        <v>4.9938616381550727E-3</v>
      </c>
      <c r="N212">
        <f t="shared" si="44"/>
        <v>3764.57</v>
      </c>
      <c r="O212">
        <f t="shared" si="45"/>
        <v>3755.13</v>
      </c>
      <c r="P212" s="73">
        <f t="shared" si="46"/>
        <v>1.1496451130655005E-2</v>
      </c>
    </row>
    <row r="213" spans="1:16" x14ac:dyDescent="0.25">
      <c r="A213" s="67">
        <v>38884</v>
      </c>
      <c r="B213" s="64" t="str">
        <f t="shared" si="39"/>
        <v>sexta-feira</v>
      </c>
      <c r="C213" s="46">
        <v>8.8499999999999995E-2</v>
      </c>
      <c r="D213" s="47">
        <v>8.929999999999999E-2</v>
      </c>
      <c r="E213" s="50">
        <v>344.45</v>
      </c>
      <c r="F213" s="50">
        <v>339.9</v>
      </c>
      <c r="G213" s="50">
        <v>339.76</v>
      </c>
      <c r="I213">
        <f t="shared" si="47"/>
        <v>202</v>
      </c>
      <c r="J213" s="61">
        <f t="shared" si="40"/>
        <v>45046</v>
      </c>
      <c r="K213" s="61" t="str">
        <f t="shared" si="41"/>
        <v>42023</v>
      </c>
      <c r="L213" s="73">
        <f t="shared" si="42"/>
        <v>6.54E-2</v>
      </c>
      <c r="M213" s="73">
        <f t="shared" si="43"/>
        <v>5.2931524516850459E-3</v>
      </c>
      <c r="N213">
        <f t="shared" si="44"/>
        <v>3784.21</v>
      </c>
      <c r="O213">
        <f t="shared" si="45"/>
        <v>3775</v>
      </c>
      <c r="P213" s="73">
        <f t="shared" si="46"/>
        <v>2.7705687502157517E-3</v>
      </c>
    </row>
    <row r="214" spans="1:16" x14ac:dyDescent="0.25">
      <c r="A214" s="67">
        <v>38887</v>
      </c>
      <c r="B214" s="64" t="str">
        <f t="shared" si="39"/>
        <v>segunda-feira</v>
      </c>
      <c r="C214" s="46">
        <v>8.8200000000000001E-2</v>
      </c>
      <c r="D214" s="47">
        <v>8.8999999999999996E-2</v>
      </c>
      <c r="E214" s="50">
        <v>346.29</v>
      </c>
      <c r="F214" s="50">
        <v>341.72</v>
      </c>
      <c r="G214" s="50">
        <v>341.59</v>
      </c>
      <c r="I214">
        <f t="shared" si="47"/>
        <v>203</v>
      </c>
      <c r="J214" s="61">
        <f t="shared" si="40"/>
        <v>45077</v>
      </c>
      <c r="K214" s="61" t="str">
        <f t="shared" si="41"/>
        <v>52023</v>
      </c>
      <c r="L214" s="73">
        <f t="shared" si="42"/>
        <v>7.6499999999999999E-2</v>
      </c>
      <c r="M214" s="73">
        <f t="shared" si="43"/>
        <v>6.1618262441982541E-3</v>
      </c>
      <c r="N214">
        <f t="shared" si="44"/>
        <v>3776.7</v>
      </c>
      <c r="O214">
        <f t="shared" si="45"/>
        <v>3770.09</v>
      </c>
      <c r="P214" s="73">
        <f t="shared" si="46"/>
        <v>-3.7312939820992597E-3</v>
      </c>
    </row>
    <row r="215" spans="1:16" x14ac:dyDescent="0.25">
      <c r="A215" s="67">
        <v>38888</v>
      </c>
      <c r="B215" s="64" t="str">
        <f t="shared" si="39"/>
        <v>terça-feira</v>
      </c>
      <c r="C215" s="46">
        <v>8.8300000000000003E-2</v>
      </c>
      <c r="D215" s="47">
        <v>8.9099999999999999E-2</v>
      </c>
      <c r="E215" s="50">
        <v>345.84</v>
      </c>
      <c r="F215" s="50">
        <v>341.27</v>
      </c>
      <c r="G215" s="50">
        <v>341.15</v>
      </c>
      <c r="I215">
        <f t="shared" si="47"/>
        <v>204</v>
      </c>
      <c r="J215" s="61">
        <f t="shared" si="40"/>
        <v>45107</v>
      </c>
      <c r="K215" s="61" t="str">
        <f t="shared" si="41"/>
        <v>62023</v>
      </c>
      <c r="L215" s="73">
        <f t="shared" si="42"/>
        <v>7.3599999999999999E-2</v>
      </c>
      <c r="M215" s="73">
        <f t="shared" si="43"/>
        <v>5.9356706291591177E-3</v>
      </c>
      <c r="N215">
        <f t="shared" si="44"/>
        <v>3810.64</v>
      </c>
      <c r="O215">
        <f t="shared" si="45"/>
        <v>3805.14</v>
      </c>
      <c r="P215" s="73">
        <f t="shared" si="46"/>
        <v>7.5303836682818481E-3</v>
      </c>
    </row>
    <row r="216" spans="1:16" x14ac:dyDescent="0.25">
      <c r="A216" s="67">
        <v>38889</v>
      </c>
      <c r="B216" s="64" t="str">
        <f t="shared" si="39"/>
        <v>quarta-feira</v>
      </c>
      <c r="C216" s="46">
        <v>8.8499999999999995E-2</v>
      </c>
      <c r="D216" s="47">
        <v>8.929999999999999E-2</v>
      </c>
      <c r="E216" s="50">
        <v>344.81</v>
      </c>
      <c r="F216" s="50">
        <v>340.26</v>
      </c>
      <c r="G216" s="50">
        <v>340.14</v>
      </c>
      <c r="I216">
        <f t="shared" ref="I216:I222" si="48">+I215+1</f>
        <v>205</v>
      </c>
      <c r="J216" s="61">
        <f t="shared" ref="J216:J222" si="49">EOMONTH(A216,I216)</f>
        <v>45138</v>
      </c>
      <c r="K216" s="61" t="str">
        <f t="shared" ref="K216:K222" si="50">MONTH(J216)&amp;YEAR(J216)</f>
        <v>72023</v>
      </c>
      <c r="L216" s="73">
        <f t="shared" si="42"/>
        <v>6.8199999999999997E-2</v>
      </c>
      <c r="M216" s="73">
        <f t="shared" ref="M216:M222" si="51">((L216+1)^(1/12))-1</f>
        <v>5.5130570181556315E-3</v>
      </c>
      <c r="N216">
        <f t="shared" si="44"/>
        <v>3854.03</v>
      </c>
      <c r="O216">
        <f t="shared" si="45"/>
        <v>3848.42</v>
      </c>
      <c r="P216" s="73">
        <f t="shared" ref="P216:P222" si="52">(O216/N215)-1</f>
        <v>9.9143450968866009E-3</v>
      </c>
    </row>
    <row r="217" spans="1:16" x14ac:dyDescent="0.25">
      <c r="A217" s="67">
        <v>38890</v>
      </c>
      <c r="B217" s="64" t="str">
        <f t="shared" si="39"/>
        <v>quinta-feira</v>
      </c>
      <c r="C217" s="46">
        <v>8.8300000000000003E-2</v>
      </c>
      <c r="D217" s="47">
        <v>8.9099999999999999E-2</v>
      </c>
      <c r="E217" s="50">
        <v>346.08</v>
      </c>
      <c r="F217" s="50">
        <v>341.51</v>
      </c>
      <c r="G217" s="50">
        <v>341.39</v>
      </c>
      <c r="I217">
        <f t="shared" si="48"/>
        <v>206</v>
      </c>
      <c r="J217" s="61">
        <f t="shared" si="49"/>
        <v>45169</v>
      </c>
      <c r="K217" s="61" t="str">
        <f t="shared" si="50"/>
        <v>82023</v>
      </c>
      <c r="L217" s="73">
        <f t="shared" si="42"/>
        <v>6.6900000000000001E-2</v>
      </c>
      <c r="M217" s="73">
        <f t="shared" si="51"/>
        <v>5.4110242629969996E-3</v>
      </c>
      <c r="N217">
        <f t="shared" si="44"/>
        <v>3890.25</v>
      </c>
      <c r="O217">
        <f t="shared" si="45"/>
        <v>3884.78</v>
      </c>
      <c r="P217" s="73">
        <f t="shared" si="52"/>
        <v>7.9786612973951065E-3</v>
      </c>
    </row>
    <row r="218" spans="1:16" x14ac:dyDescent="0.25">
      <c r="A218" s="67">
        <v>38891</v>
      </c>
      <c r="B218" s="64" t="str">
        <f t="shared" si="39"/>
        <v>sexta-feira</v>
      </c>
      <c r="C218" s="46">
        <v>8.7999999999999995E-2</v>
      </c>
      <c r="D218" s="47">
        <v>8.879999999999999E-2</v>
      </c>
      <c r="E218" s="50">
        <v>347.94</v>
      </c>
      <c r="F218" s="50">
        <v>343.35</v>
      </c>
      <c r="G218" s="50">
        <v>343.22</v>
      </c>
      <c r="I218">
        <f t="shared" si="48"/>
        <v>207</v>
      </c>
      <c r="J218" s="61">
        <f t="shared" si="49"/>
        <v>45199</v>
      </c>
      <c r="K218" s="61" t="str">
        <f t="shared" si="50"/>
        <v>92023</v>
      </c>
      <c r="L218" s="73">
        <f t="shared" si="42"/>
        <v>6.4100000000000004E-2</v>
      </c>
      <c r="M218" s="73">
        <f t="shared" si="51"/>
        <v>5.1908737651189529E-3</v>
      </c>
      <c r="N218">
        <f t="shared" si="44"/>
        <v>3929.73</v>
      </c>
      <c r="O218">
        <f t="shared" si="45"/>
        <v>3923.66</v>
      </c>
      <c r="P218" s="73">
        <f t="shared" si="52"/>
        <v>8.5881370091895892E-3</v>
      </c>
    </row>
    <row r="219" spans="1:16" x14ac:dyDescent="0.25">
      <c r="A219" s="67">
        <v>38894</v>
      </c>
      <c r="B219" s="64" t="str">
        <f t="shared" si="39"/>
        <v>segunda-feira</v>
      </c>
      <c r="C219" s="46">
        <v>8.8000000000000009E-2</v>
      </c>
      <c r="D219" s="47">
        <v>8.8800000000000004E-2</v>
      </c>
      <c r="E219" s="50">
        <v>347.86</v>
      </c>
      <c r="F219" s="50">
        <v>343.27</v>
      </c>
      <c r="G219" s="50">
        <v>343.16</v>
      </c>
      <c r="I219">
        <f t="shared" si="48"/>
        <v>208</v>
      </c>
      <c r="J219" s="61">
        <f t="shared" si="49"/>
        <v>45230</v>
      </c>
      <c r="K219" s="61" t="str">
        <f t="shared" si="50"/>
        <v>102023</v>
      </c>
      <c r="L219" s="73">
        <f t="shared" si="42"/>
        <v>6.7099999999999993E-2</v>
      </c>
      <c r="M219" s="73">
        <f t="shared" si="51"/>
        <v>5.4267290252520972E-3</v>
      </c>
      <c r="N219">
        <f t="shared" si="44"/>
        <v>3950.39</v>
      </c>
      <c r="O219">
        <f t="shared" si="45"/>
        <v>3945.54</v>
      </c>
      <c r="P219" s="73">
        <f t="shared" si="52"/>
        <v>4.0231771648433501E-3</v>
      </c>
    </row>
    <row r="220" spans="1:16" x14ac:dyDescent="0.25">
      <c r="A220" s="67">
        <v>38895</v>
      </c>
      <c r="B220" s="64" t="str">
        <f t="shared" si="39"/>
        <v>terça-feira</v>
      </c>
      <c r="C220" s="46">
        <v>8.8200000000000001E-2</v>
      </c>
      <c r="D220" s="47">
        <v>8.8999999999999996E-2</v>
      </c>
      <c r="E220" s="50">
        <v>346.81</v>
      </c>
      <c r="F220" s="50">
        <v>342.23</v>
      </c>
      <c r="G220" s="50">
        <v>342.13</v>
      </c>
      <c r="I220">
        <f t="shared" si="48"/>
        <v>209</v>
      </c>
      <c r="J220" s="61">
        <f t="shared" si="49"/>
        <v>45260</v>
      </c>
      <c r="K220" s="61" t="str">
        <f t="shared" si="50"/>
        <v>112023</v>
      </c>
      <c r="L220" s="73">
        <f t="shared" si="42"/>
        <v>6.6600000000000006E-2</v>
      </c>
      <c r="M220" s="73">
        <f t="shared" si="51"/>
        <v>5.3874620588785227E-3</v>
      </c>
      <c r="N220">
        <f t="shared" si="44"/>
        <v>3982.11</v>
      </c>
      <c r="O220">
        <f t="shared" si="45"/>
        <v>3977.54</v>
      </c>
      <c r="P220" s="73">
        <f t="shared" si="52"/>
        <v>6.8727391472740429E-3</v>
      </c>
    </row>
    <row r="221" spans="1:16" x14ac:dyDescent="0.25">
      <c r="A221" s="67">
        <v>38896</v>
      </c>
      <c r="B221" s="64" t="str">
        <f t="shared" si="39"/>
        <v>quarta-feira</v>
      </c>
      <c r="C221" s="46">
        <v>8.7999999999999995E-2</v>
      </c>
      <c r="D221" s="47">
        <v>8.879999999999999E-2</v>
      </c>
      <c r="E221" s="50">
        <v>348.07</v>
      </c>
      <c r="F221" s="50">
        <v>343.48</v>
      </c>
      <c r="G221" s="50">
        <v>343.37</v>
      </c>
      <c r="I221">
        <f t="shared" si="48"/>
        <v>210</v>
      </c>
      <c r="J221" s="61">
        <f t="shared" si="49"/>
        <v>45291</v>
      </c>
      <c r="K221" s="61" t="str">
        <f t="shared" si="50"/>
        <v>122023</v>
      </c>
      <c r="L221" s="73">
        <f t="shared" si="42"/>
        <v>6.8199999999999997E-2</v>
      </c>
      <c r="M221" s="73">
        <f t="shared" si="51"/>
        <v>5.5130570181556315E-3</v>
      </c>
      <c r="N221">
        <f t="shared" si="44"/>
        <v>4012.43</v>
      </c>
      <c r="O221">
        <f t="shared" si="45"/>
        <v>4005.04</v>
      </c>
      <c r="P221" s="73">
        <f t="shared" si="52"/>
        <v>5.7582537900759956E-3</v>
      </c>
    </row>
    <row r="222" spans="1:16" x14ac:dyDescent="0.25">
      <c r="A222" s="67">
        <v>38897</v>
      </c>
      <c r="B222" s="64" t="str">
        <f t="shared" si="39"/>
        <v>quinta-feira</v>
      </c>
      <c r="C222" s="46">
        <v>8.7800000000000003E-2</v>
      </c>
      <c r="D222" s="47">
        <v>8.8599999999999998E-2</v>
      </c>
      <c r="E222" s="50">
        <v>349.33</v>
      </c>
      <c r="F222" s="50">
        <v>344.72</v>
      </c>
      <c r="G222" s="50">
        <v>344.62</v>
      </c>
      <c r="I222">
        <f t="shared" si="48"/>
        <v>211</v>
      </c>
      <c r="J222" s="61">
        <f t="shared" si="49"/>
        <v>45322</v>
      </c>
      <c r="K222" s="61" t="str">
        <f t="shared" si="50"/>
        <v>12024</v>
      </c>
      <c r="L222" s="73">
        <f t="shared" si="42"/>
        <v>6.4899999999999999E-2</v>
      </c>
      <c r="M222" s="73">
        <f t="shared" si="51"/>
        <v>5.2538280408596094E-3</v>
      </c>
      <c r="N222">
        <f t="shared" si="44"/>
        <v>4064.44</v>
      </c>
      <c r="O222">
        <f t="shared" si="45"/>
        <v>4060.46</v>
      </c>
      <c r="P222" s="73">
        <f t="shared" si="52"/>
        <v>1.1970302285647438E-2</v>
      </c>
    </row>
    <row r="223" spans="1:16" x14ac:dyDescent="0.25">
      <c r="A223" s="67">
        <v>38898</v>
      </c>
      <c r="B223" s="64" t="str">
        <f t="shared" si="39"/>
        <v>sexta-feira</v>
      </c>
      <c r="C223" s="46">
        <v>8.6599999999999996E-2</v>
      </c>
      <c r="D223" s="47">
        <v>8.7399999999999992E-2</v>
      </c>
      <c r="E223" s="50">
        <v>356.44</v>
      </c>
      <c r="F223" s="50">
        <v>351.74</v>
      </c>
      <c r="G223" s="50">
        <v>351.66</v>
      </c>
      <c r="I223" s="68"/>
      <c r="J223" s="69"/>
      <c r="K223" s="69"/>
      <c r="L223" s="70"/>
      <c r="M223" s="70"/>
      <c r="N223" s="68"/>
      <c r="O223" s="68"/>
      <c r="P223" s="70"/>
    </row>
    <row r="224" spans="1:16" x14ac:dyDescent="0.25">
      <c r="A224" s="67">
        <v>38901</v>
      </c>
      <c r="B224" s="64" t="str">
        <f t="shared" si="39"/>
        <v>segunda-feira</v>
      </c>
      <c r="C224" s="46">
        <v>8.6400000000000005E-2</v>
      </c>
      <c r="D224" s="47">
        <v>8.72E-2</v>
      </c>
      <c r="E224" s="50">
        <v>357.74</v>
      </c>
      <c r="F224" s="50">
        <v>353.01</v>
      </c>
      <c r="G224" s="50">
        <v>352.91</v>
      </c>
      <c r="I224" s="68"/>
      <c r="J224" s="69"/>
      <c r="K224" s="69"/>
      <c r="L224" s="70"/>
      <c r="M224" s="70"/>
      <c r="N224" s="68"/>
      <c r="O224" s="68"/>
      <c r="P224" s="70"/>
    </row>
    <row r="225" spans="1:16" x14ac:dyDescent="0.25">
      <c r="A225" s="67">
        <v>38902</v>
      </c>
      <c r="B225" s="64" t="str">
        <f t="shared" si="39"/>
        <v>terça-feira</v>
      </c>
      <c r="C225" s="46">
        <v>8.5999999999999993E-2</v>
      </c>
      <c r="D225" s="47">
        <v>8.6799999999999988E-2</v>
      </c>
      <c r="E225" s="50">
        <v>360.23</v>
      </c>
      <c r="F225" s="50">
        <v>355.47</v>
      </c>
      <c r="G225" s="50">
        <v>355.37</v>
      </c>
      <c r="I225" s="68"/>
      <c r="J225" s="69"/>
      <c r="K225" s="69"/>
      <c r="L225" s="70"/>
      <c r="M225" s="70"/>
      <c r="N225" s="68"/>
      <c r="O225" s="68"/>
      <c r="P225" s="70"/>
    </row>
    <row r="226" spans="1:16" x14ac:dyDescent="0.25">
      <c r="A226" s="67">
        <v>38903</v>
      </c>
      <c r="B226" s="64" t="str">
        <f t="shared" si="39"/>
        <v>quarta-feira</v>
      </c>
      <c r="C226" s="46">
        <v>8.5800000000000001E-2</v>
      </c>
      <c r="D226" s="47">
        <v>8.6599999999999996E-2</v>
      </c>
      <c r="E226" s="50">
        <v>361.53</v>
      </c>
      <c r="F226" s="50">
        <v>356.76</v>
      </c>
      <c r="G226" s="50">
        <v>356.66</v>
      </c>
      <c r="I226" s="68"/>
      <c r="J226" s="69"/>
      <c r="K226" s="69"/>
      <c r="L226" s="70"/>
      <c r="M226" s="70"/>
      <c r="N226" s="68"/>
      <c r="O226" s="68"/>
      <c r="P226" s="70"/>
    </row>
    <row r="227" spans="1:16" x14ac:dyDescent="0.25">
      <c r="A227" s="67">
        <v>38904</v>
      </c>
      <c r="B227" s="64" t="str">
        <f t="shared" si="39"/>
        <v>quinta-feira</v>
      </c>
      <c r="C227" s="46">
        <v>8.5999999999999993E-2</v>
      </c>
      <c r="D227" s="47">
        <v>8.6799999999999988E-2</v>
      </c>
      <c r="E227" s="50">
        <v>360.44</v>
      </c>
      <c r="F227" s="50">
        <v>355.68</v>
      </c>
      <c r="G227" s="50">
        <v>355.58</v>
      </c>
      <c r="I227" s="68"/>
      <c r="J227" s="69"/>
      <c r="K227" s="69"/>
      <c r="L227" s="70"/>
      <c r="M227" s="70"/>
      <c r="N227" s="68"/>
      <c r="O227" s="68"/>
      <c r="P227" s="70"/>
    </row>
    <row r="228" spans="1:16" x14ac:dyDescent="0.25">
      <c r="A228" s="67">
        <v>38905</v>
      </c>
      <c r="B228" s="64" t="str">
        <f t="shared" si="39"/>
        <v>sexta-feira</v>
      </c>
      <c r="C228" s="46">
        <v>8.48E-2</v>
      </c>
      <c r="D228" s="47">
        <v>8.5599999999999996E-2</v>
      </c>
      <c r="E228" s="50">
        <v>367.45</v>
      </c>
      <c r="F228" s="50">
        <v>362.59</v>
      </c>
      <c r="G228" s="50">
        <v>362.55</v>
      </c>
      <c r="I228" s="68"/>
      <c r="J228" s="69"/>
      <c r="K228" s="69"/>
      <c r="L228" s="70"/>
      <c r="M228" s="70"/>
      <c r="N228" s="68"/>
      <c r="O228" s="68"/>
      <c r="P228" s="70"/>
    </row>
    <row r="229" spans="1:16" x14ac:dyDescent="0.25">
      <c r="A229" s="67">
        <v>38908</v>
      </c>
      <c r="B229" s="64" t="str">
        <f t="shared" si="39"/>
        <v>segunda-feira</v>
      </c>
      <c r="C229" s="46">
        <v>8.4699999999999998E-2</v>
      </c>
      <c r="D229" s="47">
        <v>8.5499999999999993E-2</v>
      </c>
      <c r="E229" s="50">
        <v>368.15</v>
      </c>
      <c r="F229" s="50">
        <v>363.29</v>
      </c>
      <c r="G229" s="50">
        <v>363.2</v>
      </c>
      <c r="I229" s="68"/>
      <c r="J229" s="69"/>
      <c r="K229" s="69"/>
      <c r="L229" s="70"/>
      <c r="M229" s="70"/>
      <c r="N229" s="68"/>
      <c r="O229" s="68"/>
      <c r="P229" s="70"/>
    </row>
    <row r="230" spans="1:16" x14ac:dyDescent="0.25">
      <c r="A230" s="67">
        <v>38909</v>
      </c>
      <c r="B230" s="64" t="str">
        <f t="shared" si="39"/>
        <v>terça-feira</v>
      </c>
      <c r="C230" s="46">
        <v>8.43E-2</v>
      </c>
      <c r="D230" s="47">
        <v>8.5099999999999995E-2</v>
      </c>
      <c r="E230" s="50">
        <v>370.7</v>
      </c>
      <c r="F230" s="50">
        <v>365.8</v>
      </c>
      <c r="G230" s="50">
        <v>365.71</v>
      </c>
      <c r="I230" s="68"/>
      <c r="J230" s="69"/>
      <c r="K230" s="69"/>
      <c r="L230" s="70"/>
      <c r="M230" s="70"/>
      <c r="N230" s="68"/>
      <c r="O230" s="68"/>
      <c r="P230" s="70"/>
    </row>
    <row r="231" spans="1:16" x14ac:dyDescent="0.25">
      <c r="A231" s="67">
        <v>38910</v>
      </c>
      <c r="B231" s="64" t="str">
        <f t="shared" si="39"/>
        <v>quarta-feira</v>
      </c>
      <c r="C231" s="46">
        <v>8.3799999999999999E-2</v>
      </c>
      <c r="D231" s="47">
        <v>8.4599999999999995E-2</v>
      </c>
      <c r="E231" s="50">
        <v>373.89</v>
      </c>
      <c r="F231" s="50">
        <v>368.95</v>
      </c>
      <c r="G231" s="50">
        <v>368.86</v>
      </c>
      <c r="I231" s="68"/>
      <c r="J231" s="69"/>
      <c r="K231" s="69"/>
      <c r="L231" s="70"/>
      <c r="M231" s="70"/>
      <c r="N231" s="68"/>
      <c r="O231" s="68"/>
      <c r="P231" s="70"/>
    </row>
    <row r="232" spans="1:16" x14ac:dyDescent="0.25">
      <c r="A232" s="67">
        <v>38911</v>
      </c>
      <c r="B232" s="64" t="str">
        <f t="shared" si="39"/>
        <v>quinta-feira</v>
      </c>
      <c r="C232" s="46">
        <v>8.3500000000000005E-2</v>
      </c>
      <c r="D232" s="47">
        <v>8.43E-2</v>
      </c>
      <c r="E232" s="50">
        <v>375.85</v>
      </c>
      <c r="F232" s="50">
        <v>370.89</v>
      </c>
      <c r="G232" s="50">
        <v>370.79</v>
      </c>
      <c r="I232" s="68"/>
      <c r="J232" s="69"/>
      <c r="K232" s="69"/>
      <c r="L232" s="70"/>
      <c r="M232" s="70"/>
      <c r="N232" s="68"/>
      <c r="O232" s="68"/>
      <c r="P232" s="70"/>
    </row>
    <row r="233" spans="1:16" x14ac:dyDescent="0.25">
      <c r="A233" s="67">
        <v>38912</v>
      </c>
      <c r="B233" s="64" t="str">
        <f t="shared" si="39"/>
        <v>sexta-feira</v>
      </c>
      <c r="C233" s="46">
        <v>8.3400000000000002E-2</v>
      </c>
      <c r="D233" s="47">
        <v>8.4199999999999997E-2</v>
      </c>
      <c r="E233" s="50">
        <v>376.62</v>
      </c>
      <c r="F233" s="50">
        <v>371.64</v>
      </c>
      <c r="G233" s="50">
        <v>371.45</v>
      </c>
      <c r="I233" s="68"/>
      <c r="J233" s="69"/>
      <c r="K233" s="69"/>
      <c r="L233" s="70"/>
      <c r="M233" s="70"/>
      <c r="N233" s="68"/>
      <c r="O233" s="68"/>
      <c r="P233" s="70"/>
    </row>
    <row r="234" spans="1:16" x14ac:dyDescent="0.25">
      <c r="A234" s="67">
        <v>38915</v>
      </c>
      <c r="B234" s="64" t="str">
        <f t="shared" si="39"/>
        <v>segunda-feira</v>
      </c>
      <c r="C234" s="46">
        <v>8.1799999999999998E-2</v>
      </c>
      <c r="D234" s="47">
        <v>8.2599999999999993E-2</v>
      </c>
      <c r="E234" s="50">
        <v>386.92</v>
      </c>
      <c r="F234" s="50">
        <v>381.81</v>
      </c>
      <c r="G234" s="50">
        <v>381.66</v>
      </c>
      <c r="I234" s="68"/>
      <c r="J234" s="69"/>
      <c r="K234" s="69"/>
      <c r="L234" s="70"/>
      <c r="M234" s="70"/>
      <c r="N234" s="68"/>
      <c r="O234" s="68"/>
      <c r="P234" s="70"/>
    </row>
    <row r="235" spans="1:16" x14ac:dyDescent="0.25">
      <c r="A235" s="67">
        <v>38916</v>
      </c>
      <c r="B235" s="64" t="str">
        <f t="shared" si="39"/>
        <v>terça-feira</v>
      </c>
      <c r="C235" s="46">
        <v>7.8399999999999997E-2</v>
      </c>
      <c r="D235" s="47">
        <v>7.9199999999999993E-2</v>
      </c>
      <c r="E235" s="50">
        <v>409.64</v>
      </c>
      <c r="F235" s="50">
        <v>404.21</v>
      </c>
      <c r="G235" s="50">
        <v>404.06</v>
      </c>
      <c r="I235" s="68"/>
      <c r="J235" s="69"/>
      <c r="K235" s="69"/>
      <c r="L235" s="70"/>
      <c r="M235" s="70"/>
      <c r="N235" s="68"/>
      <c r="O235" s="68"/>
      <c r="P235" s="70"/>
    </row>
    <row r="236" spans="1:16" x14ac:dyDescent="0.25">
      <c r="A236" s="67">
        <v>38917</v>
      </c>
      <c r="B236" s="64" t="str">
        <f t="shared" si="39"/>
        <v>quarta-feira</v>
      </c>
      <c r="C236" s="46">
        <v>7.85E-2</v>
      </c>
      <c r="D236" s="47">
        <v>7.9299999999999995E-2</v>
      </c>
      <c r="E236" s="50">
        <v>409.11</v>
      </c>
      <c r="F236" s="50">
        <v>403.68</v>
      </c>
      <c r="G236" s="50">
        <v>403.54</v>
      </c>
      <c r="I236" s="68"/>
      <c r="J236" s="69"/>
      <c r="K236" s="69"/>
      <c r="L236" s="70"/>
      <c r="M236" s="70"/>
      <c r="N236" s="68"/>
      <c r="O236" s="68"/>
      <c r="P236" s="70"/>
    </row>
    <row r="237" spans="1:16" x14ac:dyDescent="0.25">
      <c r="A237" s="67">
        <v>38918</v>
      </c>
      <c r="B237" s="64" t="str">
        <f t="shared" si="39"/>
        <v>quinta-feira</v>
      </c>
      <c r="C237" s="46">
        <v>7.8799999999999995E-2</v>
      </c>
      <c r="D237" s="47">
        <v>7.959999999999999E-2</v>
      </c>
      <c r="E237" s="50">
        <v>407.21</v>
      </c>
      <c r="F237" s="50">
        <v>401.81</v>
      </c>
      <c r="G237" s="50">
        <v>401.67</v>
      </c>
      <c r="I237" s="68"/>
      <c r="J237" s="69"/>
      <c r="K237" s="69"/>
      <c r="L237" s="70"/>
      <c r="M237" s="70"/>
      <c r="N237" s="68"/>
      <c r="O237" s="68"/>
      <c r="P237" s="70"/>
    </row>
    <row r="238" spans="1:16" x14ac:dyDescent="0.25">
      <c r="A238" s="67">
        <v>38919</v>
      </c>
      <c r="B238" s="64" t="str">
        <f t="shared" si="39"/>
        <v>sexta-feira</v>
      </c>
      <c r="C238" s="46">
        <v>7.8799999999999995E-2</v>
      </c>
      <c r="D238" s="47">
        <v>7.959999999999999E-2</v>
      </c>
      <c r="E238" s="50">
        <v>407.41</v>
      </c>
      <c r="F238" s="50">
        <v>402.01</v>
      </c>
      <c r="G238" s="50">
        <v>401.81</v>
      </c>
      <c r="I238" s="68"/>
      <c r="J238" s="69"/>
      <c r="K238" s="69"/>
      <c r="L238" s="70"/>
      <c r="M238" s="70"/>
      <c r="N238" s="68"/>
      <c r="O238" s="68"/>
      <c r="P238" s="70"/>
    </row>
    <row r="239" spans="1:16" x14ac:dyDescent="0.25">
      <c r="A239" s="67">
        <v>38922</v>
      </c>
      <c r="B239" s="64" t="str">
        <f t="shared" si="39"/>
        <v>segunda-feira</v>
      </c>
      <c r="C239" s="46">
        <v>7.9000000000000001E-2</v>
      </c>
      <c r="D239" s="47">
        <v>7.9799999999999996E-2</v>
      </c>
      <c r="E239" s="50">
        <v>406.2</v>
      </c>
      <c r="F239" s="50">
        <v>400.82</v>
      </c>
      <c r="G239" s="50">
        <v>400.67</v>
      </c>
      <c r="I239" s="68"/>
      <c r="J239" s="69"/>
      <c r="K239" s="69"/>
      <c r="L239" s="70"/>
      <c r="M239" s="70"/>
      <c r="N239" s="68"/>
      <c r="O239" s="68"/>
      <c r="P239" s="70"/>
    </row>
    <row r="240" spans="1:16" x14ac:dyDescent="0.25">
      <c r="A240" s="67">
        <v>38923</v>
      </c>
      <c r="B240" s="64" t="str">
        <f t="shared" si="39"/>
        <v>terça-feira</v>
      </c>
      <c r="C240" s="46">
        <v>7.8899999999999998E-2</v>
      </c>
      <c r="D240" s="47">
        <v>7.9699999999999993E-2</v>
      </c>
      <c r="E240" s="50">
        <v>407.03</v>
      </c>
      <c r="F240" s="50">
        <v>401.63</v>
      </c>
      <c r="G240" s="50">
        <v>401.49</v>
      </c>
      <c r="I240" s="68"/>
      <c r="J240" s="69"/>
      <c r="K240" s="69"/>
      <c r="L240" s="70"/>
      <c r="M240" s="70"/>
      <c r="N240" s="68"/>
      <c r="O240" s="68"/>
      <c r="P240" s="70"/>
    </row>
    <row r="241" spans="1:16" x14ac:dyDescent="0.25">
      <c r="A241" s="67">
        <v>38924</v>
      </c>
      <c r="B241" s="64" t="str">
        <f t="shared" si="39"/>
        <v>quarta-feira</v>
      </c>
      <c r="C241" s="46">
        <v>7.8399999999999997E-2</v>
      </c>
      <c r="D241" s="47">
        <v>7.9199999999999993E-2</v>
      </c>
      <c r="E241" s="50">
        <v>410.5</v>
      </c>
      <c r="F241" s="50">
        <v>405.06</v>
      </c>
      <c r="G241" s="50">
        <v>404.92</v>
      </c>
      <c r="I241" s="68"/>
      <c r="J241" s="69"/>
      <c r="K241" s="69"/>
      <c r="L241" s="70"/>
      <c r="M241" s="70"/>
      <c r="N241" s="68"/>
      <c r="O241" s="68"/>
      <c r="P241" s="70"/>
    </row>
    <row r="242" spans="1:16" x14ac:dyDescent="0.25">
      <c r="A242" s="67">
        <v>38925</v>
      </c>
      <c r="B242" s="64" t="str">
        <f t="shared" si="39"/>
        <v>quinta-feira</v>
      </c>
      <c r="C242" s="46">
        <v>7.8100000000000003E-2</v>
      </c>
      <c r="D242" s="47">
        <v>7.8899999999999998E-2</v>
      </c>
      <c r="E242" s="50">
        <v>412.7</v>
      </c>
      <c r="F242" s="50">
        <v>407.23</v>
      </c>
      <c r="G242" s="50">
        <v>407.1</v>
      </c>
      <c r="I242" s="68"/>
      <c r="J242" s="69"/>
      <c r="K242" s="69"/>
      <c r="L242" s="70"/>
      <c r="M242" s="70"/>
      <c r="N242" s="68"/>
      <c r="O242" s="68"/>
      <c r="P242" s="70"/>
    </row>
    <row r="243" spans="1:16" x14ac:dyDescent="0.25">
      <c r="A243" s="67">
        <v>38926</v>
      </c>
      <c r="B243" s="64" t="str">
        <f t="shared" si="39"/>
        <v>sexta-feira</v>
      </c>
      <c r="C243" s="46">
        <v>7.8200000000000006E-2</v>
      </c>
      <c r="D243" s="47">
        <v>7.9000000000000001E-2</v>
      </c>
      <c r="E243" s="50">
        <v>412.19</v>
      </c>
      <c r="F243" s="50">
        <v>406.73</v>
      </c>
      <c r="G243" s="50">
        <v>406.56</v>
      </c>
      <c r="I243" s="68"/>
      <c r="J243" s="69"/>
      <c r="K243" s="69"/>
      <c r="L243" s="70"/>
      <c r="M243" s="70"/>
      <c r="N243" s="68"/>
      <c r="O243" s="68"/>
      <c r="P243" s="70"/>
    </row>
    <row r="244" spans="1:16" x14ac:dyDescent="0.25">
      <c r="A244" s="67">
        <v>38929</v>
      </c>
      <c r="B244" s="64" t="str">
        <f t="shared" si="39"/>
        <v>segunda-feira</v>
      </c>
      <c r="C244" s="46">
        <v>7.85E-2</v>
      </c>
      <c r="D244" s="47">
        <v>7.9299999999999995E-2</v>
      </c>
      <c r="E244" s="50">
        <v>410.28</v>
      </c>
      <c r="F244" s="50">
        <v>404.85</v>
      </c>
      <c r="G244" s="50">
        <v>404.71</v>
      </c>
      <c r="I244" s="68"/>
      <c r="J244" s="69"/>
      <c r="K244" s="69"/>
      <c r="L244" s="70"/>
      <c r="M244" s="70"/>
      <c r="N244" s="68"/>
      <c r="O244" s="68"/>
      <c r="P244" s="70"/>
    </row>
    <row r="245" spans="1:16" x14ac:dyDescent="0.25">
      <c r="A245" s="67">
        <v>38930</v>
      </c>
      <c r="B245" s="64" t="str">
        <f t="shared" si="39"/>
        <v>terça-feira</v>
      </c>
      <c r="C245" s="46">
        <v>7.8799999999999995E-2</v>
      </c>
      <c r="D245" s="47">
        <v>7.959999999999999E-2</v>
      </c>
      <c r="E245" s="50">
        <v>408.37</v>
      </c>
      <c r="F245" s="50">
        <v>402.97</v>
      </c>
      <c r="G245" s="50">
        <v>402.83</v>
      </c>
      <c r="I245" s="68"/>
      <c r="J245" s="69"/>
      <c r="K245" s="69"/>
      <c r="L245" s="70"/>
      <c r="M245" s="70"/>
      <c r="N245" s="68"/>
      <c r="O245" s="68"/>
      <c r="P245" s="70"/>
    </row>
    <row r="246" spans="1:16" x14ac:dyDescent="0.25">
      <c r="A246" s="67">
        <v>38931</v>
      </c>
      <c r="B246" s="64" t="str">
        <f t="shared" si="39"/>
        <v>quarta-feira</v>
      </c>
      <c r="C246" s="46">
        <v>7.9100000000000004E-2</v>
      </c>
      <c r="D246" s="47">
        <v>7.9899999999999999E-2</v>
      </c>
      <c r="E246" s="50">
        <v>406.48</v>
      </c>
      <c r="F246" s="50">
        <v>401.11</v>
      </c>
      <c r="G246" s="50">
        <v>400.96</v>
      </c>
      <c r="I246" s="68"/>
      <c r="J246" s="69"/>
      <c r="K246" s="69"/>
      <c r="L246" s="70"/>
      <c r="M246" s="70"/>
      <c r="N246" s="68"/>
      <c r="O246" s="68"/>
      <c r="P246" s="70"/>
    </row>
    <row r="247" spans="1:16" x14ac:dyDescent="0.25">
      <c r="A247" s="67">
        <v>38932</v>
      </c>
      <c r="B247" s="64" t="str">
        <f t="shared" si="39"/>
        <v>quinta-feira</v>
      </c>
      <c r="C247" s="46">
        <v>7.8899999999999998E-2</v>
      </c>
      <c r="D247" s="47">
        <v>7.9699999999999993E-2</v>
      </c>
      <c r="E247" s="50">
        <v>407.98</v>
      </c>
      <c r="F247" s="50">
        <v>402.58</v>
      </c>
      <c r="G247" s="50">
        <v>402.44</v>
      </c>
      <c r="I247" s="68"/>
      <c r="J247" s="69"/>
      <c r="K247" s="69"/>
      <c r="L247" s="70"/>
      <c r="M247" s="70"/>
      <c r="N247" s="68"/>
      <c r="O247" s="68"/>
      <c r="P247" s="70"/>
    </row>
    <row r="248" spans="1:16" x14ac:dyDescent="0.25">
      <c r="A248" s="67">
        <v>38933</v>
      </c>
      <c r="B248" s="64" t="str">
        <f t="shared" si="39"/>
        <v>sexta-feira</v>
      </c>
      <c r="C248" s="46">
        <v>7.8799999999999995E-2</v>
      </c>
      <c r="D248" s="47">
        <v>7.959999999999999E-2</v>
      </c>
      <c r="E248" s="50">
        <v>408.84</v>
      </c>
      <c r="F248" s="50">
        <v>403.43</v>
      </c>
      <c r="G248" s="50">
        <v>403.25</v>
      </c>
      <c r="I248" s="68"/>
      <c r="J248" s="69"/>
      <c r="K248" s="69"/>
      <c r="L248" s="70"/>
      <c r="M248" s="70"/>
      <c r="N248" s="68"/>
      <c r="O248" s="68"/>
      <c r="P248" s="70"/>
    </row>
    <row r="249" spans="1:16" x14ac:dyDescent="0.25">
      <c r="A249" s="67">
        <v>38936</v>
      </c>
      <c r="B249" s="64" t="str">
        <f t="shared" si="39"/>
        <v>segunda-feira</v>
      </c>
      <c r="C249" s="46">
        <v>7.8E-2</v>
      </c>
      <c r="D249" s="47">
        <v>7.8799999999999995E-2</v>
      </c>
      <c r="E249" s="50">
        <v>414.46</v>
      </c>
      <c r="F249" s="50">
        <v>408.98</v>
      </c>
      <c r="G249" s="50">
        <v>408.84</v>
      </c>
      <c r="I249" s="68"/>
      <c r="J249" s="69"/>
      <c r="K249" s="69"/>
      <c r="L249" s="70"/>
      <c r="M249" s="70"/>
      <c r="N249" s="68"/>
      <c r="O249" s="68"/>
      <c r="P249" s="70"/>
    </row>
    <row r="250" spans="1:16" x14ac:dyDescent="0.25">
      <c r="A250" s="67">
        <v>38937</v>
      </c>
      <c r="B250" s="64" t="str">
        <f t="shared" si="39"/>
        <v>terça-feira</v>
      </c>
      <c r="C250" s="46">
        <v>7.7499999999999999E-2</v>
      </c>
      <c r="D250" s="47">
        <v>7.8299999999999995E-2</v>
      </c>
      <c r="E250" s="50">
        <v>418.07</v>
      </c>
      <c r="F250" s="50">
        <v>412.54</v>
      </c>
      <c r="G250" s="50">
        <v>412.4</v>
      </c>
      <c r="I250" s="68"/>
      <c r="J250" s="69"/>
      <c r="K250" s="69"/>
      <c r="L250" s="70"/>
      <c r="M250" s="70"/>
      <c r="N250" s="68"/>
      <c r="O250" s="68"/>
      <c r="P250" s="70"/>
    </row>
    <row r="251" spans="1:16" x14ac:dyDescent="0.25">
      <c r="A251" s="67">
        <v>38938</v>
      </c>
      <c r="B251" s="64" t="str">
        <f t="shared" si="39"/>
        <v>quarta-feira</v>
      </c>
      <c r="C251" s="46">
        <v>7.7200000000000005E-2</v>
      </c>
      <c r="D251" s="47">
        <v>7.8E-2</v>
      </c>
      <c r="E251" s="50">
        <v>420.31</v>
      </c>
      <c r="F251" s="50">
        <v>414.75</v>
      </c>
      <c r="G251" s="50">
        <v>414.6</v>
      </c>
      <c r="I251" s="68"/>
      <c r="J251" s="69"/>
      <c r="K251" s="69"/>
      <c r="L251" s="70"/>
      <c r="M251" s="70"/>
      <c r="N251" s="68"/>
      <c r="O251" s="68"/>
      <c r="P251" s="70"/>
    </row>
    <row r="252" spans="1:16" x14ac:dyDescent="0.25">
      <c r="A252" s="67">
        <v>38939</v>
      </c>
      <c r="B252" s="64" t="str">
        <f t="shared" si="39"/>
        <v>quinta-feira</v>
      </c>
      <c r="C252" s="46">
        <v>7.7899999999999997E-2</v>
      </c>
      <c r="D252" s="47">
        <v>7.8699999999999992E-2</v>
      </c>
      <c r="E252" s="50">
        <v>415.58</v>
      </c>
      <c r="F252" s="50">
        <v>410.08</v>
      </c>
      <c r="G252" s="50">
        <v>409.94</v>
      </c>
      <c r="I252" s="68"/>
      <c r="J252" s="69"/>
      <c r="K252" s="69"/>
      <c r="L252" s="70"/>
      <c r="M252" s="70"/>
      <c r="N252" s="68"/>
      <c r="O252" s="68"/>
      <c r="P252" s="70"/>
    </row>
    <row r="253" spans="1:16" x14ac:dyDescent="0.25">
      <c r="A253" s="67">
        <v>38940</v>
      </c>
      <c r="B253" s="64" t="str">
        <f t="shared" si="39"/>
        <v>sexta-feira</v>
      </c>
      <c r="C253" s="46">
        <v>7.7600000000000002E-2</v>
      </c>
      <c r="D253" s="47">
        <v>7.8399999999999997E-2</v>
      </c>
      <c r="E253" s="50">
        <v>418.04</v>
      </c>
      <c r="F253" s="50">
        <v>412.51</v>
      </c>
      <c r="G253" s="50">
        <v>412.32</v>
      </c>
      <c r="I253" s="68"/>
      <c r="J253" s="69"/>
      <c r="K253" s="69"/>
      <c r="L253" s="70"/>
      <c r="M253" s="70"/>
      <c r="N253" s="68"/>
      <c r="O253" s="68"/>
      <c r="P253" s="70"/>
    </row>
    <row r="254" spans="1:16" x14ac:dyDescent="0.25">
      <c r="A254" s="67">
        <v>38943</v>
      </c>
      <c r="B254" s="64" t="str">
        <f t="shared" si="39"/>
        <v>segunda-feira</v>
      </c>
      <c r="C254" s="46">
        <v>7.7600000000000002E-2</v>
      </c>
      <c r="D254" s="47">
        <v>7.8399999999999997E-2</v>
      </c>
      <c r="E254" s="50">
        <v>418.19</v>
      </c>
      <c r="F254" s="50">
        <v>412.66</v>
      </c>
      <c r="G254" s="50">
        <v>412.51</v>
      </c>
      <c r="I254" s="68"/>
      <c r="J254" s="69"/>
      <c r="K254" s="69"/>
      <c r="L254" s="70"/>
      <c r="M254" s="70"/>
      <c r="N254" s="68"/>
      <c r="O254" s="68"/>
      <c r="P254" s="70"/>
    </row>
    <row r="255" spans="1:16" x14ac:dyDescent="0.25">
      <c r="A255" s="67">
        <v>38944</v>
      </c>
      <c r="B255" s="64" t="str">
        <f t="shared" si="39"/>
        <v>terça-feira</v>
      </c>
      <c r="C255" s="46">
        <v>7.7899999999999997E-2</v>
      </c>
      <c r="D255" s="47">
        <v>7.8699999999999992E-2</v>
      </c>
      <c r="E255" s="50">
        <v>416.27</v>
      </c>
      <c r="F255" s="50">
        <v>410.77</v>
      </c>
      <c r="G255" s="50">
        <v>410.61</v>
      </c>
      <c r="I255" s="68"/>
      <c r="J255" s="69"/>
      <c r="K255" s="69"/>
      <c r="L255" s="70"/>
      <c r="M255" s="70"/>
      <c r="N255" s="68"/>
      <c r="O255" s="68"/>
      <c r="P255" s="70"/>
    </row>
    <row r="256" spans="1:16" x14ac:dyDescent="0.25">
      <c r="A256" s="67">
        <v>38945</v>
      </c>
      <c r="B256" s="64" t="str">
        <f t="shared" si="39"/>
        <v>quarta-feira</v>
      </c>
      <c r="C256" s="46">
        <v>7.7899999999999997E-2</v>
      </c>
      <c r="D256" s="47">
        <v>7.8699999999999992E-2</v>
      </c>
      <c r="E256" s="50">
        <v>416.43</v>
      </c>
      <c r="F256" s="50">
        <v>410.93</v>
      </c>
      <c r="G256" s="50">
        <v>410.77</v>
      </c>
      <c r="I256" s="68"/>
      <c r="J256" s="69"/>
      <c r="K256" s="69"/>
      <c r="L256" s="70"/>
      <c r="M256" s="70"/>
      <c r="N256" s="68"/>
      <c r="O256" s="68"/>
      <c r="P256" s="70"/>
    </row>
    <row r="257" spans="1:16" x14ac:dyDescent="0.25">
      <c r="A257" s="67">
        <v>38946</v>
      </c>
      <c r="B257" s="64" t="str">
        <f t="shared" si="39"/>
        <v>quinta-feira</v>
      </c>
      <c r="C257" s="46">
        <v>7.7700000000000005E-2</v>
      </c>
      <c r="D257" s="47">
        <v>7.85E-2</v>
      </c>
      <c r="E257" s="50">
        <v>417.99</v>
      </c>
      <c r="F257" s="50">
        <v>412.46</v>
      </c>
      <c r="G257" s="50">
        <v>412.3</v>
      </c>
      <c r="I257" s="68"/>
      <c r="J257" s="69"/>
      <c r="K257" s="69"/>
      <c r="L257" s="70"/>
      <c r="M257" s="70"/>
      <c r="N257" s="68"/>
      <c r="O257" s="68"/>
      <c r="P257" s="70"/>
    </row>
    <row r="258" spans="1:16" x14ac:dyDescent="0.25">
      <c r="A258" s="67">
        <v>38947</v>
      </c>
      <c r="B258" s="64" t="str">
        <f t="shared" si="39"/>
        <v>sexta-feira</v>
      </c>
      <c r="C258" s="46">
        <v>7.7799999999999994E-2</v>
      </c>
      <c r="D258" s="47">
        <v>7.8599999999999989E-2</v>
      </c>
      <c r="E258" s="50">
        <v>417.53</v>
      </c>
      <c r="F258" s="50">
        <v>412.02</v>
      </c>
      <c r="G258" s="50">
        <v>411.78</v>
      </c>
      <c r="I258" s="68"/>
      <c r="J258" s="69"/>
      <c r="K258" s="69"/>
      <c r="L258" s="70"/>
      <c r="M258" s="70"/>
      <c r="N258" s="68"/>
      <c r="O258" s="68"/>
      <c r="P258" s="70"/>
    </row>
    <row r="259" spans="1:16" x14ac:dyDescent="0.25">
      <c r="A259" s="67">
        <v>38950</v>
      </c>
      <c r="B259" s="64" t="str">
        <f t="shared" ref="B259:B322" si="53">TEXT(A259,"dddd")</f>
        <v>segunda-feira</v>
      </c>
      <c r="C259" s="46">
        <v>7.7899999999999997E-2</v>
      </c>
      <c r="D259" s="47">
        <v>7.8699999999999992E-2</v>
      </c>
      <c r="E259" s="50">
        <v>417</v>
      </c>
      <c r="F259" s="50">
        <v>411.5</v>
      </c>
      <c r="G259" s="50">
        <v>411.33</v>
      </c>
      <c r="I259" s="68"/>
      <c r="J259" s="69"/>
      <c r="K259" s="69"/>
      <c r="L259" s="70"/>
      <c r="M259" s="70"/>
      <c r="N259" s="68"/>
      <c r="O259" s="68"/>
      <c r="P259" s="70"/>
    </row>
    <row r="260" spans="1:16" x14ac:dyDescent="0.25">
      <c r="A260" s="67">
        <v>38951</v>
      </c>
      <c r="B260" s="64" t="str">
        <f t="shared" si="53"/>
        <v>terça-feira</v>
      </c>
      <c r="C260" s="46">
        <v>7.7899999999999997E-2</v>
      </c>
      <c r="D260" s="47">
        <v>7.8699999999999992E-2</v>
      </c>
      <c r="E260" s="50">
        <v>417.17</v>
      </c>
      <c r="F260" s="50">
        <v>411.66</v>
      </c>
      <c r="G260" s="50">
        <v>411.5</v>
      </c>
      <c r="I260" s="68"/>
      <c r="J260" s="69"/>
      <c r="K260" s="69"/>
      <c r="L260" s="70"/>
      <c r="M260" s="70"/>
      <c r="N260" s="68"/>
      <c r="O260" s="68"/>
      <c r="P260" s="70"/>
    </row>
    <row r="261" spans="1:16" x14ac:dyDescent="0.25">
      <c r="A261" s="67">
        <v>38952</v>
      </c>
      <c r="B261" s="64" t="str">
        <f t="shared" si="53"/>
        <v>quarta-feira</v>
      </c>
      <c r="C261" s="46">
        <v>7.8200000000000006E-2</v>
      </c>
      <c r="D261" s="47">
        <v>7.9000000000000001E-2</v>
      </c>
      <c r="E261" s="50">
        <v>415.25</v>
      </c>
      <c r="F261" s="50">
        <v>409.78</v>
      </c>
      <c r="G261" s="50">
        <v>409.61</v>
      </c>
      <c r="I261" s="68"/>
      <c r="J261" s="69"/>
      <c r="K261" s="69"/>
      <c r="L261" s="70"/>
      <c r="M261" s="70"/>
      <c r="N261" s="68"/>
      <c r="O261" s="68"/>
      <c r="P261" s="70"/>
    </row>
    <row r="262" spans="1:16" x14ac:dyDescent="0.25">
      <c r="A262" s="67">
        <v>38953</v>
      </c>
      <c r="B262" s="64" t="str">
        <f t="shared" si="53"/>
        <v>quinta-feira</v>
      </c>
      <c r="C262" s="46">
        <v>7.8299999999999995E-2</v>
      </c>
      <c r="D262" s="47">
        <v>7.909999999999999E-2</v>
      </c>
      <c r="E262" s="50">
        <v>414.61</v>
      </c>
      <c r="F262" s="50">
        <v>409.14</v>
      </c>
      <c r="G262" s="50">
        <v>408.99</v>
      </c>
      <c r="I262" s="68"/>
      <c r="J262" s="69"/>
      <c r="K262" s="69"/>
      <c r="L262" s="70"/>
      <c r="M262" s="70"/>
      <c r="N262" s="68"/>
      <c r="O262" s="68"/>
      <c r="P262" s="70"/>
    </row>
    <row r="263" spans="1:16" x14ac:dyDescent="0.25">
      <c r="A263" s="67">
        <v>38954</v>
      </c>
      <c r="B263" s="64" t="str">
        <f t="shared" si="53"/>
        <v>sexta-feira</v>
      </c>
      <c r="C263" s="46">
        <v>7.8600000000000003E-2</v>
      </c>
      <c r="D263" s="47">
        <v>7.9399999999999998E-2</v>
      </c>
      <c r="E263" s="50">
        <v>412.75</v>
      </c>
      <c r="F263" s="50">
        <v>407.31</v>
      </c>
      <c r="G263" s="50">
        <v>407.11</v>
      </c>
      <c r="I263" s="68"/>
      <c r="J263" s="69"/>
      <c r="K263" s="69"/>
      <c r="L263" s="70"/>
      <c r="M263" s="70"/>
      <c r="N263" s="68"/>
      <c r="O263" s="68"/>
      <c r="P263" s="70"/>
    </row>
    <row r="264" spans="1:16" x14ac:dyDescent="0.25">
      <c r="A264" s="67">
        <v>38957</v>
      </c>
      <c r="B264" s="64" t="str">
        <f t="shared" si="53"/>
        <v>segunda-feira</v>
      </c>
      <c r="C264" s="46">
        <v>7.8600000000000003E-2</v>
      </c>
      <c r="D264" s="47">
        <v>7.9399999999999998E-2</v>
      </c>
      <c r="E264" s="50">
        <v>412.9</v>
      </c>
      <c r="F264" s="50">
        <v>407.46</v>
      </c>
      <c r="G264" s="50">
        <v>407.31</v>
      </c>
      <c r="I264" s="68"/>
      <c r="J264" s="69"/>
      <c r="K264" s="69"/>
      <c r="L264" s="70"/>
      <c r="M264" s="70"/>
      <c r="N264" s="68"/>
      <c r="O264" s="68"/>
      <c r="P264" s="70"/>
    </row>
    <row r="265" spans="1:16" x14ac:dyDescent="0.25">
      <c r="A265" s="67">
        <v>38958</v>
      </c>
      <c r="B265" s="64" t="str">
        <f t="shared" si="53"/>
        <v>terça-feira</v>
      </c>
      <c r="C265" s="46">
        <v>7.8700000000000006E-2</v>
      </c>
      <c r="D265" s="47">
        <v>7.9500000000000001E-2</v>
      </c>
      <c r="E265" s="50">
        <v>412.37</v>
      </c>
      <c r="F265" s="50">
        <v>406.94</v>
      </c>
      <c r="G265" s="50">
        <v>406.79</v>
      </c>
      <c r="I265" s="68"/>
      <c r="J265" s="69"/>
      <c r="K265" s="69"/>
      <c r="L265" s="70"/>
      <c r="M265" s="70"/>
      <c r="N265" s="68"/>
      <c r="O265" s="68"/>
      <c r="P265" s="70"/>
    </row>
    <row r="266" spans="1:16" x14ac:dyDescent="0.25">
      <c r="A266" s="67">
        <v>38959</v>
      </c>
      <c r="B266" s="64" t="str">
        <f t="shared" si="53"/>
        <v>quarta-feira</v>
      </c>
      <c r="C266" s="46">
        <v>7.9000000000000001E-2</v>
      </c>
      <c r="D266" s="47">
        <v>7.9799999999999996E-2</v>
      </c>
      <c r="E266" s="50">
        <v>410.47</v>
      </c>
      <c r="F266" s="50">
        <v>405.07</v>
      </c>
      <c r="G266" s="50">
        <v>404.92</v>
      </c>
      <c r="I266" s="68"/>
      <c r="J266" s="69"/>
      <c r="K266" s="69"/>
      <c r="L266" s="70"/>
      <c r="M266" s="70"/>
      <c r="N266" s="68"/>
      <c r="O266" s="68"/>
      <c r="P266" s="70"/>
    </row>
    <row r="267" spans="1:16" x14ac:dyDescent="0.25">
      <c r="A267" s="67">
        <v>38960</v>
      </c>
      <c r="B267" s="64" t="str">
        <f t="shared" si="53"/>
        <v>quinta-feira</v>
      </c>
      <c r="C267" s="46">
        <v>7.8200000000000006E-2</v>
      </c>
      <c r="D267" s="47">
        <v>7.9000000000000001E-2</v>
      </c>
      <c r="E267" s="50">
        <v>416.1</v>
      </c>
      <c r="F267" s="50">
        <v>410.62</v>
      </c>
      <c r="G267" s="50">
        <v>410.47</v>
      </c>
      <c r="I267" s="68"/>
      <c r="J267" s="69"/>
      <c r="K267" s="69"/>
      <c r="L267" s="70"/>
      <c r="M267" s="70"/>
      <c r="N267" s="68"/>
      <c r="O267" s="68"/>
      <c r="P267" s="70"/>
    </row>
    <row r="268" spans="1:16" x14ac:dyDescent="0.25">
      <c r="A268" s="67">
        <v>38961</v>
      </c>
      <c r="B268" s="64" t="str">
        <f t="shared" si="53"/>
        <v>sexta-feira</v>
      </c>
      <c r="C268" s="46">
        <v>7.8600000000000003E-2</v>
      </c>
      <c r="D268" s="47">
        <v>7.9399999999999998E-2</v>
      </c>
      <c r="E268" s="50">
        <v>413.56</v>
      </c>
      <c r="F268" s="50">
        <v>408.11</v>
      </c>
      <c r="G268" s="50">
        <v>407.91</v>
      </c>
      <c r="I268" s="68"/>
      <c r="J268" s="69"/>
      <c r="K268" s="69"/>
      <c r="L268" s="70"/>
      <c r="M268" s="70"/>
      <c r="N268" s="68"/>
      <c r="O268" s="68"/>
      <c r="P268" s="70"/>
    </row>
    <row r="269" spans="1:16" x14ac:dyDescent="0.25">
      <c r="A269" s="67">
        <v>38964</v>
      </c>
      <c r="B269" s="64" t="str">
        <f t="shared" si="53"/>
        <v>segunda-feira</v>
      </c>
      <c r="C269" s="46">
        <v>7.8700000000000006E-2</v>
      </c>
      <c r="D269" s="47">
        <v>7.9500000000000001E-2</v>
      </c>
      <c r="E269" s="50">
        <v>413.02</v>
      </c>
      <c r="F269" s="50">
        <v>407.59</v>
      </c>
      <c r="G269" s="50">
        <v>407.44</v>
      </c>
      <c r="I269" s="68"/>
      <c r="J269" s="69"/>
      <c r="K269" s="69"/>
      <c r="L269" s="70"/>
      <c r="M269" s="70"/>
      <c r="N269" s="68"/>
      <c r="O269" s="68"/>
      <c r="P269" s="70"/>
    </row>
    <row r="270" spans="1:16" x14ac:dyDescent="0.25">
      <c r="A270" s="67">
        <v>38965</v>
      </c>
      <c r="B270" s="64" t="str">
        <f t="shared" si="53"/>
        <v>terça-feira</v>
      </c>
      <c r="C270" s="46">
        <v>7.8399999999999997E-2</v>
      </c>
      <c r="D270" s="47">
        <v>7.9199999999999993E-2</v>
      </c>
      <c r="E270" s="50">
        <v>415.23</v>
      </c>
      <c r="F270" s="50">
        <v>409.77</v>
      </c>
      <c r="G270" s="50">
        <v>409.62</v>
      </c>
      <c r="I270" s="68"/>
      <c r="J270" s="69"/>
      <c r="K270" s="69"/>
      <c r="L270" s="70"/>
      <c r="M270" s="70"/>
      <c r="N270" s="68"/>
      <c r="O270" s="68"/>
      <c r="P270" s="70"/>
    </row>
    <row r="271" spans="1:16" x14ac:dyDescent="0.25">
      <c r="A271" s="67">
        <v>38966</v>
      </c>
      <c r="B271" s="64" t="str">
        <f t="shared" si="53"/>
        <v>quarta-feira</v>
      </c>
      <c r="C271" s="46">
        <v>7.85E-2</v>
      </c>
      <c r="D271" s="47">
        <v>7.9299999999999995E-2</v>
      </c>
      <c r="E271" s="50">
        <v>414.24</v>
      </c>
      <c r="F271" s="50">
        <v>408.79</v>
      </c>
      <c r="G271" s="50">
        <v>408.66</v>
      </c>
      <c r="I271" s="68"/>
      <c r="J271" s="69"/>
      <c r="K271" s="69"/>
      <c r="L271" s="70"/>
      <c r="M271" s="70"/>
      <c r="N271" s="68"/>
      <c r="O271" s="68"/>
      <c r="P271" s="70"/>
    </row>
    <row r="272" spans="1:16" x14ac:dyDescent="0.25">
      <c r="A272" s="67">
        <v>38968</v>
      </c>
      <c r="B272" s="64" t="str">
        <f t="shared" si="53"/>
        <v>sexta-feira</v>
      </c>
      <c r="C272" s="46">
        <v>7.8600000000000003E-2</v>
      </c>
      <c r="D272" s="47">
        <v>7.9399999999999998E-2</v>
      </c>
      <c r="E272" s="50">
        <v>413.7</v>
      </c>
      <c r="F272" s="50">
        <v>408.26</v>
      </c>
      <c r="G272" s="50">
        <v>408.12</v>
      </c>
      <c r="I272" s="68"/>
      <c r="J272" s="69"/>
      <c r="K272" s="69"/>
      <c r="L272" s="70"/>
      <c r="M272" s="70"/>
      <c r="N272" s="68"/>
      <c r="O272" s="68"/>
      <c r="P272" s="70"/>
    </row>
    <row r="273" spans="1:16" x14ac:dyDescent="0.25">
      <c r="A273" s="67">
        <v>38971</v>
      </c>
      <c r="B273" s="64" t="str">
        <f t="shared" si="53"/>
        <v>segunda-feira</v>
      </c>
      <c r="C273" s="46">
        <v>7.8399999999999997E-2</v>
      </c>
      <c r="D273" s="47">
        <v>7.9199999999999993E-2</v>
      </c>
      <c r="E273" s="50">
        <v>415.21</v>
      </c>
      <c r="F273" s="50">
        <v>409.74</v>
      </c>
      <c r="G273" s="50">
        <v>409.61</v>
      </c>
      <c r="I273" s="68"/>
      <c r="J273" s="69"/>
      <c r="K273" s="69"/>
      <c r="L273" s="70"/>
      <c r="M273" s="70"/>
      <c r="N273" s="68"/>
      <c r="O273" s="68"/>
      <c r="P273" s="70"/>
    </row>
    <row r="274" spans="1:16" x14ac:dyDescent="0.25">
      <c r="A274" s="67">
        <v>38972</v>
      </c>
      <c r="B274" s="64" t="str">
        <f t="shared" si="53"/>
        <v>terça-feira</v>
      </c>
      <c r="C274" s="46">
        <v>7.85E-2</v>
      </c>
      <c r="D274" s="47">
        <v>7.9299999999999995E-2</v>
      </c>
      <c r="E274" s="50">
        <v>414.65</v>
      </c>
      <c r="F274" s="50">
        <v>409.2</v>
      </c>
      <c r="G274" s="50">
        <v>409.07</v>
      </c>
      <c r="I274" s="68"/>
      <c r="J274" s="69"/>
      <c r="K274" s="69"/>
      <c r="L274" s="70"/>
      <c r="M274" s="70"/>
      <c r="N274" s="68"/>
      <c r="O274" s="68"/>
      <c r="P274" s="70"/>
    </row>
    <row r="275" spans="1:16" x14ac:dyDescent="0.25">
      <c r="A275" s="67">
        <v>38973</v>
      </c>
      <c r="B275" s="64" t="str">
        <f t="shared" si="53"/>
        <v>quarta-feira</v>
      </c>
      <c r="C275" s="46">
        <v>7.8399999999999997E-2</v>
      </c>
      <c r="D275" s="47">
        <v>7.9199999999999993E-2</v>
      </c>
      <c r="E275" s="50">
        <v>415.47</v>
      </c>
      <c r="F275" s="50">
        <v>410</v>
      </c>
      <c r="G275" s="50">
        <v>409.87</v>
      </c>
      <c r="I275" s="68"/>
      <c r="J275" s="69"/>
      <c r="K275" s="69"/>
      <c r="L275" s="70"/>
      <c r="M275" s="70"/>
      <c r="N275" s="68"/>
      <c r="O275" s="68"/>
      <c r="P275" s="70"/>
    </row>
    <row r="276" spans="1:16" x14ac:dyDescent="0.25">
      <c r="A276" s="67">
        <v>38974</v>
      </c>
      <c r="B276" s="64" t="str">
        <f t="shared" si="53"/>
        <v>quinta-feira</v>
      </c>
      <c r="C276" s="46">
        <v>7.85E-2</v>
      </c>
      <c r="D276" s="47">
        <v>7.9299999999999995E-2</v>
      </c>
      <c r="E276" s="50">
        <v>414.91</v>
      </c>
      <c r="F276" s="50">
        <v>409.46</v>
      </c>
      <c r="G276" s="50">
        <v>409.31</v>
      </c>
      <c r="I276" s="68"/>
      <c r="J276" s="69"/>
      <c r="K276" s="69"/>
      <c r="L276" s="70"/>
      <c r="M276" s="70"/>
      <c r="N276" s="68"/>
      <c r="O276" s="68"/>
      <c r="P276" s="70"/>
    </row>
    <row r="277" spans="1:16" x14ac:dyDescent="0.25">
      <c r="A277" s="67">
        <v>38975</v>
      </c>
      <c r="B277" s="64" t="str">
        <f t="shared" si="53"/>
        <v>sexta-feira</v>
      </c>
      <c r="C277" s="46">
        <v>7.8600000000000003E-2</v>
      </c>
      <c r="D277" s="47">
        <v>7.9399999999999998E-2</v>
      </c>
      <c r="E277" s="50">
        <v>414.43</v>
      </c>
      <c r="F277" s="50">
        <v>408.99</v>
      </c>
      <c r="G277" s="50">
        <v>408.78</v>
      </c>
      <c r="I277" s="68"/>
      <c r="J277" s="69"/>
      <c r="K277" s="69"/>
      <c r="L277" s="70"/>
      <c r="M277" s="70"/>
      <c r="N277" s="68"/>
      <c r="O277" s="68"/>
      <c r="P277" s="70"/>
    </row>
    <row r="278" spans="1:16" x14ac:dyDescent="0.25">
      <c r="A278" s="67">
        <v>38978</v>
      </c>
      <c r="B278" s="64" t="str">
        <f t="shared" si="53"/>
        <v>segunda-feira</v>
      </c>
      <c r="C278" s="46">
        <v>7.8799999999999995E-2</v>
      </c>
      <c r="D278" s="47">
        <v>7.959999999999999E-2</v>
      </c>
      <c r="E278" s="50">
        <v>413.22</v>
      </c>
      <c r="F278" s="50">
        <v>407.79</v>
      </c>
      <c r="G278" s="50">
        <v>407.64</v>
      </c>
      <c r="I278" s="68"/>
      <c r="J278" s="69"/>
      <c r="K278" s="69"/>
      <c r="L278" s="70"/>
      <c r="M278" s="70"/>
      <c r="N278" s="68"/>
      <c r="O278" s="68"/>
      <c r="P278" s="70"/>
    </row>
    <row r="279" spans="1:16" x14ac:dyDescent="0.25">
      <c r="A279" s="67">
        <v>38979</v>
      </c>
      <c r="B279" s="64" t="str">
        <f t="shared" si="53"/>
        <v>terça-feira</v>
      </c>
      <c r="C279" s="46">
        <v>7.8399999999999997E-2</v>
      </c>
      <c r="D279" s="47">
        <v>7.9199999999999993E-2</v>
      </c>
      <c r="E279" s="50">
        <v>416.11</v>
      </c>
      <c r="F279" s="50">
        <v>410.64</v>
      </c>
      <c r="G279" s="50">
        <v>410.49</v>
      </c>
      <c r="I279" s="68"/>
      <c r="J279" s="69"/>
      <c r="K279" s="69"/>
      <c r="L279" s="70"/>
      <c r="M279" s="70"/>
      <c r="N279" s="68"/>
      <c r="O279" s="68"/>
      <c r="P279" s="70"/>
    </row>
    <row r="280" spans="1:16" x14ac:dyDescent="0.25">
      <c r="A280" s="67">
        <v>38980</v>
      </c>
      <c r="B280" s="64" t="str">
        <f t="shared" si="53"/>
        <v>quarta-feira</v>
      </c>
      <c r="C280" s="46">
        <v>7.85E-2</v>
      </c>
      <c r="D280" s="47">
        <v>7.9299999999999995E-2</v>
      </c>
      <c r="E280" s="50">
        <v>415.58</v>
      </c>
      <c r="F280" s="50">
        <v>410.12</v>
      </c>
      <c r="G280" s="50">
        <v>409.97</v>
      </c>
      <c r="I280" s="68"/>
      <c r="J280" s="69"/>
      <c r="K280" s="69"/>
      <c r="L280" s="70"/>
      <c r="M280" s="70"/>
      <c r="N280" s="68"/>
      <c r="O280" s="68"/>
      <c r="P280" s="70"/>
    </row>
    <row r="281" spans="1:16" x14ac:dyDescent="0.25">
      <c r="A281" s="67">
        <v>38981</v>
      </c>
      <c r="B281" s="64" t="str">
        <f t="shared" si="53"/>
        <v>quinta-feira</v>
      </c>
      <c r="C281" s="46">
        <v>7.85E-2</v>
      </c>
      <c r="D281" s="47">
        <v>7.9299999999999995E-2</v>
      </c>
      <c r="E281" s="50">
        <v>415.73</v>
      </c>
      <c r="F281" s="50">
        <v>410.27</v>
      </c>
      <c r="G281" s="50">
        <v>410.12</v>
      </c>
      <c r="I281" s="68"/>
      <c r="J281" s="69"/>
      <c r="K281" s="69"/>
      <c r="L281" s="70"/>
      <c r="M281" s="70"/>
      <c r="N281" s="68"/>
      <c r="O281" s="68"/>
      <c r="P281" s="70"/>
    </row>
    <row r="282" spans="1:16" x14ac:dyDescent="0.25">
      <c r="A282" s="67">
        <v>38982</v>
      </c>
      <c r="B282" s="64" t="str">
        <f t="shared" si="53"/>
        <v>sexta-feira</v>
      </c>
      <c r="C282" s="46">
        <v>7.9000000000000001E-2</v>
      </c>
      <c r="D282" s="47">
        <v>7.9799999999999996E-2</v>
      </c>
      <c r="E282" s="50">
        <v>412.51</v>
      </c>
      <c r="F282" s="50">
        <v>407.1</v>
      </c>
      <c r="G282" s="50">
        <v>406.9</v>
      </c>
      <c r="I282" s="68"/>
      <c r="J282" s="69"/>
      <c r="K282" s="69"/>
      <c r="L282" s="70"/>
      <c r="M282" s="70"/>
      <c r="N282" s="68"/>
      <c r="O282" s="68"/>
      <c r="P282" s="70"/>
    </row>
    <row r="283" spans="1:16" x14ac:dyDescent="0.25">
      <c r="A283" s="67">
        <v>38985</v>
      </c>
      <c r="B283" s="64" t="str">
        <f t="shared" si="53"/>
        <v>segunda-feira</v>
      </c>
      <c r="C283" s="46">
        <v>7.9000000000000001E-2</v>
      </c>
      <c r="D283" s="47">
        <v>7.9799999999999996E-2</v>
      </c>
      <c r="E283" s="50">
        <v>412.58</v>
      </c>
      <c r="F283" s="50">
        <v>407.16</v>
      </c>
      <c r="G283" s="50">
        <v>407.02</v>
      </c>
      <c r="I283" s="68"/>
      <c r="J283" s="69"/>
      <c r="K283" s="69"/>
      <c r="L283" s="70"/>
      <c r="M283" s="70"/>
      <c r="N283" s="68"/>
      <c r="O283" s="68"/>
      <c r="P283" s="70"/>
    </row>
    <row r="284" spans="1:16" x14ac:dyDescent="0.25">
      <c r="A284" s="67">
        <v>38986</v>
      </c>
      <c r="B284" s="64" t="str">
        <f t="shared" si="53"/>
        <v>terça-feira</v>
      </c>
      <c r="C284" s="46">
        <v>7.9000000000000001E-2</v>
      </c>
      <c r="D284" s="47">
        <v>7.9799999999999996E-2</v>
      </c>
      <c r="E284" s="50">
        <v>412.72</v>
      </c>
      <c r="F284" s="50">
        <v>407.31</v>
      </c>
      <c r="G284" s="50">
        <v>407.16</v>
      </c>
      <c r="I284" s="68"/>
      <c r="J284" s="69"/>
      <c r="K284" s="69"/>
      <c r="L284" s="70"/>
      <c r="M284" s="70"/>
      <c r="N284" s="68"/>
      <c r="O284" s="68"/>
      <c r="P284" s="70"/>
    </row>
    <row r="285" spans="1:16" x14ac:dyDescent="0.25">
      <c r="A285" s="67">
        <v>38987</v>
      </c>
      <c r="B285" s="64" t="str">
        <f t="shared" si="53"/>
        <v>quarta-feira</v>
      </c>
      <c r="C285" s="46">
        <v>7.9100000000000004E-2</v>
      </c>
      <c r="D285" s="47">
        <v>7.9899999999999999E-2</v>
      </c>
      <c r="E285" s="50">
        <v>412.18</v>
      </c>
      <c r="F285" s="50">
        <v>406.78</v>
      </c>
      <c r="G285" s="50">
        <v>406.64</v>
      </c>
      <c r="I285" s="68"/>
      <c r="J285" s="69"/>
      <c r="K285" s="69"/>
      <c r="L285" s="70"/>
      <c r="M285" s="70"/>
      <c r="N285" s="68"/>
      <c r="O285" s="68"/>
      <c r="P285" s="70"/>
    </row>
    <row r="286" spans="1:16" x14ac:dyDescent="0.25">
      <c r="A286" s="67">
        <v>38988</v>
      </c>
      <c r="B286" s="64" t="str">
        <f t="shared" si="53"/>
        <v>quinta-feira</v>
      </c>
      <c r="C286" s="46">
        <v>7.9100000000000004E-2</v>
      </c>
      <c r="D286" s="47">
        <v>7.9899999999999999E-2</v>
      </c>
      <c r="E286" s="50">
        <v>412.33</v>
      </c>
      <c r="F286" s="50">
        <v>406.92</v>
      </c>
      <c r="G286" s="50">
        <v>406.78</v>
      </c>
      <c r="I286" s="68"/>
      <c r="J286" s="69"/>
      <c r="K286" s="69"/>
      <c r="L286" s="70"/>
      <c r="M286" s="70"/>
      <c r="N286" s="68"/>
      <c r="O286" s="68"/>
      <c r="P286" s="70"/>
    </row>
    <row r="287" spans="1:16" x14ac:dyDescent="0.25">
      <c r="A287" s="67">
        <v>38989</v>
      </c>
      <c r="B287" s="64" t="str">
        <f t="shared" si="53"/>
        <v>sexta-feira</v>
      </c>
      <c r="C287" s="46">
        <v>7.9000000000000001E-2</v>
      </c>
      <c r="D287" s="47">
        <v>7.9799999999999996E-2</v>
      </c>
      <c r="E287" s="50">
        <v>413.19</v>
      </c>
      <c r="F287" s="50">
        <v>407.77</v>
      </c>
      <c r="G287" s="50">
        <v>407.59</v>
      </c>
      <c r="I287" s="68"/>
      <c r="J287" s="69"/>
      <c r="K287" s="69"/>
      <c r="L287" s="70"/>
      <c r="M287" s="70"/>
      <c r="N287" s="68"/>
      <c r="O287" s="68"/>
      <c r="P287" s="70"/>
    </row>
    <row r="288" spans="1:16" x14ac:dyDescent="0.25">
      <c r="A288" s="67">
        <v>38992</v>
      </c>
      <c r="B288" s="64" t="str">
        <f t="shared" si="53"/>
        <v>segunda-feira</v>
      </c>
      <c r="C288" s="46">
        <v>7.9000000000000001E-2</v>
      </c>
      <c r="D288" s="47">
        <v>7.9799999999999996E-2</v>
      </c>
      <c r="E288" s="50">
        <v>413.33</v>
      </c>
      <c r="F288" s="50">
        <v>407.92</v>
      </c>
      <c r="G288" s="50">
        <v>407.77</v>
      </c>
      <c r="I288" s="68"/>
      <c r="J288" s="69"/>
      <c r="K288" s="69"/>
      <c r="L288" s="70"/>
      <c r="M288" s="70"/>
      <c r="N288" s="68"/>
      <c r="O288" s="68"/>
      <c r="P288" s="70"/>
    </row>
    <row r="289" spans="1:16" x14ac:dyDescent="0.25">
      <c r="A289" s="67">
        <v>38993</v>
      </c>
      <c r="B289" s="64" t="str">
        <f t="shared" si="53"/>
        <v>terça-feira</v>
      </c>
      <c r="C289" s="46">
        <v>7.8899999999999998E-2</v>
      </c>
      <c r="D289" s="47">
        <v>7.9699999999999993E-2</v>
      </c>
      <c r="E289" s="50">
        <v>414.16</v>
      </c>
      <c r="F289" s="50">
        <v>408.73</v>
      </c>
      <c r="G289" s="50">
        <v>408.59</v>
      </c>
      <c r="I289" s="68"/>
      <c r="J289" s="69"/>
      <c r="K289" s="69"/>
      <c r="L289" s="70"/>
      <c r="M289" s="70"/>
      <c r="N289" s="68"/>
      <c r="O289" s="68"/>
      <c r="P289" s="70"/>
    </row>
    <row r="290" spans="1:16" x14ac:dyDescent="0.25">
      <c r="A290" s="67">
        <v>38994</v>
      </c>
      <c r="B290" s="64" t="str">
        <f t="shared" si="53"/>
        <v>quarta-feira</v>
      </c>
      <c r="C290" s="46">
        <v>7.8899999999999998E-2</v>
      </c>
      <c r="D290" s="47">
        <v>7.9699999999999993E-2</v>
      </c>
      <c r="E290" s="50">
        <v>414.3</v>
      </c>
      <c r="F290" s="50">
        <v>408.88</v>
      </c>
      <c r="G290" s="50">
        <v>408.73</v>
      </c>
      <c r="I290" s="68"/>
      <c r="J290" s="69"/>
      <c r="K290" s="69"/>
      <c r="L290" s="70"/>
      <c r="M290" s="70"/>
      <c r="N290" s="68"/>
      <c r="O290" s="68"/>
      <c r="P290" s="70"/>
    </row>
    <row r="291" spans="1:16" x14ac:dyDescent="0.25">
      <c r="A291" s="67">
        <v>38995</v>
      </c>
      <c r="B291" s="64" t="str">
        <f t="shared" si="53"/>
        <v>quinta-feira</v>
      </c>
      <c r="C291" s="46">
        <v>7.8799999999999995E-2</v>
      </c>
      <c r="D291" s="47">
        <v>7.959999999999999E-2</v>
      </c>
      <c r="E291" s="50">
        <v>415.13</v>
      </c>
      <c r="F291" s="50">
        <v>409.69</v>
      </c>
      <c r="G291" s="50">
        <v>409.55</v>
      </c>
      <c r="I291" s="68"/>
      <c r="J291" s="69"/>
      <c r="K291" s="69"/>
      <c r="L291" s="70"/>
      <c r="M291" s="70"/>
      <c r="N291" s="68"/>
      <c r="O291" s="68"/>
      <c r="P291" s="70"/>
    </row>
    <row r="292" spans="1:16" x14ac:dyDescent="0.25">
      <c r="A292" s="67">
        <v>38996</v>
      </c>
      <c r="B292" s="64" t="str">
        <f t="shared" si="53"/>
        <v>sexta-feira</v>
      </c>
      <c r="C292" s="46">
        <v>7.9000000000000001E-2</v>
      </c>
      <c r="D292" s="47">
        <v>7.9799999999999996E-2</v>
      </c>
      <c r="E292" s="50">
        <v>414.18</v>
      </c>
      <c r="F292" s="50">
        <v>408.76</v>
      </c>
      <c r="G292" s="50">
        <v>408.55</v>
      </c>
      <c r="I292" s="68"/>
      <c r="J292" s="69"/>
      <c r="K292" s="69"/>
      <c r="L292" s="70"/>
      <c r="M292" s="70"/>
      <c r="N292" s="68"/>
      <c r="O292" s="68"/>
      <c r="P292" s="70"/>
    </row>
    <row r="293" spans="1:16" x14ac:dyDescent="0.25">
      <c r="A293" s="67">
        <v>38999</v>
      </c>
      <c r="B293" s="64" t="str">
        <f t="shared" si="53"/>
        <v>segunda-feira</v>
      </c>
      <c r="C293" s="46">
        <v>7.9200000000000007E-2</v>
      </c>
      <c r="D293" s="47">
        <v>0.08</v>
      </c>
      <c r="E293" s="50">
        <v>412.97</v>
      </c>
      <c r="F293" s="50">
        <v>407.57</v>
      </c>
      <c r="G293" s="50">
        <v>407.41</v>
      </c>
      <c r="I293" s="68"/>
      <c r="J293" s="69"/>
      <c r="K293" s="69"/>
      <c r="L293" s="70"/>
      <c r="M293" s="70"/>
      <c r="N293" s="68"/>
      <c r="O293" s="68"/>
      <c r="P293" s="70"/>
    </row>
    <row r="294" spans="1:16" x14ac:dyDescent="0.25">
      <c r="A294" s="67">
        <v>39000</v>
      </c>
      <c r="B294" s="64" t="str">
        <f t="shared" si="53"/>
        <v>terça-feira</v>
      </c>
      <c r="C294" s="46">
        <v>7.9200000000000007E-2</v>
      </c>
      <c r="D294" s="47">
        <v>0.08</v>
      </c>
      <c r="E294" s="50">
        <v>413.12</v>
      </c>
      <c r="F294" s="50">
        <v>407.72</v>
      </c>
      <c r="G294" s="50">
        <v>407.57</v>
      </c>
      <c r="I294" s="68"/>
      <c r="J294" s="69"/>
      <c r="K294" s="69"/>
      <c r="L294" s="70"/>
      <c r="M294" s="70"/>
      <c r="N294" s="68"/>
      <c r="O294" s="68"/>
      <c r="P294" s="70"/>
    </row>
    <row r="295" spans="1:16" x14ac:dyDescent="0.25">
      <c r="A295" s="67">
        <v>39001</v>
      </c>
      <c r="B295" s="64" t="str">
        <f t="shared" si="53"/>
        <v>quarta-feira</v>
      </c>
      <c r="C295" s="46">
        <v>7.9100000000000004E-2</v>
      </c>
      <c r="D295" s="47">
        <v>7.9899999999999999E-2</v>
      </c>
      <c r="E295" s="50">
        <v>413.99</v>
      </c>
      <c r="F295" s="50">
        <v>408.57</v>
      </c>
      <c r="G295" s="50">
        <v>408.39</v>
      </c>
      <c r="I295" s="68"/>
      <c r="J295" s="69"/>
      <c r="K295" s="69"/>
      <c r="L295" s="70"/>
      <c r="M295" s="70"/>
      <c r="N295" s="68"/>
      <c r="O295" s="68"/>
      <c r="P295" s="70"/>
    </row>
    <row r="296" spans="1:16" x14ac:dyDescent="0.25">
      <c r="A296" s="67">
        <v>39003</v>
      </c>
      <c r="B296" s="64" t="str">
        <f t="shared" si="53"/>
        <v>sexta-feira</v>
      </c>
      <c r="C296" s="46">
        <v>7.9299999999999995E-2</v>
      </c>
      <c r="D296" s="47">
        <v>8.0099999999999991E-2</v>
      </c>
      <c r="E296" s="50">
        <v>412.84</v>
      </c>
      <c r="F296" s="50">
        <v>407.45</v>
      </c>
      <c r="G296" s="50">
        <v>407.22</v>
      </c>
      <c r="I296" s="68"/>
      <c r="J296" s="69"/>
      <c r="K296" s="69"/>
      <c r="L296" s="70"/>
      <c r="M296" s="70"/>
      <c r="N296" s="68"/>
      <c r="O296" s="68"/>
      <c r="P296" s="70"/>
    </row>
    <row r="297" spans="1:16" x14ac:dyDescent="0.25">
      <c r="A297" s="67">
        <v>39006</v>
      </c>
      <c r="B297" s="64" t="str">
        <f t="shared" si="53"/>
        <v>segunda-feira</v>
      </c>
      <c r="C297" s="46">
        <v>7.9299999999999995E-2</v>
      </c>
      <c r="D297" s="47">
        <v>8.0099999999999991E-2</v>
      </c>
      <c r="E297" s="50">
        <v>413.01</v>
      </c>
      <c r="F297" s="50">
        <v>407.61</v>
      </c>
      <c r="G297" s="50">
        <v>407.45</v>
      </c>
      <c r="I297" s="68"/>
      <c r="J297" s="69"/>
      <c r="K297" s="69"/>
      <c r="L297" s="70"/>
      <c r="M297" s="70"/>
      <c r="N297" s="68"/>
      <c r="O297" s="68"/>
      <c r="P297" s="70"/>
    </row>
    <row r="298" spans="1:16" x14ac:dyDescent="0.25">
      <c r="A298" s="67">
        <v>39007</v>
      </c>
      <c r="B298" s="64" t="str">
        <f t="shared" si="53"/>
        <v>terça-feira</v>
      </c>
      <c r="C298" s="46">
        <v>7.9299999999999995E-2</v>
      </c>
      <c r="D298" s="47">
        <v>8.0099999999999991E-2</v>
      </c>
      <c r="E298" s="50">
        <v>413.16</v>
      </c>
      <c r="F298" s="50">
        <v>407.76</v>
      </c>
      <c r="G298" s="50">
        <v>407.61</v>
      </c>
      <c r="I298" s="68"/>
      <c r="J298" s="69"/>
      <c r="K298" s="69"/>
      <c r="L298" s="70"/>
      <c r="M298" s="70"/>
      <c r="N298" s="68"/>
      <c r="O298" s="68"/>
      <c r="P298" s="70"/>
    </row>
    <row r="299" spans="1:16" x14ac:dyDescent="0.25">
      <c r="A299" s="67">
        <v>39008</v>
      </c>
      <c r="B299" s="64" t="str">
        <f t="shared" si="53"/>
        <v>quarta-feira</v>
      </c>
      <c r="C299" s="46">
        <v>7.9200000000000007E-2</v>
      </c>
      <c r="D299" s="47">
        <v>0.08</v>
      </c>
      <c r="E299" s="50">
        <v>414</v>
      </c>
      <c r="F299" s="50">
        <v>408.59</v>
      </c>
      <c r="G299" s="50">
        <v>408.43</v>
      </c>
      <c r="I299" s="68"/>
      <c r="J299" s="69"/>
      <c r="K299" s="69"/>
      <c r="L299" s="70"/>
      <c r="M299" s="70"/>
      <c r="N299" s="68"/>
      <c r="O299" s="68"/>
      <c r="P299" s="70"/>
    </row>
    <row r="300" spans="1:16" x14ac:dyDescent="0.25">
      <c r="A300" s="67">
        <v>39009</v>
      </c>
      <c r="B300" s="64" t="str">
        <f t="shared" si="53"/>
        <v>quinta-feira</v>
      </c>
      <c r="C300" s="46">
        <v>7.9299999999999995E-2</v>
      </c>
      <c r="D300" s="47">
        <v>8.0099999999999991E-2</v>
      </c>
      <c r="E300" s="50">
        <v>413.48</v>
      </c>
      <c r="F300" s="50">
        <v>408.08</v>
      </c>
      <c r="G300" s="50">
        <v>407.92</v>
      </c>
      <c r="I300" s="68"/>
      <c r="J300" s="69"/>
      <c r="K300" s="69"/>
      <c r="L300" s="70"/>
      <c r="M300" s="70"/>
      <c r="N300" s="68"/>
      <c r="O300" s="68"/>
      <c r="P300" s="70"/>
    </row>
    <row r="301" spans="1:16" x14ac:dyDescent="0.25">
      <c r="A301" s="67">
        <v>39010</v>
      </c>
      <c r="B301" s="64" t="str">
        <f t="shared" si="53"/>
        <v>sexta-feira</v>
      </c>
      <c r="C301" s="46">
        <v>7.9399999999999998E-2</v>
      </c>
      <c r="D301" s="47">
        <v>8.0199999999999994E-2</v>
      </c>
      <c r="E301" s="50">
        <v>413.03</v>
      </c>
      <c r="F301" s="50">
        <v>407.64</v>
      </c>
      <c r="G301" s="50">
        <v>407.41</v>
      </c>
      <c r="I301" s="68"/>
      <c r="J301" s="69"/>
      <c r="K301" s="69"/>
      <c r="L301" s="70"/>
      <c r="M301" s="70"/>
      <c r="N301" s="68"/>
      <c r="O301" s="68"/>
      <c r="P301" s="70"/>
    </row>
    <row r="302" spans="1:16" x14ac:dyDescent="0.25">
      <c r="A302" s="67">
        <v>39013</v>
      </c>
      <c r="B302" s="64" t="str">
        <f t="shared" si="53"/>
        <v>segunda-feira</v>
      </c>
      <c r="C302" s="46">
        <v>7.9600000000000004E-2</v>
      </c>
      <c r="D302" s="47">
        <v>8.0399999999999999E-2</v>
      </c>
      <c r="E302" s="50">
        <v>411.84</v>
      </c>
      <c r="F302" s="50">
        <v>406.46</v>
      </c>
      <c r="G302" s="50">
        <v>406.3</v>
      </c>
      <c r="I302" s="68"/>
      <c r="J302" s="69"/>
      <c r="K302" s="69"/>
      <c r="L302" s="70"/>
      <c r="M302" s="70"/>
      <c r="N302" s="68"/>
      <c r="O302" s="68"/>
      <c r="P302" s="70"/>
    </row>
    <row r="303" spans="1:16" x14ac:dyDescent="0.25">
      <c r="A303" s="67">
        <v>39014</v>
      </c>
      <c r="B303" s="64" t="str">
        <f t="shared" si="53"/>
        <v>terça-feira</v>
      </c>
      <c r="C303" s="46">
        <v>7.9600000000000004E-2</v>
      </c>
      <c r="D303" s="47">
        <v>8.0399999999999999E-2</v>
      </c>
      <c r="E303" s="50">
        <v>412</v>
      </c>
      <c r="F303" s="50">
        <v>406.62</v>
      </c>
      <c r="G303" s="50">
        <v>406.46</v>
      </c>
      <c r="I303" s="68"/>
      <c r="J303" s="69"/>
      <c r="K303" s="69"/>
      <c r="L303" s="70"/>
      <c r="M303" s="70"/>
      <c r="N303" s="68"/>
      <c r="O303" s="68"/>
      <c r="P303" s="70"/>
    </row>
    <row r="304" spans="1:16" x14ac:dyDescent="0.25">
      <c r="A304" s="67">
        <v>39015</v>
      </c>
      <c r="B304" s="64" t="str">
        <f t="shared" si="53"/>
        <v>quarta-feira</v>
      </c>
      <c r="C304" s="46">
        <v>7.9500000000000001E-2</v>
      </c>
      <c r="D304" s="47">
        <v>8.0299999999999996E-2</v>
      </c>
      <c r="E304" s="50">
        <v>412.91</v>
      </c>
      <c r="F304" s="50">
        <v>407.52</v>
      </c>
      <c r="G304" s="50">
        <v>407.35</v>
      </c>
      <c r="I304" s="68"/>
      <c r="J304" s="69"/>
      <c r="K304" s="69"/>
      <c r="L304" s="70"/>
      <c r="M304" s="70"/>
      <c r="N304" s="68"/>
      <c r="O304" s="68"/>
      <c r="P304" s="70"/>
    </row>
    <row r="305" spans="1:16" x14ac:dyDescent="0.25">
      <c r="A305" s="67">
        <v>39016</v>
      </c>
      <c r="B305" s="64" t="str">
        <f t="shared" si="53"/>
        <v>quinta-feira</v>
      </c>
      <c r="C305" s="46">
        <v>7.9200000000000007E-2</v>
      </c>
      <c r="D305" s="47">
        <v>0.08</v>
      </c>
      <c r="E305" s="50">
        <v>415.12</v>
      </c>
      <c r="F305" s="50">
        <v>409.7</v>
      </c>
      <c r="G305" s="50">
        <v>409.53</v>
      </c>
      <c r="I305" s="68"/>
      <c r="J305" s="69"/>
      <c r="K305" s="69"/>
      <c r="L305" s="70"/>
      <c r="M305" s="70"/>
      <c r="N305" s="68"/>
      <c r="O305" s="68"/>
      <c r="P305" s="70"/>
    </row>
    <row r="306" spans="1:16" x14ac:dyDescent="0.25">
      <c r="A306" s="67">
        <v>39017</v>
      </c>
      <c r="B306" s="64" t="str">
        <f t="shared" si="53"/>
        <v>sexta-feira</v>
      </c>
      <c r="C306" s="46">
        <v>7.9000000000000001E-2</v>
      </c>
      <c r="D306" s="47">
        <v>7.9799999999999996E-2</v>
      </c>
      <c r="E306" s="50">
        <v>416.73</v>
      </c>
      <c r="F306" s="50">
        <v>411.29</v>
      </c>
      <c r="G306" s="50">
        <v>411.04</v>
      </c>
      <c r="I306" s="68"/>
      <c r="J306" s="69"/>
      <c r="K306" s="69"/>
      <c r="L306" s="70"/>
      <c r="M306" s="70"/>
      <c r="N306" s="68"/>
      <c r="O306" s="68"/>
      <c r="P306" s="70"/>
    </row>
    <row r="307" spans="1:16" x14ac:dyDescent="0.25">
      <c r="A307" s="67">
        <v>39020</v>
      </c>
      <c r="B307" s="64" t="str">
        <f t="shared" si="53"/>
        <v>segunda-feira</v>
      </c>
      <c r="C307" s="46">
        <v>7.8799999999999995E-2</v>
      </c>
      <c r="D307" s="47">
        <v>7.959999999999999E-2</v>
      </c>
      <c r="E307" s="50">
        <v>418.27</v>
      </c>
      <c r="F307" s="50">
        <v>412.81</v>
      </c>
      <c r="G307" s="50">
        <v>412.65</v>
      </c>
      <c r="I307" s="68"/>
      <c r="J307" s="69"/>
      <c r="K307" s="69"/>
      <c r="L307" s="70"/>
      <c r="M307" s="70"/>
      <c r="N307" s="68"/>
      <c r="O307" s="68"/>
      <c r="P307" s="70"/>
    </row>
    <row r="308" spans="1:16" x14ac:dyDescent="0.25">
      <c r="A308" s="67">
        <v>39021</v>
      </c>
      <c r="B308" s="64" t="str">
        <f t="shared" si="53"/>
        <v>terça-feira</v>
      </c>
      <c r="C308" s="46">
        <v>7.8899999999999998E-2</v>
      </c>
      <c r="D308" s="47">
        <v>7.9699999999999993E-2</v>
      </c>
      <c r="E308" s="50">
        <v>417.75</v>
      </c>
      <c r="F308" s="50">
        <v>412.3</v>
      </c>
      <c r="G308" s="50">
        <v>412.14</v>
      </c>
      <c r="I308" s="68"/>
      <c r="J308" s="69"/>
      <c r="K308" s="69"/>
      <c r="L308" s="70"/>
      <c r="M308" s="70"/>
      <c r="N308" s="68"/>
      <c r="O308" s="68"/>
      <c r="P308" s="70"/>
    </row>
    <row r="309" spans="1:16" x14ac:dyDescent="0.25">
      <c r="A309" s="67">
        <v>39022</v>
      </c>
      <c r="B309" s="64" t="str">
        <f t="shared" si="53"/>
        <v>quarta-feira</v>
      </c>
      <c r="C309" s="46">
        <v>7.8899999999999998E-2</v>
      </c>
      <c r="D309" s="47">
        <v>7.9699999999999993E-2</v>
      </c>
      <c r="E309" s="50">
        <v>417.96</v>
      </c>
      <c r="F309" s="50">
        <v>412.51</v>
      </c>
      <c r="G309" s="50">
        <v>412.3</v>
      </c>
      <c r="I309" s="68"/>
      <c r="J309" s="69"/>
      <c r="K309" s="69"/>
      <c r="L309" s="70"/>
      <c r="M309" s="70"/>
      <c r="N309" s="68"/>
      <c r="O309" s="68"/>
      <c r="P309" s="70"/>
    </row>
    <row r="310" spans="1:16" x14ac:dyDescent="0.25">
      <c r="A310" s="67">
        <v>39024</v>
      </c>
      <c r="B310" s="64" t="str">
        <f t="shared" si="53"/>
        <v>sexta-feira</v>
      </c>
      <c r="C310" s="46">
        <v>7.9000000000000001E-2</v>
      </c>
      <c r="D310" s="47">
        <v>7.9799999999999996E-2</v>
      </c>
      <c r="E310" s="50">
        <v>417.53</v>
      </c>
      <c r="F310" s="50">
        <v>412.08</v>
      </c>
      <c r="G310" s="50">
        <v>411.83</v>
      </c>
      <c r="I310" s="68"/>
      <c r="J310" s="69"/>
      <c r="K310" s="69"/>
      <c r="L310" s="70"/>
      <c r="M310" s="70"/>
      <c r="N310" s="68"/>
      <c r="O310" s="68"/>
      <c r="P310" s="70"/>
    </row>
    <row r="311" spans="1:16" x14ac:dyDescent="0.25">
      <c r="A311" s="67">
        <v>39027</v>
      </c>
      <c r="B311" s="64" t="str">
        <f t="shared" si="53"/>
        <v>segunda-feira</v>
      </c>
      <c r="C311" s="46">
        <v>7.9100000000000004E-2</v>
      </c>
      <c r="D311" s="47">
        <v>7.9899999999999999E-2</v>
      </c>
      <c r="E311" s="50">
        <v>417.01</v>
      </c>
      <c r="F311" s="50">
        <v>411.57</v>
      </c>
      <c r="G311" s="50">
        <v>411.41</v>
      </c>
      <c r="I311" s="68"/>
      <c r="J311" s="69"/>
      <c r="K311" s="69"/>
      <c r="L311" s="70"/>
      <c r="M311" s="70"/>
      <c r="N311" s="68"/>
      <c r="O311" s="68"/>
      <c r="P311" s="70"/>
    </row>
    <row r="312" spans="1:16" x14ac:dyDescent="0.25">
      <c r="A312" s="67">
        <v>39028</v>
      </c>
      <c r="B312" s="64" t="str">
        <f t="shared" si="53"/>
        <v>terça-feira</v>
      </c>
      <c r="C312" s="46">
        <v>7.9100000000000004E-2</v>
      </c>
      <c r="D312" s="47">
        <v>7.9899999999999999E-2</v>
      </c>
      <c r="E312" s="50">
        <v>417.18</v>
      </c>
      <c r="F312" s="50">
        <v>411.74</v>
      </c>
      <c r="G312" s="50">
        <v>411.57</v>
      </c>
      <c r="I312" s="68"/>
      <c r="J312" s="69"/>
      <c r="K312" s="69"/>
      <c r="L312" s="70"/>
      <c r="M312" s="70"/>
      <c r="N312" s="68"/>
      <c r="O312" s="68"/>
      <c r="P312" s="70"/>
    </row>
    <row r="313" spans="1:16" x14ac:dyDescent="0.25">
      <c r="A313" s="67">
        <v>39029</v>
      </c>
      <c r="B313" s="64" t="str">
        <f t="shared" si="53"/>
        <v>quarta-feira</v>
      </c>
      <c r="C313" s="46">
        <v>7.9100000000000004E-2</v>
      </c>
      <c r="D313" s="47">
        <v>7.9899999999999999E-2</v>
      </c>
      <c r="E313" s="50">
        <v>417.34</v>
      </c>
      <c r="F313" s="50">
        <v>411.91</v>
      </c>
      <c r="G313" s="50">
        <v>411.74</v>
      </c>
      <c r="I313" s="68"/>
      <c r="J313" s="69"/>
      <c r="K313" s="69"/>
      <c r="L313" s="70"/>
      <c r="M313" s="70"/>
      <c r="N313" s="68"/>
      <c r="O313" s="68"/>
      <c r="P313" s="70"/>
    </row>
    <row r="314" spans="1:16" x14ac:dyDescent="0.25">
      <c r="A314" s="67">
        <v>39030</v>
      </c>
      <c r="B314" s="64" t="str">
        <f t="shared" si="53"/>
        <v>quinta-feira</v>
      </c>
      <c r="C314" s="46">
        <v>7.9100000000000004E-2</v>
      </c>
      <c r="D314" s="47">
        <v>7.9899999999999999E-2</v>
      </c>
      <c r="E314" s="50">
        <v>417.51</v>
      </c>
      <c r="F314" s="50">
        <v>412.07</v>
      </c>
      <c r="G314" s="50">
        <v>411.91</v>
      </c>
      <c r="I314" s="68"/>
      <c r="J314" s="69"/>
      <c r="K314" s="69"/>
      <c r="L314" s="70"/>
      <c r="M314" s="70"/>
      <c r="N314" s="68"/>
      <c r="O314" s="68"/>
      <c r="P314" s="70"/>
    </row>
    <row r="315" spans="1:16" x14ac:dyDescent="0.25">
      <c r="A315" s="67">
        <v>39031</v>
      </c>
      <c r="B315" s="64" t="str">
        <f t="shared" si="53"/>
        <v>sexta-feira</v>
      </c>
      <c r="C315" s="46">
        <v>7.9200000000000007E-2</v>
      </c>
      <c r="D315" s="47">
        <v>0.08</v>
      </c>
      <c r="E315" s="50">
        <v>417.16</v>
      </c>
      <c r="F315" s="50">
        <v>411.72</v>
      </c>
      <c r="G315" s="50">
        <v>411.47</v>
      </c>
      <c r="I315" s="68"/>
      <c r="J315" s="69"/>
      <c r="K315" s="69"/>
      <c r="L315" s="70"/>
      <c r="M315" s="70"/>
      <c r="N315" s="68"/>
      <c r="O315" s="68"/>
      <c r="P315" s="70"/>
    </row>
    <row r="316" spans="1:16" x14ac:dyDescent="0.25">
      <c r="A316" s="67">
        <v>39034</v>
      </c>
      <c r="B316" s="64" t="str">
        <f t="shared" si="53"/>
        <v>segunda-feira</v>
      </c>
      <c r="C316" s="46">
        <v>7.9100000000000004E-2</v>
      </c>
      <c r="D316" s="47">
        <v>7.9899999999999999E-2</v>
      </c>
      <c r="E316" s="50">
        <v>418.01</v>
      </c>
      <c r="F316" s="50">
        <v>412.57</v>
      </c>
      <c r="G316" s="50">
        <v>412.4</v>
      </c>
      <c r="I316" s="68"/>
      <c r="J316" s="69"/>
      <c r="K316" s="69"/>
      <c r="L316" s="70"/>
      <c r="M316" s="70"/>
      <c r="N316" s="68"/>
      <c r="O316" s="68"/>
      <c r="P316" s="70"/>
    </row>
    <row r="317" spans="1:16" x14ac:dyDescent="0.25">
      <c r="A317" s="67">
        <v>39035</v>
      </c>
      <c r="B317" s="64" t="str">
        <f t="shared" si="53"/>
        <v>terça-feira</v>
      </c>
      <c r="C317" s="46">
        <v>7.8799999999999995E-2</v>
      </c>
      <c r="D317" s="47">
        <v>7.959999999999999E-2</v>
      </c>
      <c r="E317" s="50">
        <v>418.91</v>
      </c>
      <c r="F317" s="50">
        <v>413.45</v>
      </c>
      <c r="G317" s="50">
        <v>413.24</v>
      </c>
      <c r="I317" s="68"/>
      <c r="J317" s="69"/>
      <c r="K317" s="69"/>
      <c r="L317" s="70"/>
      <c r="M317" s="70"/>
      <c r="N317" s="68"/>
      <c r="O317" s="68"/>
      <c r="P317" s="70"/>
    </row>
    <row r="318" spans="1:16" x14ac:dyDescent="0.25">
      <c r="A318" s="67">
        <v>39037</v>
      </c>
      <c r="B318" s="64" t="str">
        <f t="shared" si="53"/>
        <v>quinta-feira</v>
      </c>
      <c r="C318" s="46">
        <v>7.8600000000000003E-2</v>
      </c>
      <c r="D318" s="47">
        <v>7.9399999999999998E-2</v>
      </c>
      <c r="E318" s="50">
        <v>420.46</v>
      </c>
      <c r="F318" s="50">
        <v>414.98</v>
      </c>
      <c r="G318" s="50">
        <v>414.81</v>
      </c>
      <c r="I318" s="68"/>
      <c r="J318" s="69"/>
      <c r="K318" s="69"/>
      <c r="L318" s="70"/>
      <c r="M318" s="70"/>
      <c r="N318" s="68"/>
      <c r="O318" s="68"/>
      <c r="P318" s="70"/>
    </row>
    <row r="319" spans="1:16" x14ac:dyDescent="0.25">
      <c r="A319" s="67">
        <v>39038</v>
      </c>
      <c r="B319" s="64" t="str">
        <f t="shared" si="53"/>
        <v>sexta-feira</v>
      </c>
      <c r="C319" s="46">
        <v>7.85E-2</v>
      </c>
      <c r="D319" s="47">
        <v>7.9299999999999995E-2</v>
      </c>
      <c r="E319" s="50">
        <v>422.81</v>
      </c>
      <c r="F319" s="50">
        <v>417.3</v>
      </c>
      <c r="G319" s="50">
        <v>417.03</v>
      </c>
      <c r="I319" s="68"/>
      <c r="J319" s="69"/>
      <c r="K319" s="69"/>
      <c r="L319" s="70"/>
      <c r="M319" s="70"/>
      <c r="N319" s="68"/>
      <c r="O319" s="68"/>
      <c r="P319" s="70"/>
    </row>
    <row r="320" spans="1:16" x14ac:dyDescent="0.25">
      <c r="A320" s="67">
        <v>39041</v>
      </c>
      <c r="B320" s="64" t="str">
        <f t="shared" si="53"/>
        <v>segunda-feira</v>
      </c>
      <c r="C320" s="46">
        <v>7.8399999999999997E-2</v>
      </c>
      <c r="D320" s="47">
        <v>7.9199999999999993E-2</v>
      </c>
      <c r="E320" s="50">
        <v>423.68</v>
      </c>
      <c r="F320" s="50">
        <v>418.16</v>
      </c>
      <c r="G320" s="50">
        <v>417.99</v>
      </c>
      <c r="I320" s="68"/>
      <c r="J320" s="69"/>
      <c r="K320" s="69"/>
      <c r="L320" s="70"/>
      <c r="M320" s="70"/>
      <c r="N320" s="68"/>
      <c r="O320" s="68"/>
      <c r="P320" s="70"/>
    </row>
    <row r="321" spans="1:16" x14ac:dyDescent="0.25">
      <c r="A321" s="67">
        <v>39042</v>
      </c>
      <c r="B321" s="64" t="str">
        <f t="shared" si="53"/>
        <v>terça-feira</v>
      </c>
      <c r="C321" s="46">
        <v>7.8399999999999997E-2</v>
      </c>
      <c r="D321" s="47">
        <v>7.9199999999999993E-2</v>
      </c>
      <c r="E321" s="50">
        <v>423.85</v>
      </c>
      <c r="F321" s="50">
        <v>418.34</v>
      </c>
      <c r="G321" s="50">
        <v>418.16</v>
      </c>
      <c r="I321" s="68"/>
      <c r="J321" s="69"/>
      <c r="K321" s="69"/>
      <c r="L321" s="70"/>
      <c r="M321" s="70"/>
      <c r="N321" s="68"/>
      <c r="O321" s="68"/>
      <c r="P321" s="70"/>
    </row>
    <row r="322" spans="1:16" x14ac:dyDescent="0.25">
      <c r="A322" s="67">
        <v>39043</v>
      </c>
      <c r="B322" s="64" t="str">
        <f t="shared" si="53"/>
        <v>quarta-feira</v>
      </c>
      <c r="C322" s="46">
        <v>7.8399999999999997E-2</v>
      </c>
      <c r="D322" s="47">
        <v>7.9199999999999993E-2</v>
      </c>
      <c r="E322" s="50">
        <v>424.03</v>
      </c>
      <c r="F322" s="50">
        <v>418.51</v>
      </c>
      <c r="G322" s="50">
        <v>418.34</v>
      </c>
      <c r="I322" s="68"/>
      <c r="J322" s="69"/>
      <c r="K322" s="69"/>
      <c r="L322" s="70"/>
      <c r="M322" s="70"/>
      <c r="N322" s="68"/>
      <c r="O322" s="68"/>
      <c r="P322" s="70"/>
    </row>
    <row r="323" spans="1:16" x14ac:dyDescent="0.25">
      <c r="A323" s="67">
        <v>39044</v>
      </c>
      <c r="B323" s="64" t="str">
        <f t="shared" ref="B323:B386" si="54">TEXT(A323,"dddd")</f>
        <v>quinta-feira</v>
      </c>
      <c r="C323" s="46">
        <v>7.8399999999999997E-2</v>
      </c>
      <c r="D323" s="47">
        <v>7.9199999999999993E-2</v>
      </c>
      <c r="E323" s="50">
        <v>424.2</v>
      </c>
      <c r="F323" s="50">
        <v>418.68</v>
      </c>
      <c r="G323" s="50">
        <v>418.51</v>
      </c>
      <c r="I323" s="68"/>
      <c r="J323" s="69"/>
      <c r="K323" s="69"/>
      <c r="L323" s="70"/>
      <c r="M323" s="70"/>
      <c r="N323" s="68"/>
      <c r="O323" s="68"/>
      <c r="P323" s="70"/>
    </row>
    <row r="324" spans="1:16" x14ac:dyDescent="0.25">
      <c r="A324" s="67">
        <v>39045</v>
      </c>
      <c r="B324" s="64" t="str">
        <f t="shared" si="54"/>
        <v>sexta-feira</v>
      </c>
      <c r="C324" s="46">
        <v>7.7799999999999994E-2</v>
      </c>
      <c r="D324" s="47">
        <v>7.8599999999999989E-2</v>
      </c>
      <c r="E324" s="50">
        <v>428.66</v>
      </c>
      <c r="F324" s="50">
        <v>423.09</v>
      </c>
      <c r="G324" s="50">
        <v>422.81</v>
      </c>
      <c r="I324" s="68"/>
      <c r="J324" s="69"/>
      <c r="K324" s="69"/>
      <c r="L324" s="70"/>
      <c r="M324" s="70"/>
      <c r="N324" s="68"/>
      <c r="O324" s="68"/>
      <c r="P324" s="70"/>
    </row>
    <row r="325" spans="1:16" x14ac:dyDescent="0.25">
      <c r="A325" s="67">
        <v>39048</v>
      </c>
      <c r="B325" s="64" t="str">
        <f t="shared" si="54"/>
        <v>segunda-feira</v>
      </c>
      <c r="C325" s="46">
        <v>7.7399999999999997E-2</v>
      </c>
      <c r="D325" s="47">
        <v>7.8199999999999992E-2</v>
      </c>
      <c r="E325" s="50">
        <v>431.66</v>
      </c>
      <c r="F325" s="50">
        <v>426.04</v>
      </c>
      <c r="G325" s="50">
        <v>425.86</v>
      </c>
      <c r="I325" s="68"/>
      <c r="J325" s="69"/>
      <c r="K325" s="69"/>
      <c r="L325" s="70"/>
      <c r="M325" s="70"/>
      <c r="N325" s="68"/>
      <c r="O325" s="68"/>
      <c r="P325" s="70"/>
    </row>
    <row r="326" spans="1:16" x14ac:dyDescent="0.25">
      <c r="A326" s="67">
        <v>39049</v>
      </c>
      <c r="B326" s="64" t="str">
        <f t="shared" si="54"/>
        <v>terça-feira</v>
      </c>
      <c r="C326" s="46">
        <v>7.7399999999999997E-2</v>
      </c>
      <c r="D326" s="47">
        <v>7.8199999999999992E-2</v>
      </c>
      <c r="E326" s="50">
        <v>431.83</v>
      </c>
      <c r="F326" s="50">
        <v>426.22</v>
      </c>
      <c r="G326" s="50">
        <v>426.04</v>
      </c>
      <c r="I326" s="68"/>
      <c r="J326" s="69"/>
      <c r="K326" s="69"/>
      <c r="L326" s="70"/>
      <c r="M326" s="70"/>
      <c r="N326" s="68"/>
      <c r="O326" s="68"/>
      <c r="P326" s="70"/>
    </row>
    <row r="327" spans="1:16" x14ac:dyDescent="0.25">
      <c r="A327" s="67">
        <v>39050</v>
      </c>
      <c r="B327" s="64" t="str">
        <f t="shared" si="54"/>
        <v>quarta-feira</v>
      </c>
      <c r="C327" s="46">
        <v>7.7200000000000005E-2</v>
      </c>
      <c r="D327" s="47">
        <v>7.8E-2</v>
      </c>
      <c r="E327" s="50">
        <v>433.43</v>
      </c>
      <c r="F327" s="50">
        <v>427.79</v>
      </c>
      <c r="G327" s="50">
        <v>427.61</v>
      </c>
      <c r="I327" s="68"/>
      <c r="J327" s="69"/>
      <c r="K327" s="69"/>
      <c r="L327" s="70"/>
      <c r="M327" s="70"/>
      <c r="N327" s="68"/>
      <c r="O327" s="68"/>
      <c r="P327" s="70"/>
    </row>
    <row r="328" spans="1:16" x14ac:dyDescent="0.25">
      <c r="A328" s="67">
        <v>39051</v>
      </c>
      <c r="B328" s="64" t="str">
        <f t="shared" si="54"/>
        <v>quinta-feira</v>
      </c>
      <c r="C328" s="46">
        <v>7.7100000000000002E-2</v>
      </c>
      <c r="D328" s="47">
        <v>7.7899999999999997E-2</v>
      </c>
      <c r="E328" s="50">
        <v>434.32</v>
      </c>
      <c r="F328" s="50">
        <v>428.67</v>
      </c>
      <c r="G328" s="50">
        <v>428.49</v>
      </c>
      <c r="I328" s="68"/>
      <c r="J328" s="69"/>
      <c r="K328" s="69"/>
      <c r="L328" s="70"/>
      <c r="M328" s="70"/>
      <c r="N328" s="68"/>
      <c r="O328" s="68"/>
      <c r="P328" s="70"/>
    </row>
    <row r="329" spans="1:16" x14ac:dyDescent="0.25">
      <c r="A329" s="67">
        <v>39052</v>
      </c>
      <c r="B329" s="64" t="str">
        <f t="shared" si="54"/>
        <v>sexta-feira</v>
      </c>
      <c r="C329" s="46">
        <v>7.7299999999999994E-2</v>
      </c>
      <c r="D329" s="47">
        <v>7.8099999999999989E-2</v>
      </c>
      <c r="E329" s="50">
        <v>433.17</v>
      </c>
      <c r="F329" s="50">
        <v>427.54</v>
      </c>
      <c r="G329" s="50">
        <v>427.27</v>
      </c>
      <c r="I329" s="68"/>
      <c r="J329" s="69"/>
      <c r="K329" s="69"/>
      <c r="L329" s="70"/>
      <c r="M329" s="70"/>
      <c r="N329" s="68"/>
      <c r="O329" s="68"/>
      <c r="P329" s="70"/>
    </row>
    <row r="330" spans="1:16" x14ac:dyDescent="0.25">
      <c r="A330" s="67">
        <v>39055</v>
      </c>
      <c r="B330" s="64" t="str">
        <f t="shared" si="54"/>
        <v>segunda-feira</v>
      </c>
      <c r="C330" s="46">
        <v>7.7100000000000002E-2</v>
      </c>
      <c r="D330" s="47">
        <v>7.7899999999999997E-2</v>
      </c>
      <c r="E330" s="50">
        <v>434.77</v>
      </c>
      <c r="F330" s="50">
        <v>429.11</v>
      </c>
      <c r="G330" s="50">
        <v>428.94</v>
      </c>
      <c r="I330" s="68"/>
      <c r="J330" s="69"/>
      <c r="K330" s="69"/>
      <c r="L330" s="70"/>
      <c r="M330" s="70"/>
      <c r="N330" s="68"/>
      <c r="O330" s="68"/>
      <c r="P330" s="70"/>
    </row>
    <row r="331" spans="1:16" x14ac:dyDescent="0.25">
      <c r="A331" s="67">
        <v>39056</v>
      </c>
      <c r="B331" s="64" t="str">
        <f t="shared" si="54"/>
        <v>terça-feira</v>
      </c>
      <c r="C331" s="46">
        <v>7.7200000000000005E-2</v>
      </c>
      <c r="D331" s="47">
        <v>7.8E-2</v>
      </c>
      <c r="E331" s="50">
        <v>434.24</v>
      </c>
      <c r="F331" s="50">
        <v>428.59</v>
      </c>
      <c r="G331" s="50">
        <v>428.41</v>
      </c>
      <c r="I331" s="68"/>
      <c r="J331" s="69"/>
      <c r="K331" s="69"/>
      <c r="L331" s="70"/>
      <c r="M331" s="70"/>
      <c r="N331" s="68"/>
      <c r="O331" s="68"/>
      <c r="P331" s="70"/>
    </row>
    <row r="332" spans="1:16" x14ac:dyDescent="0.25">
      <c r="A332" s="67">
        <v>39057</v>
      </c>
      <c r="B332" s="64" t="str">
        <f t="shared" si="54"/>
        <v>quarta-feira</v>
      </c>
      <c r="C332" s="46">
        <v>7.7299999999999994E-2</v>
      </c>
      <c r="D332" s="47">
        <v>7.8099999999999989E-2</v>
      </c>
      <c r="E332" s="50">
        <v>433.7</v>
      </c>
      <c r="F332" s="50">
        <v>428.07</v>
      </c>
      <c r="G332" s="50">
        <v>427.89</v>
      </c>
      <c r="I332" s="68"/>
      <c r="J332" s="69"/>
      <c r="K332" s="69"/>
      <c r="L332" s="70"/>
      <c r="M332" s="70"/>
      <c r="N332" s="68"/>
      <c r="O332" s="68"/>
      <c r="P332" s="70"/>
    </row>
    <row r="333" spans="1:16" x14ac:dyDescent="0.25">
      <c r="A333" s="67">
        <v>39058</v>
      </c>
      <c r="B333" s="64" t="str">
        <f t="shared" si="54"/>
        <v>quinta-feira</v>
      </c>
      <c r="C333" s="46">
        <v>7.7200000000000005E-2</v>
      </c>
      <c r="D333" s="47">
        <v>7.8E-2</v>
      </c>
      <c r="E333" s="50">
        <v>434.59</v>
      </c>
      <c r="F333" s="50">
        <v>428.94</v>
      </c>
      <c r="G333" s="50">
        <v>428.77</v>
      </c>
      <c r="I333" s="68"/>
      <c r="J333" s="69"/>
      <c r="K333" s="69"/>
      <c r="L333" s="70"/>
      <c r="M333" s="70"/>
      <c r="N333" s="68"/>
      <c r="O333" s="68"/>
      <c r="P333" s="70"/>
    </row>
    <row r="334" spans="1:16" x14ac:dyDescent="0.25">
      <c r="A334" s="67">
        <v>39059</v>
      </c>
      <c r="B334" s="64" t="str">
        <f t="shared" si="54"/>
        <v>sexta-feira</v>
      </c>
      <c r="C334" s="46">
        <v>7.7499999999999999E-2</v>
      </c>
      <c r="D334" s="47">
        <v>7.8299999999999995E-2</v>
      </c>
      <c r="E334" s="50">
        <v>432.63</v>
      </c>
      <c r="F334" s="50">
        <v>427.01</v>
      </c>
      <c r="G334" s="50">
        <v>426.75</v>
      </c>
      <c r="I334" s="68"/>
      <c r="J334" s="69"/>
      <c r="K334" s="69"/>
      <c r="L334" s="70"/>
      <c r="M334" s="70"/>
      <c r="N334" s="68"/>
      <c r="O334" s="68"/>
      <c r="P334" s="70"/>
    </row>
    <row r="335" spans="1:16" x14ac:dyDescent="0.25">
      <c r="A335" s="67">
        <v>39062</v>
      </c>
      <c r="B335" s="64" t="str">
        <f t="shared" si="54"/>
        <v>segunda-feira</v>
      </c>
      <c r="C335" s="46">
        <v>7.7399999999999997E-2</v>
      </c>
      <c r="D335" s="47">
        <v>7.8199999999999992E-2</v>
      </c>
      <c r="E335" s="50">
        <v>433.51</v>
      </c>
      <c r="F335" s="50">
        <v>427.88</v>
      </c>
      <c r="G335" s="50">
        <v>427.7</v>
      </c>
      <c r="I335" s="68"/>
      <c r="J335" s="69"/>
      <c r="K335" s="69"/>
      <c r="L335" s="70"/>
      <c r="M335" s="70"/>
      <c r="N335" s="68"/>
      <c r="O335" s="68"/>
      <c r="P335" s="70"/>
    </row>
    <row r="336" spans="1:16" x14ac:dyDescent="0.25">
      <c r="A336" s="67">
        <v>39063</v>
      </c>
      <c r="B336" s="64" t="str">
        <f t="shared" si="54"/>
        <v>terça-feira</v>
      </c>
      <c r="C336" s="46">
        <v>7.7600000000000002E-2</v>
      </c>
      <c r="D336" s="47">
        <v>7.8399999999999997E-2</v>
      </c>
      <c r="E336" s="50">
        <v>432.27</v>
      </c>
      <c r="F336" s="50">
        <v>426.65</v>
      </c>
      <c r="G336" s="50">
        <v>426.48</v>
      </c>
      <c r="I336" s="68"/>
      <c r="J336" s="69"/>
      <c r="K336" s="69"/>
      <c r="L336" s="70"/>
      <c r="M336" s="70"/>
      <c r="N336" s="68"/>
      <c r="O336" s="68"/>
      <c r="P336" s="70"/>
    </row>
    <row r="337" spans="1:16" x14ac:dyDescent="0.25">
      <c r="A337" s="67">
        <v>39064</v>
      </c>
      <c r="B337" s="64" t="str">
        <f t="shared" si="54"/>
        <v>quarta-feira</v>
      </c>
      <c r="C337" s="46">
        <v>7.7499999999999999E-2</v>
      </c>
      <c r="D337" s="47">
        <v>7.8299999999999995E-2</v>
      </c>
      <c r="E337" s="50">
        <v>433.14</v>
      </c>
      <c r="F337" s="50">
        <v>427.52</v>
      </c>
      <c r="G337" s="50">
        <v>427.35</v>
      </c>
      <c r="I337" s="68"/>
      <c r="J337" s="69"/>
      <c r="K337" s="69"/>
      <c r="L337" s="70"/>
      <c r="M337" s="70"/>
      <c r="N337" s="68"/>
      <c r="O337" s="68"/>
      <c r="P337" s="70"/>
    </row>
    <row r="338" spans="1:16" x14ac:dyDescent="0.25">
      <c r="A338" s="67">
        <v>39065</v>
      </c>
      <c r="B338" s="64" t="str">
        <f t="shared" si="54"/>
        <v>quinta-feira</v>
      </c>
      <c r="C338" s="46">
        <v>7.7399999999999997E-2</v>
      </c>
      <c r="D338" s="47">
        <v>7.8199999999999992E-2</v>
      </c>
      <c r="E338" s="50">
        <v>434.03</v>
      </c>
      <c r="F338" s="50">
        <v>428.39</v>
      </c>
      <c r="G338" s="50">
        <v>428.22</v>
      </c>
      <c r="I338" s="68"/>
      <c r="J338" s="69"/>
      <c r="K338" s="69"/>
      <c r="L338" s="70"/>
      <c r="M338" s="70"/>
      <c r="N338" s="68"/>
      <c r="O338" s="68"/>
      <c r="P338" s="70"/>
    </row>
    <row r="339" spans="1:16" x14ac:dyDescent="0.25">
      <c r="A339" s="67">
        <v>39066</v>
      </c>
      <c r="B339" s="64" t="str">
        <f t="shared" si="54"/>
        <v>sexta-feira</v>
      </c>
      <c r="C339" s="46">
        <v>7.7399999999999997E-2</v>
      </c>
      <c r="D339" s="47">
        <v>7.8199999999999992E-2</v>
      </c>
      <c r="E339" s="50">
        <v>434.34</v>
      </c>
      <c r="F339" s="50">
        <v>428.7</v>
      </c>
      <c r="G339" s="50">
        <v>428.39</v>
      </c>
      <c r="I339" s="68"/>
      <c r="J339" s="69"/>
      <c r="K339" s="69"/>
      <c r="L339" s="70"/>
      <c r="M339" s="70"/>
      <c r="N339" s="68"/>
      <c r="O339" s="68"/>
      <c r="P339" s="70"/>
    </row>
    <row r="340" spans="1:16" x14ac:dyDescent="0.25">
      <c r="A340" s="67">
        <v>39069</v>
      </c>
      <c r="B340" s="64" t="str">
        <f t="shared" si="54"/>
        <v>segunda-feira</v>
      </c>
      <c r="C340" s="46">
        <v>7.7399999999999997E-2</v>
      </c>
      <c r="D340" s="47">
        <v>7.8199999999999992E-2</v>
      </c>
      <c r="E340" s="50">
        <v>434.53</v>
      </c>
      <c r="F340" s="50">
        <v>428.89</v>
      </c>
      <c r="G340" s="50">
        <v>428.7</v>
      </c>
      <c r="I340" s="68"/>
      <c r="J340" s="69"/>
      <c r="K340" s="69"/>
      <c r="L340" s="70"/>
      <c r="M340" s="70"/>
      <c r="N340" s="68"/>
      <c r="O340" s="68"/>
      <c r="P340" s="70"/>
    </row>
    <row r="341" spans="1:16" x14ac:dyDescent="0.25">
      <c r="A341" s="67">
        <v>39070</v>
      </c>
      <c r="B341" s="64" t="str">
        <f t="shared" si="54"/>
        <v>terça-feira</v>
      </c>
      <c r="C341" s="46">
        <v>7.7200000000000005E-2</v>
      </c>
      <c r="D341" s="47">
        <v>7.8E-2</v>
      </c>
      <c r="E341" s="50">
        <v>436.14</v>
      </c>
      <c r="F341" s="50">
        <v>430.48</v>
      </c>
      <c r="G341" s="50">
        <v>430.29</v>
      </c>
      <c r="I341" s="68"/>
      <c r="J341" s="69"/>
      <c r="K341" s="69"/>
      <c r="L341" s="70"/>
      <c r="M341" s="70"/>
      <c r="N341" s="68"/>
      <c r="O341" s="68"/>
      <c r="P341" s="70"/>
    </row>
    <row r="342" spans="1:16" x14ac:dyDescent="0.25">
      <c r="A342" s="67">
        <v>39071</v>
      </c>
      <c r="B342" s="64" t="str">
        <f t="shared" si="54"/>
        <v>quarta-feira</v>
      </c>
      <c r="C342" s="46">
        <v>7.7200000000000005E-2</v>
      </c>
      <c r="D342" s="47">
        <v>7.8E-2</v>
      </c>
      <c r="E342" s="50">
        <v>436.33</v>
      </c>
      <c r="F342" s="50">
        <v>430.67</v>
      </c>
      <c r="G342" s="50">
        <v>430.48</v>
      </c>
      <c r="I342" s="68"/>
      <c r="J342" s="69"/>
      <c r="K342" s="69"/>
      <c r="L342" s="70"/>
      <c r="M342" s="70"/>
      <c r="N342" s="68"/>
      <c r="O342" s="68"/>
      <c r="P342" s="70"/>
    </row>
    <row r="343" spans="1:16" x14ac:dyDescent="0.25">
      <c r="A343" s="67">
        <v>39072</v>
      </c>
      <c r="B343" s="64" t="str">
        <f t="shared" si="54"/>
        <v>quinta-feira</v>
      </c>
      <c r="C343" s="46">
        <v>7.6999999999999999E-2</v>
      </c>
      <c r="D343" s="47">
        <v>7.7799999999999994E-2</v>
      </c>
      <c r="E343" s="50">
        <v>437.95</v>
      </c>
      <c r="F343" s="50">
        <v>432.27</v>
      </c>
      <c r="G343" s="50">
        <v>432.08</v>
      </c>
      <c r="I343" s="68"/>
      <c r="J343" s="69"/>
      <c r="K343" s="69"/>
      <c r="L343" s="70"/>
      <c r="M343" s="70"/>
      <c r="N343" s="68"/>
      <c r="O343" s="68"/>
      <c r="P343" s="70"/>
    </row>
    <row r="344" spans="1:16" x14ac:dyDescent="0.25">
      <c r="A344" s="67">
        <v>39073</v>
      </c>
      <c r="B344" s="64" t="str">
        <f t="shared" si="54"/>
        <v>sexta-feira</v>
      </c>
      <c r="C344" s="46">
        <v>7.6799999999999993E-2</v>
      </c>
      <c r="D344" s="47">
        <v>7.7599999999999988E-2</v>
      </c>
      <c r="E344" s="50">
        <v>439.76</v>
      </c>
      <c r="F344" s="50">
        <v>434.06</v>
      </c>
      <c r="G344" s="50">
        <v>433.68</v>
      </c>
      <c r="I344" s="68"/>
      <c r="J344" s="69"/>
      <c r="K344" s="69"/>
      <c r="L344" s="70"/>
      <c r="M344" s="70"/>
      <c r="N344" s="68"/>
      <c r="O344" s="68"/>
      <c r="P344" s="70"/>
    </row>
    <row r="345" spans="1:16" x14ac:dyDescent="0.25">
      <c r="A345" s="67">
        <v>39077</v>
      </c>
      <c r="B345" s="64" t="str">
        <f t="shared" si="54"/>
        <v>terça-feira</v>
      </c>
      <c r="C345" s="46">
        <v>7.6799999999999993E-2</v>
      </c>
      <c r="D345" s="47">
        <v>7.7599999999999988E-2</v>
      </c>
      <c r="E345" s="50">
        <v>439.95</v>
      </c>
      <c r="F345" s="50">
        <v>434.25</v>
      </c>
      <c r="G345" s="50">
        <v>434.06</v>
      </c>
      <c r="I345" s="68"/>
      <c r="J345" s="69"/>
      <c r="K345" s="69"/>
      <c r="L345" s="70"/>
      <c r="M345" s="70"/>
      <c r="N345" s="68"/>
      <c r="O345" s="68"/>
      <c r="P345" s="70"/>
    </row>
    <row r="346" spans="1:16" x14ac:dyDescent="0.25">
      <c r="A346" s="67">
        <v>39078</v>
      </c>
      <c r="B346" s="64" t="str">
        <f t="shared" si="54"/>
        <v>quarta-feira</v>
      </c>
      <c r="C346" s="46">
        <v>7.6499999999999999E-2</v>
      </c>
      <c r="D346" s="47">
        <v>7.7299999999999994E-2</v>
      </c>
      <c r="E346" s="50">
        <v>442.3</v>
      </c>
      <c r="F346" s="50">
        <v>436.57</v>
      </c>
      <c r="G346" s="50">
        <v>436.38</v>
      </c>
      <c r="I346" s="68"/>
      <c r="J346" s="69"/>
      <c r="K346" s="69"/>
      <c r="L346" s="70"/>
      <c r="M346" s="70"/>
      <c r="N346" s="68"/>
      <c r="O346" s="68"/>
      <c r="P346" s="70"/>
    </row>
    <row r="347" spans="1:16" x14ac:dyDescent="0.25">
      <c r="A347" s="67">
        <v>39079</v>
      </c>
      <c r="B347" s="64" t="str">
        <f t="shared" si="54"/>
        <v>quinta-feira</v>
      </c>
      <c r="C347" s="46">
        <v>7.6399999999999996E-2</v>
      </c>
      <c r="D347" s="47">
        <v>7.7199999999999991E-2</v>
      </c>
      <c r="E347" s="50">
        <v>443.6</v>
      </c>
      <c r="F347" s="50">
        <v>437.85</v>
      </c>
      <c r="G347" s="50">
        <v>437.28</v>
      </c>
      <c r="I347" s="68"/>
      <c r="J347" s="69"/>
      <c r="K347" s="69"/>
      <c r="L347" s="70"/>
      <c r="M347" s="70"/>
      <c r="N347" s="68"/>
      <c r="O347" s="68"/>
      <c r="P347" s="70"/>
    </row>
    <row r="348" spans="1:16" x14ac:dyDescent="0.25">
      <c r="A348" s="61">
        <v>39084</v>
      </c>
      <c r="B348" s="64" t="str">
        <f t="shared" si="54"/>
        <v>terça-feira</v>
      </c>
      <c r="C348" s="46">
        <v>7.6300000000000007E-2</v>
      </c>
      <c r="D348" s="47">
        <v>7.7100000000000002E-2</v>
      </c>
      <c r="E348" s="48">
        <v>444.51</v>
      </c>
      <c r="F348" s="48">
        <v>438.75</v>
      </c>
      <c r="G348" s="48">
        <v>438.56</v>
      </c>
      <c r="I348" s="68"/>
      <c r="J348" s="69"/>
      <c r="K348" s="69"/>
      <c r="L348" s="70"/>
      <c r="M348" s="70"/>
      <c r="N348" s="68"/>
      <c r="O348" s="68"/>
      <c r="P348" s="70"/>
    </row>
    <row r="349" spans="1:16" x14ac:dyDescent="0.25">
      <c r="A349" s="61">
        <v>39085</v>
      </c>
      <c r="B349" s="64" t="str">
        <f t="shared" si="54"/>
        <v>quarta-feira</v>
      </c>
      <c r="C349" s="46">
        <v>7.6100000000000001E-2</v>
      </c>
      <c r="D349" s="47">
        <v>7.6899999999999996E-2</v>
      </c>
      <c r="E349" s="48">
        <v>446.16</v>
      </c>
      <c r="F349" s="48">
        <v>440.38</v>
      </c>
      <c r="G349" s="48">
        <v>440.19</v>
      </c>
      <c r="I349" s="68"/>
      <c r="J349" s="69"/>
      <c r="K349" s="69"/>
      <c r="L349" s="70"/>
      <c r="M349" s="70"/>
      <c r="N349" s="68"/>
      <c r="O349" s="68"/>
      <c r="P349" s="70"/>
    </row>
    <row r="350" spans="1:16" x14ac:dyDescent="0.25">
      <c r="A350" s="61">
        <v>39086</v>
      </c>
      <c r="B350" s="64" t="str">
        <f t="shared" si="54"/>
        <v>quinta-feira</v>
      </c>
      <c r="C350" s="46">
        <v>7.5999999999999998E-2</v>
      </c>
      <c r="D350" s="47">
        <v>7.6799999999999993E-2</v>
      </c>
      <c r="E350" s="48">
        <v>447.08</v>
      </c>
      <c r="F350" s="48">
        <v>441.29</v>
      </c>
      <c r="G350" s="48">
        <v>441.1</v>
      </c>
      <c r="I350" s="68"/>
      <c r="J350" s="69"/>
      <c r="K350" s="69"/>
      <c r="L350" s="70"/>
      <c r="M350" s="70"/>
      <c r="N350" s="68"/>
      <c r="O350" s="68"/>
      <c r="P350" s="70"/>
    </row>
    <row r="351" spans="1:16" x14ac:dyDescent="0.25">
      <c r="A351" s="61">
        <v>39087</v>
      </c>
      <c r="B351" s="64" t="str">
        <f t="shared" si="54"/>
        <v>sexta-feira</v>
      </c>
      <c r="C351" s="46">
        <v>7.6100000000000001E-2</v>
      </c>
      <c r="D351" s="47">
        <v>7.6899999999999996E-2</v>
      </c>
      <c r="E351" s="48">
        <v>446.67</v>
      </c>
      <c r="F351" s="48">
        <v>440.89</v>
      </c>
      <c r="G351" s="48">
        <v>440.57</v>
      </c>
      <c r="I351" s="68"/>
      <c r="J351" s="69"/>
      <c r="K351" s="69"/>
      <c r="L351" s="70"/>
      <c r="M351" s="70"/>
      <c r="N351" s="68"/>
      <c r="O351" s="68"/>
      <c r="P351" s="70"/>
    </row>
    <row r="352" spans="1:16" x14ac:dyDescent="0.25">
      <c r="A352" s="61">
        <v>39090</v>
      </c>
      <c r="B352" s="64" t="str">
        <f t="shared" si="54"/>
        <v>segunda-feira</v>
      </c>
      <c r="C352" s="46">
        <v>7.5999999999999998E-2</v>
      </c>
      <c r="D352" s="47">
        <v>7.6799999999999993E-2</v>
      </c>
      <c r="E352" s="48">
        <v>447.59</v>
      </c>
      <c r="F352" s="48">
        <v>441.8</v>
      </c>
      <c r="G352" s="48">
        <v>441.61</v>
      </c>
      <c r="I352" s="68"/>
      <c r="J352" s="69"/>
      <c r="K352" s="69"/>
      <c r="L352" s="70"/>
      <c r="M352" s="70"/>
      <c r="N352" s="68"/>
      <c r="O352" s="68"/>
      <c r="P352" s="70"/>
    </row>
    <row r="353" spans="1:16" x14ac:dyDescent="0.25">
      <c r="A353" s="61">
        <v>39091</v>
      </c>
      <c r="B353" s="64" t="str">
        <f t="shared" si="54"/>
        <v>terça-feira</v>
      </c>
      <c r="C353" s="46">
        <v>7.6100000000000001E-2</v>
      </c>
      <c r="D353" s="47">
        <v>7.6899999999999996E-2</v>
      </c>
      <c r="E353" s="48">
        <v>447.06</v>
      </c>
      <c r="F353" s="48">
        <v>441.27</v>
      </c>
      <c r="G353" s="48">
        <v>441.08</v>
      </c>
      <c r="I353" s="68"/>
      <c r="J353" s="69"/>
      <c r="K353" s="69"/>
      <c r="L353" s="70"/>
      <c r="M353" s="70"/>
      <c r="N353" s="68"/>
      <c r="O353" s="68"/>
      <c r="P353" s="70"/>
    </row>
    <row r="354" spans="1:16" x14ac:dyDescent="0.25">
      <c r="A354" s="61">
        <v>39092</v>
      </c>
      <c r="B354" s="64" t="str">
        <f t="shared" si="54"/>
        <v>quarta-feira</v>
      </c>
      <c r="C354" s="46">
        <v>7.5899999999999995E-2</v>
      </c>
      <c r="D354" s="47">
        <v>7.669999999999999E-2</v>
      </c>
      <c r="E354" s="48">
        <v>448.71</v>
      </c>
      <c r="F354" s="48">
        <v>442.9</v>
      </c>
      <c r="G354" s="48">
        <v>442.71</v>
      </c>
      <c r="I354" s="68"/>
      <c r="J354" s="69"/>
      <c r="K354" s="69"/>
      <c r="L354" s="70"/>
      <c r="M354" s="70"/>
      <c r="N354" s="68"/>
      <c r="O354" s="68"/>
      <c r="P354" s="70"/>
    </row>
    <row r="355" spans="1:16" x14ac:dyDescent="0.25">
      <c r="A355" s="61">
        <v>39093</v>
      </c>
      <c r="B355" s="64" t="str">
        <f t="shared" si="54"/>
        <v>quinta-feira</v>
      </c>
      <c r="C355" s="46">
        <v>7.5800000000000006E-2</v>
      </c>
      <c r="D355" s="47">
        <v>7.6600000000000001E-2</v>
      </c>
      <c r="E355" s="48">
        <v>449.64</v>
      </c>
      <c r="F355" s="48">
        <v>443.82</v>
      </c>
      <c r="G355" s="48">
        <v>443.62</v>
      </c>
      <c r="I355" s="68"/>
      <c r="J355" s="69"/>
      <c r="K355" s="69"/>
      <c r="L355" s="70"/>
      <c r="M355" s="70"/>
      <c r="N355" s="68"/>
      <c r="O355" s="68"/>
      <c r="P355" s="70"/>
    </row>
    <row r="356" spans="1:16" x14ac:dyDescent="0.25">
      <c r="A356" s="61">
        <v>39094</v>
      </c>
      <c r="B356" s="64" t="str">
        <f t="shared" si="54"/>
        <v>sexta-feira</v>
      </c>
      <c r="C356" s="46">
        <v>7.5700000000000003E-2</v>
      </c>
      <c r="D356" s="47">
        <v>7.6499999999999999E-2</v>
      </c>
      <c r="E356" s="48">
        <v>450.87</v>
      </c>
      <c r="F356" s="48">
        <v>445.04</v>
      </c>
      <c r="G356" s="48">
        <v>444.7</v>
      </c>
      <c r="I356" s="68"/>
      <c r="J356" s="69"/>
      <c r="K356" s="69"/>
      <c r="L356" s="70"/>
      <c r="M356" s="70"/>
      <c r="N356" s="68"/>
      <c r="O356" s="68"/>
      <c r="P356" s="70"/>
    </row>
    <row r="357" spans="1:16" x14ac:dyDescent="0.25">
      <c r="A357" s="61">
        <v>39097</v>
      </c>
      <c r="B357" s="64" t="str">
        <f t="shared" si="54"/>
        <v>segunda-feira</v>
      </c>
      <c r="C357" s="46">
        <v>7.5700000000000003E-2</v>
      </c>
      <c r="D357" s="47">
        <v>7.6499999999999999E-2</v>
      </c>
      <c r="E357" s="48">
        <v>451.07</v>
      </c>
      <c r="F357" s="48">
        <v>445.23</v>
      </c>
      <c r="G357" s="48">
        <v>445.04</v>
      </c>
      <c r="I357" s="68"/>
      <c r="J357" s="69"/>
      <c r="K357" s="69"/>
      <c r="L357" s="70"/>
      <c r="M357" s="70"/>
      <c r="N357" s="68"/>
      <c r="O357" s="68"/>
      <c r="P357" s="70"/>
    </row>
    <row r="358" spans="1:16" x14ac:dyDescent="0.25">
      <c r="A358" s="61">
        <v>39098</v>
      </c>
      <c r="B358" s="64" t="str">
        <f t="shared" si="54"/>
        <v>terça-feira</v>
      </c>
      <c r="C358" s="46">
        <v>7.5600000000000001E-2</v>
      </c>
      <c r="D358" s="47">
        <v>7.6399999999999996E-2</v>
      </c>
      <c r="E358" s="48">
        <v>452</v>
      </c>
      <c r="F358" s="48">
        <v>446.15</v>
      </c>
      <c r="G358" s="48">
        <v>445.96</v>
      </c>
      <c r="I358" s="68"/>
      <c r="J358" s="69"/>
      <c r="K358" s="69"/>
      <c r="L358" s="70"/>
      <c r="M358" s="70"/>
      <c r="N358" s="68"/>
      <c r="O358" s="68"/>
      <c r="P358" s="70"/>
    </row>
    <row r="359" spans="1:16" x14ac:dyDescent="0.25">
      <c r="A359" s="61">
        <v>39099</v>
      </c>
      <c r="B359" s="64" t="str">
        <f t="shared" si="54"/>
        <v>quarta-feira</v>
      </c>
      <c r="C359" s="46">
        <v>7.5600000000000001E-2</v>
      </c>
      <c r="D359" s="47">
        <v>7.6399999999999996E-2</v>
      </c>
      <c r="E359" s="48">
        <v>452.2</v>
      </c>
      <c r="F359" s="48">
        <v>446.35</v>
      </c>
      <c r="G359" s="48">
        <v>446.15</v>
      </c>
      <c r="I359" s="68"/>
      <c r="J359" s="69"/>
      <c r="K359" s="69"/>
      <c r="L359" s="70"/>
      <c r="M359" s="70"/>
      <c r="N359" s="68"/>
      <c r="O359" s="68"/>
      <c r="P359" s="70"/>
    </row>
    <row r="360" spans="1:16" x14ac:dyDescent="0.25">
      <c r="A360" s="61">
        <v>39100</v>
      </c>
      <c r="B360" s="64" t="str">
        <f t="shared" si="54"/>
        <v>quinta-feira</v>
      </c>
      <c r="C360" s="46">
        <v>7.5600000000000001E-2</v>
      </c>
      <c r="D360" s="47">
        <v>7.6399999999999996E-2</v>
      </c>
      <c r="E360" s="48">
        <v>452.39</v>
      </c>
      <c r="F360" s="48">
        <v>446.54</v>
      </c>
      <c r="G360" s="48">
        <v>446.35</v>
      </c>
      <c r="I360" s="68"/>
      <c r="J360" s="69"/>
      <c r="K360" s="69"/>
      <c r="L360" s="70"/>
      <c r="M360" s="70"/>
      <c r="N360" s="68"/>
      <c r="O360" s="68"/>
      <c r="P360" s="70"/>
    </row>
    <row r="361" spans="1:16" x14ac:dyDescent="0.25">
      <c r="A361" s="61">
        <v>39101</v>
      </c>
      <c r="B361" s="64" t="str">
        <f t="shared" si="54"/>
        <v>sexta-feira</v>
      </c>
      <c r="C361" s="46">
        <v>7.5499999999999998E-2</v>
      </c>
      <c r="D361" s="47">
        <v>7.6299999999999993E-2</v>
      </c>
      <c r="E361" s="48">
        <v>453.46</v>
      </c>
      <c r="F361" s="48">
        <v>447.59</v>
      </c>
      <c r="G361" s="48">
        <v>447.27</v>
      </c>
      <c r="I361" s="68"/>
      <c r="J361" s="69"/>
      <c r="K361" s="69"/>
      <c r="L361" s="70"/>
      <c r="M361" s="70"/>
      <c r="N361" s="68"/>
      <c r="O361" s="68"/>
      <c r="P361" s="70"/>
    </row>
    <row r="362" spans="1:16" x14ac:dyDescent="0.25">
      <c r="A362" s="61">
        <v>39104</v>
      </c>
      <c r="B362" s="64" t="str">
        <f t="shared" si="54"/>
        <v>segunda-feira</v>
      </c>
      <c r="C362" s="46">
        <v>7.5499999999999998E-2</v>
      </c>
      <c r="D362" s="47">
        <v>7.6299999999999993E-2</v>
      </c>
      <c r="E362" s="48">
        <v>453.65</v>
      </c>
      <c r="F362" s="48">
        <v>447.79</v>
      </c>
      <c r="G362" s="48">
        <v>447.59</v>
      </c>
      <c r="I362" s="68"/>
      <c r="J362" s="69"/>
      <c r="K362" s="69"/>
      <c r="L362" s="70"/>
      <c r="M362" s="70"/>
      <c r="N362" s="68"/>
      <c r="O362" s="68"/>
      <c r="P362" s="70"/>
    </row>
    <row r="363" spans="1:16" x14ac:dyDescent="0.25">
      <c r="A363" s="61">
        <v>39105</v>
      </c>
      <c r="B363" s="64" t="str">
        <f t="shared" si="54"/>
        <v>terça-feira</v>
      </c>
      <c r="C363" s="46">
        <v>7.5499999999999998E-2</v>
      </c>
      <c r="D363" s="47">
        <v>7.6299999999999993E-2</v>
      </c>
      <c r="E363" s="48">
        <v>453.85</v>
      </c>
      <c r="F363" s="48">
        <v>447.99</v>
      </c>
      <c r="G363" s="48">
        <v>447.79</v>
      </c>
      <c r="I363" s="68"/>
      <c r="J363" s="69"/>
      <c r="K363" s="69"/>
      <c r="L363" s="70"/>
      <c r="M363" s="70"/>
      <c r="N363" s="68"/>
      <c r="O363" s="68"/>
      <c r="P363" s="70"/>
    </row>
    <row r="364" spans="1:16" x14ac:dyDescent="0.25">
      <c r="A364" s="61">
        <v>39106</v>
      </c>
      <c r="B364" s="64" t="str">
        <f t="shared" si="54"/>
        <v>quarta-feira</v>
      </c>
      <c r="C364" s="46">
        <v>7.5399999999999995E-2</v>
      </c>
      <c r="D364" s="47">
        <v>7.619999999999999E-2</v>
      </c>
      <c r="E364" s="48">
        <v>454.79</v>
      </c>
      <c r="F364" s="48">
        <v>448.91</v>
      </c>
      <c r="G364" s="48">
        <v>448.71</v>
      </c>
      <c r="I364" s="68"/>
      <c r="J364" s="69"/>
      <c r="K364" s="69"/>
      <c r="L364" s="70"/>
      <c r="M364" s="70"/>
      <c r="N364" s="68"/>
      <c r="O364" s="68"/>
      <c r="P364" s="70"/>
    </row>
    <row r="365" spans="1:16" x14ac:dyDescent="0.25">
      <c r="A365" s="61">
        <v>39107</v>
      </c>
      <c r="B365" s="64" t="str">
        <f t="shared" si="54"/>
        <v>quinta-feira</v>
      </c>
      <c r="C365" s="46">
        <v>7.5300000000000006E-2</v>
      </c>
      <c r="D365" s="47">
        <v>7.6100000000000001E-2</v>
      </c>
      <c r="E365" s="48">
        <v>455.77</v>
      </c>
      <c r="F365" s="48">
        <v>449.88</v>
      </c>
      <c r="G365" s="48">
        <v>449.68</v>
      </c>
      <c r="I365" s="68"/>
      <c r="J365" s="69"/>
      <c r="K365" s="69"/>
      <c r="L365" s="70"/>
      <c r="M365" s="70"/>
      <c r="N365" s="68"/>
      <c r="O365" s="68"/>
      <c r="P365" s="70"/>
    </row>
    <row r="366" spans="1:16" x14ac:dyDescent="0.25">
      <c r="A366" s="61">
        <v>39108</v>
      </c>
      <c r="B366" s="64" t="str">
        <f t="shared" si="54"/>
        <v>sexta-feira</v>
      </c>
      <c r="C366" s="46">
        <v>7.5300000000000006E-2</v>
      </c>
      <c r="D366" s="47">
        <v>7.6100000000000001E-2</v>
      </c>
      <c r="E366" s="48">
        <v>456.12</v>
      </c>
      <c r="F366" s="48">
        <v>450.22</v>
      </c>
      <c r="G366" s="48">
        <v>449.88</v>
      </c>
      <c r="I366" s="68"/>
      <c r="J366" s="69"/>
      <c r="K366" s="69"/>
      <c r="L366" s="70"/>
      <c r="M366" s="70"/>
      <c r="N366" s="68"/>
      <c r="O366" s="68"/>
      <c r="P366" s="70"/>
    </row>
    <row r="367" spans="1:16" x14ac:dyDescent="0.25">
      <c r="A367" s="61">
        <v>39111</v>
      </c>
      <c r="B367" s="64" t="str">
        <f t="shared" si="54"/>
        <v>segunda-feira</v>
      </c>
      <c r="C367" s="46">
        <v>7.5499999999999998E-2</v>
      </c>
      <c r="D367" s="47">
        <v>7.6299999999999993E-2</v>
      </c>
      <c r="E367" s="48">
        <v>454.84</v>
      </c>
      <c r="F367" s="48">
        <v>448.96</v>
      </c>
      <c r="G367" s="48">
        <v>448.76</v>
      </c>
      <c r="I367" s="68"/>
      <c r="J367" s="69"/>
      <c r="K367" s="69"/>
      <c r="L367" s="70"/>
      <c r="M367" s="70"/>
      <c r="N367" s="68"/>
      <c r="O367" s="68"/>
      <c r="P367" s="70"/>
    </row>
    <row r="368" spans="1:16" x14ac:dyDescent="0.25">
      <c r="A368" s="61">
        <v>39112</v>
      </c>
      <c r="B368" s="64" t="str">
        <f t="shared" si="54"/>
        <v>terça-feira</v>
      </c>
      <c r="C368" s="46">
        <v>7.5499999999999998E-2</v>
      </c>
      <c r="D368" s="47">
        <v>7.6299999999999993E-2</v>
      </c>
      <c r="E368" s="48">
        <v>455.04</v>
      </c>
      <c r="F368" s="48">
        <v>449.16</v>
      </c>
      <c r="G368" s="48">
        <v>448.96</v>
      </c>
      <c r="I368" s="68"/>
      <c r="J368" s="69"/>
      <c r="K368" s="69"/>
      <c r="L368" s="70"/>
      <c r="M368" s="70"/>
      <c r="N368" s="68"/>
      <c r="O368" s="68"/>
      <c r="P368" s="70"/>
    </row>
    <row r="369" spans="1:16" x14ac:dyDescent="0.25">
      <c r="A369" s="61">
        <v>39113</v>
      </c>
      <c r="B369" s="64" t="str">
        <f t="shared" si="54"/>
        <v>quarta-feira</v>
      </c>
      <c r="C369" s="46">
        <v>7.5300000000000006E-2</v>
      </c>
      <c r="D369" s="47">
        <v>7.6100000000000001E-2</v>
      </c>
      <c r="E369" s="48">
        <v>456.72</v>
      </c>
      <c r="F369" s="48">
        <v>450.83</v>
      </c>
      <c r="G369" s="48">
        <v>450.62</v>
      </c>
      <c r="I369" s="68"/>
      <c r="J369" s="69"/>
      <c r="K369" s="69"/>
      <c r="L369" s="70"/>
      <c r="M369" s="70"/>
      <c r="N369" s="68"/>
      <c r="O369" s="68"/>
      <c r="P369" s="70"/>
    </row>
    <row r="370" spans="1:16" x14ac:dyDescent="0.25">
      <c r="A370" s="61">
        <v>39114</v>
      </c>
      <c r="B370" s="64" t="str">
        <f t="shared" si="54"/>
        <v>quinta-feira</v>
      </c>
      <c r="C370" s="46">
        <v>7.5300000000000006E-2</v>
      </c>
      <c r="D370" s="47">
        <v>7.6100000000000001E-2</v>
      </c>
      <c r="E370" s="48">
        <v>456.92</v>
      </c>
      <c r="F370" s="48">
        <v>451.03</v>
      </c>
      <c r="G370" s="48">
        <v>450.83</v>
      </c>
      <c r="I370" s="68"/>
      <c r="J370" s="69"/>
      <c r="K370" s="69"/>
      <c r="L370" s="70"/>
      <c r="M370" s="70"/>
      <c r="N370" s="68"/>
      <c r="O370" s="68"/>
      <c r="P370" s="70"/>
    </row>
    <row r="371" spans="1:16" x14ac:dyDescent="0.25">
      <c r="A371" s="61">
        <v>39115</v>
      </c>
      <c r="B371" s="64" t="str">
        <f t="shared" si="54"/>
        <v>sexta-feira</v>
      </c>
      <c r="C371" s="46">
        <v>7.5300000000000006E-2</v>
      </c>
      <c r="D371" s="47">
        <v>7.6100000000000001E-2</v>
      </c>
      <c r="E371" s="48">
        <v>457.27</v>
      </c>
      <c r="F371" s="48">
        <v>451.37</v>
      </c>
      <c r="G371" s="48">
        <v>451.03</v>
      </c>
      <c r="I371" s="68"/>
      <c r="J371" s="69"/>
      <c r="K371" s="69"/>
      <c r="L371" s="70"/>
      <c r="M371" s="70"/>
      <c r="N371" s="68"/>
      <c r="O371" s="68"/>
      <c r="P371" s="70"/>
    </row>
    <row r="372" spans="1:16" x14ac:dyDescent="0.25">
      <c r="A372" s="61">
        <v>39118</v>
      </c>
      <c r="B372" s="64" t="str">
        <f t="shared" si="54"/>
        <v>segunda-feira</v>
      </c>
      <c r="C372" s="46">
        <v>7.5399999999999995E-2</v>
      </c>
      <c r="D372" s="47">
        <v>7.619999999999999E-2</v>
      </c>
      <c r="E372" s="48">
        <v>456.73</v>
      </c>
      <c r="F372" s="48">
        <v>450.84</v>
      </c>
      <c r="G372" s="48">
        <v>450.63</v>
      </c>
      <c r="I372" s="68"/>
      <c r="J372" s="69"/>
      <c r="K372" s="69"/>
      <c r="L372" s="70"/>
      <c r="M372" s="70"/>
      <c r="N372" s="68"/>
      <c r="O372" s="68"/>
      <c r="P372" s="70"/>
    </row>
    <row r="373" spans="1:16" x14ac:dyDescent="0.25">
      <c r="A373" s="61">
        <v>39119</v>
      </c>
      <c r="B373" s="64" t="str">
        <f t="shared" si="54"/>
        <v>terça-feira</v>
      </c>
      <c r="C373" s="46">
        <v>7.5300000000000006E-2</v>
      </c>
      <c r="D373" s="47">
        <v>7.6100000000000001E-2</v>
      </c>
      <c r="E373" s="48">
        <v>457.67</v>
      </c>
      <c r="F373" s="48">
        <v>451.77</v>
      </c>
      <c r="G373" s="48">
        <v>451.57</v>
      </c>
      <c r="I373" s="68"/>
      <c r="J373" s="69"/>
      <c r="K373" s="69"/>
      <c r="L373" s="70"/>
      <c r="M373" s="70"/>
      <c r="N373" s="68"/>
      <c r="O373" s="68"/>
      <c r="P373" s="70"/>
    </row>
    <row r="374" spans="1:16" x14ac:dyDescent="0.25">
      <c r="A374" s="61">
        <v>39120</v>
      </c>
      <c r="B374" s="64" t="str">
        <f t="shared" si="54"/>
        <v>quarta-feira</v>
      </c>
      <c r="C374" s="46">
        <v>7.5200000000000003E-2</v>
      </c>
      <c r="D374" s="47">
        <v>7.5999999999999998E-2</v>
      </c>
      <c r="E374" s="48">
        <v>458.62</v>
      </c>
      <c r="F374" s="48">
        <v>452.7</v>
      </c>
      <c r="G374" s="48">
        <v>452.5</v>
      </c>
      <c r="I374" s="68"/>
      <c r="J374" s="69"/>
      <c r="K374" s="69"/>
      <c r="L374" s="70"/>
      <c r="M374" s="70"/>
      <c r="N374" s="68"/>
      <c r="O374" s="68"/>
      <c r="P374" s="70"/>
    </row>
    <row r="375" spans="1:16" x14ac:dyDescent="0.25">
      <c r="A375" s="61">
        <v>39121</v>
      </c>
      <c r="B375" s="64" t="str">
        <f t="shared" si="54"/>
        <v>quinta-feira</v>
      </c>
      <c r="C375" s="46">
        <v>7.5300000000000006E-2</v>
      </c>
      <c r="D375" s="47">
        <v>7.6100000000000001E-2</v>
      </c>
      <c r="E375" s="48">
        <v>458.08</v>
      </c>
      <c r="F375" s="48">
        <v>452.17</v>
      </c>
      <c r="G375" s="48">
        <v>451.97</v>
      </c>
      <c r="I375" s="68"/>
      <c r="J375" s="69"/>
      <c r="K375" s="69"/>
      <c r="L375" s="70"/>
      <c r="M375" s="70"/>
      <c r="N375" s="68"/>
      <c r="O375" s="68"/>
      <c r="P375" s="70"/>
    </row>
    <row r="376" spans="1:16" x14ac:dyDescent="0.25">
      <c r="A376" s="61">
        <v>39122</v>
      </c>
      <c r="B376" s="64" t="str">
        <f t="shared" si="54"/>
        <v>sexta-feira</v>
      </c>
      <c r="C376" s="46">
        <v>7.5300000000000006E-2</v>
      </c>
      <c r="D376" s="47">
        <v>7.6100000000000001E-2</v>
      </c>
      <c r="E376" s="48">
        <v>458.26</v>
      </c>
      <c r="F376" s="48">
        <v>452.35</v>
      </c>
      <c r="G376" s="48">
        <v>452.03</v>
      </c>
      <c r="I376" s="68"/>
      <c r="J376" s="69"/>
      <c r="K376" s="69"/>
      <c r="L376" s="70"/>
      <c r="M376" s="70"/>
      <c r="N376" s="68"/>
      <c r="O376" s="68"/>
      <c r="P376" s="70"/>
    </row>
    <row r="377" spans="1:16" x14ac:dyDescent="0.25">
      <c r="A377" s="61">
        <v>39125</v>
      </c>
      <c r="B377" s="64" t="str">
        <f t="shared" si="54"/>
        <v>segunda-feira</v>
      </c>
      <c r="C377" s="46">
        <v>7.5399999999999995E-2</v>
      </c>
      <c r="D377" s="47">
        <v>7.619999999999999E-2</v>
      </c>
      <c r="E377" s="48">
        <v>457.71</v>
      </c>
      <c r="F377" s="48">
        <v>451.81</v>
      </c>
      <c r="G377" s="48">
        <v>451.62</v>
      </c>
      <c r="I377" s="68"/>
      <c r="J377" s="69"/>
      <c r="K377" s="69"/>
      <c r="L377" s="70"/>
      <c r="M377" s="70"/>
      <c r="N377" s="68"/>
      <c r="O377" s="68"/>
      <c r="P377" s="70"/>
    </row>
    <row r="378" spans="1:16" x14ac:dyDescent="0.25">
      <c r="A378" s="61">
        <v>39126</v>
      </c>
      <c r="B378" s="64" t="str">
        <f t="shared" si="54"/>
        <v>terça-feira</v>
      </c>
      <c r="C378" s="46">
        <v>7.5300000000000006E-2</v>
      </c>
      <c r="D378" s="47">
        <v>7.6100000000000001E-2</v>
      </c>
      <c r="E378" s="48">
        <v>458.65</v>
      </c>
      <c r="F378" s="48">
        <v>452.74</v>
      </c>
      <c r="G378" s="48">
        <v>452.55</v>
      </c>
      <c r="I378" s="68"/>
      <c r="J378" s="69"/>
      <c r="K378" s="69"/>
      <c r="L378" s="70"/>
      <c r="M378" s="70"/>
      <c r="N378" s="68"/>
      <c r="O378" s="68"/>
      <c r="P378" s="70"/>
    </row>
    <row r="379" spans="1:16" x14ac:dyDescent="0.25">
      <c r="A379" s="61">
        <v>39127</v>
      </c>
      <c r="B379" s="64" t="str">
        <f t="shared" si="54"/>
        <v>quarta-feira</v>
      </c>
      <c r="C379" s="46">
        <v>7.5300000000000006E-2</v>
      </c>
      <c r="D379" s="47">
        <v>7.6100000000000001E-2</v>
      </c>
      <c r="E379" s="48">
        <v>458.85</v>
      </c>
      <c r="F379" s="48">
        <v>452.94</v>
      </c>
      <c r="G379" s="48">
        <v>452.74</v>
      </c>
      <c r="I379" s="68"/>
      <c r="J379" s="69"/>
      <c r="K379" s="69"/>
      <c r="L379" s="70"/>
      <c r="M379" s="70"/>
      <c r="N379" s="68"/>
      <c r="O379" s="68"/>
      <c r="P379" s="70"/>
    </row>
    <row r="380" spans="1:16" x14ac:dyDescent="0.25">
      <c r="A380" s="61">
        <v>39128</v>
      </c>
      <c r="B380" s="64" t="str">
        <f t="shared" si="54"/>
        <v>quinta-feira</v>
      </c>
      <c r="C380" s="46">
        <v>7.5200000000000003E-2</v>
      </c>
      <c r="D380" s="47">
        <v>7.5999999999999998E-2</v>
      </c>
      <c r="E380" s="48">
        <v>459.8</v>
      </c>
      <c r="F380" s="48">
        <v>453.88</v>
      </c>
      <c r="G380" s="48">
        <v>453.67</v>
      </c>
      <c r="I380" s="68"/>
      <c r="J380" s="69"/>
      <c r="K380" s="69"/>
      <c r="L380" s="70"/>
      <c r="M380" s="70"/>
      <c r="N380" s="68"/>
      <c r="O380" s="68"/>
      <c r="P380" s="70"/>
    </row>
    <row r="381" spans="1:16" x14ac:dyDescent="0.25">
      <c r="A381" s="61">
        <v>39129</v>
      </c>
      <c r="B381" s="64" t="str">
        <f t="shared" si="54"/>
        <v>sexta-feira</v>
      </c>
      <c r="C381" s="46">
        <v>7.3999999999999996E-2</v>
      </c>
      <c r="D381" s="47">
        <v>7.4799999999999991E-2</v>
      </c>
      <c r="E381" s="48">
        <v>469.36</v>
      </c>
      <c r="F381" s="48">
        <v>463.31</v>
      </c>
      <c r="G381" s="48">
        <v>462.79</v>
      </c>
      <c r="I381" s="68"/>
      <c r="J381" s="69"/>
      <c r="K381" s="69"/>
      <c r="L381" s="70"/>
      <c r="M381" s="70"/>
      <c r="N381" s="68"/>
      <c r="O381" s="68"/>
      <c r="P381" s="70"/>
    </row>
    <row r="382" spans="1:16" x14ac:dyDescent="0.25">
      <c r="A382" s="61">
        <v>39134</v>
      </c>
      <c r="B382" s="64" t="str">
        <f t="shared" si="54"/>
        <v>quarta-feira</v>
      </c>
      <c r="C382" s="46">
        <v>7.3700000000000002E-2</v>
      </c>
      <c r="D382" s="47">
        <v>7.4499999999999997E-2</v>
      </c>
      <c r="E382" s="48">
        <v>471.87</v>
      </c>
      <c r="F382" s="48">
        <v>465.78</v>
      </c>
      <c r="G382" s="48">
        <v>465.57</v>
      </c>
      <c r="I382" s="68"/>
      <c r="J382" s="69"/>
      <c r="K382" s="69"/>
      <c r="L382" s="70"/>
      <c r="M382" s="70"/>
      <c r="N382" s="68"/>
      <c r="O382" s="68"/>
      <c r="P382" s="70"/>
    </row>
    <row r="383" spans="1:16" x14ac:dyDescent="0.25">
      <c r="A383" s="61">
        <v>39135</v>
      </c>
      <c r="B383" s="64" t="str">
        <f t="shared" si="54"/>
        <v>quinta-feira</v>
      </c>
      <c r="C383" s="46">
        <v>7.3300000000000004E-2</v>
      </c>
      <c r="D383" s="47">
        <v>7.4099999999999999E-2</v>
      </c>
      <c r="E383" s="48">
        <v>475.15</v>
      </c>
      <c r="F383" s="48">
        <v>469.03</v>
      </c>
      <c r="G383" s="48">
        <v>468.82</v>
      </c>
      <c r="I383" s="68"/>
      <c r="J383" s="69"/>
      <c r="K383" s="69"/>
      <c r="L383" s="70"/>
      <c r="M383" s="70"/>
      <c r="N383" s="68"/>
      <c r="O383" s="68"/>
      <c r="P383" s="70"/>
    </row>
    <row r="384" spans="1:16" x14ac:dyDescent="0.25">
      <c r="A384" s="61">
        <v>39136</v>
      </c>
      <c r="B384" s="64" t="str">
        <f t="shared" si="54"/>
        <v>sexta-feira</v>
      </c>
      <c r="C384" s="46">
        <v>7.2700000000000001E-2</v>
      </c>
      <c r="D384" s="47">
        <v>7.3499999999999996E-2</v>
      </c>
      <c r="E384" s="48">
        <v>480.18</v>
      </c>
      <c r="F384" s="48">
        <v>473.99</v>
      </c>
      <c r="G384" s="48">
        <v>473.61</v>
      </c>
      <c r="I384" s="68"/>
      <c r="J384" s="69"/>
      <c r="K384" s="69"/>
      <c r="L384" s="70"/>
      <c r="M384" s="70"/>
      <c r="N384" s="68"/>
      <c r="O384" s="68"/>
      <c r="P384" s="70"/>
    </row>
    <row r="385" spans="1:16" x14ac:dyDescent="0.25">
      <c r="A385" s="61">
        <v>39139</v>
      </c>
      <c r="B385" s="64" t="str">
        <f t="shared" si="54"/>
        <v>segunda-feira</v>
      </c>
      <c r="C385" s="46">
        <v>7.2999999999999995E-2</v>
      </c>
      <c r="D385" s="47">
        <v>7.3799999999999991E-2</v>
      </c>
      <c r="E385" s="48">
        <v>478.06</v>
      </c>
      <c r="F385" s="48">
        <v>471.9</v>
      </c>
      <c r="G385" s="48">
        <v>471.68</v>
      </c>
      <c r="I385" s="68"/>
      <c r="J385" s="69"/>
      <c r="K385" s="69"/>
      <c r="L385" s="70"/>
      <c r="M385" s="70"/>
      <c r="N385" s="68"/>
      <c r="O385" s="68"/>
      <c r="P385" s="70"/>
    </row>
    <row r="386" spans="1:16" x14ac:dyDescent="0.25">
      <c r="A386" s="61">
        <v>39140</v>
      </c>
      <c r="B386" s="64" t="str">
        <f t="shared" si="54"/>
        <v>terça-feira</v>
      </c>
      <c r="C386" s="46">
        <v>7.2999999999999995E-2</v>
      </c>
      <c r="D386" s="47">
        <v>7.3799999999999991E-2</v>
      </c>
      <c r="E386" s="48">
        <v>478.27</v>
      </c>
      <c r="F386" s="48">
        <v>472.11</v>
      </c>
      <c r="G386" s="48">
        <v>471.9</v>
      </c>
      <c r="I386" s="68"/>
      <c r="J386" s="69"/>
      <c r="K386" s="69"/>
      <c r="L386" s="70"/>
      <c r="M386" s="70"/>
      <c r="N386" s="68"/>
      <c r="O386" s="68"/>
      <c r="P386" s="70"/>
    </row>
    <row r="387" spans="1:16" x14ac:dyDescent="0.25">
      <c r="A387" s="61">
        <v>39141</v>
      </c>
      <c r="B387" s="64" t="str">
        <f t="shared" ref="B387:B450" si="55">TEXT(A387,"dddd")</f>
        <v>quarta-feira</v>
      </c>
      <c r="C387" s="46">
        <v>7.3700000000000002E-2</v>
      </c>
      <c r="D387" s="47">
        <v>7.4499999999999997E-2</v>
      </c>
      <c r="E387" s="48">
        <v>472.95</v>
      </c>
      <c r="F387" s="48">
        <v>466.86</v>
      </c>
      <c r="G387" s="48">
        <v>466.66</v>
      </c>
      <c r="I387" s="68"/>
      <c r="J387" s="69"/>
      <c r="K387" s="69"/>
      <c r="L387" s="70"/>
      <c r="M387" s="70"/>
      <c r="N387" s="68"/>
      <c r="O387" s="68"/>
      <c r="P387" s="70"/>
    </row>
    <row r="388" spans="1:16" x14ac:dyDescent="0.25">
      <c r="A388" s="61">
        <v>39142</v>
      </c>
      <c r="B388" s="64" t="str">
        <f t="shared" si="55"/>
        <v>quinta-feira</v>
      </c>
      <c r="C388" s="46">
        <v>7.3599999999999999E-2</v>
      </c>
      <c r="D388" s="47">
        <v>7.4399999999999994E-2</v>
      </c>
      <c r="E388" s="48">
        <v>473.92</v>
      </c>
      <c r="F388" s="48">
        <v>467.81</v>
      </c>
      <c r="G388" s="48">
        <v>467.61</v>
      </c>
      <c r="I388" s="68"/>
      <c r="J388" s="69"/>
      <c r="K388" s="69"/>
      <c r="L388" s="70"/>
      <c r="M388" s="70"/>
      <c r="N388" s="68"/>
      <c r="O388" s="68"/>
      <c r="P388" s="70"/>
    </row>
    <row r="389" spans="1:16" x14ac:dyDescent="0.25">
      <c r="A389" s="61">
        <v>39143</v>
      </c>
      <c r="B389" s="64" t="str">
        <f t="shared" si="55"/>
        <v>sexta-feira</v>
      </c>
      <c r="C389" s="46">
        <v>7.3899999999999993E-2</v>
      </c>
      <c r="D389" s="47">
        <v>7.4699999999999989E-2</v>
      </c>
      <c r="E389" s="48">
        <v>471.96</v>
      </c>
      <c r="F389" s="48">
        <v>465.89</v>
      </c>
      <c r="G389" s="48">
        <v>465.55</v>
      </c>
      <c r="I389" s="68"/>
      <c r="J389" s="69"/>
      <c r="K389" s="69"/>
      <c r="L389" s="70"/>
      <c r="M389" s="70"/>
      <c r="N389" s="68"/>
      <c r="O389" s="68"/>
      <c r="P389" s="70"/>
    </row>
    <row r="390" spans="1:16" x14ac:dyDescent="0.25">
      <c r="A390" s="61">
        <v>39146</v>
      </c>
      <c r="B390" s="64" t="str">
        <f t="shared" si="55"/>
        <v>segunda-feira</v>
      </c>
      <c r="C390" s="46">
        <v>7.3400000000000007E-2</v>
      </c>
      <c r="D390" s="47">
        <v>7.4200000000000002E-2</v>
      </c>
      <c r="E390" s="48">
        <v>476</v>
      </c>
      <c r="F390" s="48">
        <v>469.87</v>
      </c>
      <c r="G390" s="48">
        <v>469.67</v>
      </c>
      <c r="I390" s="68"/>
      <c r="J390" s="69"/>
      <c r="K390" s="69"/>
      <c r="L390" s="70"/>
      <c r="M390" s="70"/>
      <c r="N390" s="68"/>
      <c r="O390" s="68"/>
      <c r="P390" s="70"/>
    </row>
    <row r="391" spans="1:16" x14ac:dyDescent="0.25">
      <c r="A391" s="61">
        <v>39147</v>
      </c>
      <c r="B391" s="64" t="str">
        <f t="shared" si="55"/>
        <v>terça-feira</v>
      </c>
      <c r="C391" s="46">
        <v>7.4099999999999999E-2</v>
      </c>
      <c r="D391" s="47">
        <v>7.4899999999999994E-2</v>
      </c>
      <c r="E391" s="48">
        <v>470.84</v>
      </c>
      <c r="F391" s="48">
        <v>464.78</v>
      </c>
      <c r="G391" s="48">
        <v>464.58</v>
      </c>
      <c r="I391" s="68"/>
      <c r="J391" s="69"/>
      <c r="K391" s="69"/>
      <c r="L391" s="70"/>
      <c r="M391" s="70"/>
      <c r="N391" s="68"/>
      <c r="O391" s="68"/>
      <c r="P391" s="70"/>
    </row>
    <row r="392" spans="1:16" x14ac:dyDescent="0.25">
      <c r="A392" s="61">
        <v>39148</v>
      </c>
      <c r="B392" s="64" t="str">
        <f t="shared" si="55"/>
        <v>quarta-feira</v>
      </c>
      <c r="C392" s="46">
        <v>7.3300000000000004E-2</v>
      </c>
      <c r="D392" s="47">
        <v>7.4099999999999999E-2</v>
      </c>
      <c r="E392" s="48">
        <v>477.18</v>
      </c>
      <c r="F392" s="48">
        <v>471.04</v>
      </c>
      <c r="G392" s="48">
        <v>470.84</v>
      </c>
      <c r="I392" s="68"/>
      <c r="J392" s="69"/>
      <c r="K392" s="69"/>
      <c r="L392" s="70"/>
      <c r="M392" s="70"/>
      <c r="N392" s="68"/>
      <c r="O392" s="68"/>
      <c r="P392" s="70"/>
    </row>
    <row r="393" spans="1:16" x14ac:dyDescent="0.25">
      <c r="A393" s="61">
        <v>39149</v>
      </c>
      <c r="B393" s="64" t="str">
        <f t="shared" si="55"/>
        <v>quinta-feira</v>
      </c>
      <c r="C393" s="46">
        <v>7.3200000000000001E-2</v>
      </c>
      <c r="D393" s="47">
        <v>7.3999999999999996E-2</v>
      </c>
      <c r="E393" s="48">
        <v>478.16</v>
      </c>
      <c r="F393" s="48">
        <v>472.01</v>
      </c>
      <c r="G393" s="48">
        <v>471.8</v>
      </c>
      <c r="I393" s="68"/>
      <c r="J393" s="69"/>
      <c r="K393" s="69"/>
      <c r="L393" s="70"/>
      <c r="M393" s="70"/>
      <c r="N393" s="68"/>
      <c r="O393" s="68"/>
      <c r="P393" s="70"/>
    </row>
    <row r="394" spans="1:16" x14ac:dyDescent="0.25">
      <c r="A394" s="61">
        <v>39150</v>
      </c>
      <c r="B394" s="64" t="str">
        <f t="shared" si="55"/>
        <v>sexta-feira</v>
      </c>
      <c r="C394" s="46">
        <v>7.3099999999999998E-2</v>
      </c>
      <c r="D394" s="47">
        <v>7.3899999999999993E-2</v>
      </c>
      <c r="E394" s="48">
        <v>479.4</v>
      </c>
      <c r="F394" s="48">
        <v>473.24</v>
      </c>
      <c r="G394" s="48">
        <v>472.88</v>
      </c>
      <c r="I394" s="68"/>
      <c r="J394" s="69"/>
      <c r="K394" s="69"/>
      <c r="L394" s="70"/>
      <c r="M394" s="70"/>
      <c r="N394" s="68"/>
      <c r="O394" s="68"/>
      <c r="P394" s="70"/>
    </row>
    <row r="395" spans="1:16" x14ac:dyDescent="0.25">
      <c r="A395" s="61">
        <v>39153</v>
      </c>
      <c r="B395" s="64" t="str">
        <f t="shared" si="55"/>
        <v>segunda-feira</v>
      </c>
      <c r="C395" s="46">
        <v>7.3200000000000001E-2</v>
      </c>
      <c r="D395" s="47">
        <v>7.3999999999999996E-2</v>
      </c>
      <c r="E395" s="48">
        <v>478.84</v>
      </c>
      <c r="F395" s="48">
        <v>472.68</v>
      </c>
      <c r="G395" s="48">
        <v>472.47</v>
      </c>
      <c r="I395" s="68"/>
      <c r="J395" s="69"/>
      <c r="K395" s="69"/>
      <c r="L395" s="70"/>
      <c r="M395" s="70"/>
      <c r="N395" s="68"/>
      <c r="O395" s="68"/>
      <c r="P395" s="70"/>
    </row>
    <row r="396" spans="1:16" x14ac:dyDescent="0.25">
      <c r="A396" s="61">
        <v>39154</v>
      </c>
      <c r="B396" s="64" t="str">
        <f t="shared" si="55"/>
        <v>terça-feira</v>
      </c>
      <c r="C396" s="46">
        <v>7.3099999999999998E-2</v>
      </c>
      <c r="D396" s="47">
        <v>7.3899999999999993E-2</v>
      </c>
      <c r="E396" s="48">
        <v>479.82</v>
      </c>
      <c r="F396" s="48">
        <v>473.65</v>
      </c>
      <c r="G396" s="48">
        <v>473.45</v>
      </c>
      <c r="I396" s="68"/>
      <c r="J396" s="69"/>
      <c r="K396" s="69"/>
      <c r="L396" s="70"/>
      <c r="M396" s="70"/>
      <c r="N396" s="68"/>
      <c r="O396" s="68"/>
      <c r="P396" s="70"/>
    </row>
    <row r="397" spans="1:16" x14ac:dyDescent="0.25">
      <c r="A397" s="61">
        <v>39155</v>
      </c>
      <c r="B397" s="64" t="str">
        <f t="shared" si="55"/>
        <v>quarta-feira</v>
      </c>
      <c r="C397" s="46">
        <v>7.2999999999999995E-2</v>
      </c>
      <c r="D397" s="47">
        <v>7.3799999999999991E-2</v>
      </c>
      <c r="E397" s="48">
        <v>480.81</v>
      </c>
      <c r="F397" s="48">
        <v>474.63</v>
      </c>
      <c r="G397" s="48">
        <v>474.43</v>
      </c>
      <c r="I397" s="68"/>
      <c r="J397" s="69"/>
      <c r="K397" s="69"/>
      <c r="L397" s="70"/>
      <c r="M397" s="70"/>
      <c r="N397" s="68"/>
      <c r="O397" s="68"/>
      <c r="P397" s="70"/>
    </row>
    <row r="398" spans="1:16" x14ac:dyDescent="0.25">
      <c r="A398" s="61">
        <v>39156</v>
      </c>
      <c r="B398" s="64" t="str">
        <f t="shared" si="55"/>
        <v>quinta-feira</v>
      </c>
      <c r="C398" s="46">
        <v>7.3200000000000001E-2</v>
      </c>
      <c r="D398" s="47">
        <v>7.3999999999999996E-2</v>
      </c>
      <c r="E398" s="48">
        <v>479.44</v>
      </c>
      <c r="F398" s="48">
        <v>473.28</v>
      </c>
      <c r="G398" s="48">
        <v>473.1</v>
      </c>
      <c r="I398" s="68"/>
      <c r="J398" s="69"/>
      <c r="K398" s="69"/>
      <c r="L398" s="70"/>
      <c r="M398" s="70"/>
      <c r="N398" s="68"/>
      <c r="O398" s="68"/>
      <c r="P398" s="70"/>
    </row>
    <row r="399" spans="1:16" x14ac:dyDescent="0.25">
      <c r="A399" s="61">
        <v>39157</v>
      </c>
      <c r="B399" s="64" t="str">
        <f t="shared" si="55"/>
        <v>sexta-feira</v>
      </c>
      <c r="C399" s="46">
        <v>7.3099999999999998E-2</v>
      </c>
      <c r="D399" s="47">
        <v>7.3899999999999993E-2</v>
      </c>
      <c r="E399" s="48">
        <v>480.49</v>
      </c>
      <c r="F399" s="48">
        <v>474.31</v>
      </c>
      <c r="G399" s="48">
        <v>474.04</v>
      </c>
      <c r="I399" s="68"/>
      <c r="J399" s="69"/>
      <c r="K399" s="69"/>
      <c r="L399" s="70"/>
      <c r="M399" s="70"/>
      <c r="N399" s="68"/>
      <c r="O399" s="68"/>
      <c r="P399" s="70"/>
    </row>
    <row r="400" spans="1:16" x14ac:dyDescent="0.25">
      <c r="A400" s="61">
        <v>39160</v>
      </c>
      <c r="B400" s="64" t="str">
        <f t="shared" si="55"/>
        <v>segunda-feira</v>
      </c>
      <c r="C400" s="46">
        <v>7.3200000000000001E-2</v>
      </c>
      <c r="D400" s="47">
        <v>7.3999999999999996E-2</v>
      </c>
      <c r="E400" s="48">
        <v>479.89</v>
      </c>
      <c r="F400" s="48">
        <v>473.73</v>
      </c>
      <c r="G400" s="48">
        <v>473.55</v>
      </c>
      <c r="I400" s="68"/>
      <c r="J400" s="69"/>
      <c r="K400" s="69"/>
      <c r="L400" s="70"/>
      <c r="M400" s="70"/>
      <c r="N400" s="68"/>
      <c r="O400" s="68"/>
      <c r="P400" s="70"/>
    </row>
    <row r="401" spans="1:16" x14ac:dyDescent="0.25">
      <c r="A401" s="61">
        <v>39161</v>
      </c>
      <c r="B401" s="64" t="str">
        <f t="shared" si="55"/>
        <v>terça-feira</v>
      </c>
      <c r="C401" s="46">
        <v>7.3300000000000004E-2</v>
      </c>
      <c r="D401" s="47">
        <v>7.4099999999999999E-2</v>
      </c>
      <c r="E401" s="48">
        <v>479.3</v>
      </c>
      <c r="F401" s="48">
        <v>473.14</v>
      </c>
      <c r="G401" s="48">
        <v>472.96</v>
      </c>
      <c r="I401" s="68"/>
      <c r="J401" s="69"/>
      <c r="K401" s="69"/>
      <c r="L401" s="70"/>
      <c r="M401" s="70"/>
      <c r="N401" s="68"/>
      <c r="O401" s="68"/>
      <c r="P401" s="70"/>
    </row>
    <row r="402" spans="1:16" x14ac:dyDescent="0.25">
      <c r="A402" s="61">
        <v>39162</v>
      </c>
      <c r="B402" s="64" t="str">
        <f t="shared" si="55"/>
        <v>quarta-feira</v>
      </c>
      <c r="C402" s="46">
        <v>7.3200000000000001E-2</v>
      </c>
      <c r="D402" s="47">
        <v>7.3999999999999996E-2</v>
      </c>
      <c r="E402" s="48">
        <v>480.25</v>
      </c>
      <c r="F402" s="48">
        <v>474.09</v>
      </c>
      <c r="G402">
        <v>473.91</v>
      </c>
      <c r="I402" s="68"/>
      <c r="J402" s="69"/>
      <c r="K402" s="69"/>
      <c r="L402" s="70"/>
      <c r="M402" s="70"/>
      <c r="N402" s="68"/>
      <c r="O402" s="68"/>
      <c r="P402" s="70"/>
    </row>
    <row r="403" spans="1:16" x14ac:dyDescent="0.25">
      <c r="A403" s="61">
        <v>39163</v>
      </c>
      <c r="B403" s="64" t="str">
        <f t="shared" si="55"/>
        <v>quinta-feira</v>
      </c>
      <c r="C403" s="46">
        <v>7.2599999999999998E-2</v>
      </c>
      <c r="D403" s="47">
        <v>7.3399999999999993E-2</v>
      </c>
      <c r="E403" s="48">
        <v>485.12</v>
      </c>
      <c r="F403" s="48">
        <v>478.89</v>
      </c>
      <c r="G403">
        <v>478.71</v>
      </c>
      <c r="I403" s="68"/>
      <c r="J403" s="69"/>
      <c r="K403" s="69"/>
      <c r="L403" s="70"/>
      <c r="M403" s="70"/>
      <c r="N403" s="68"/>
      <c r="O403" s="68"/>
      <c r="P403" s="70"/>
    </row>
    <row r="404" spans="1:16" x14ac:dyDescent="0.25">
      <c r="A404" s="61">
        <v>39164</v>
      </c>
      <c r="B404" s="64" t="str">
        <f t="shared" si="55"/>
        <v>sexta-feira</v>
      </c>
      <c r="C404" s="46">
        <v>7.2499999999999995E-2</v>
      </c>
      <c r="D404" s="47">
        <v>7.329999999999999E-2</v>
      </c>
      <c r="E404" s="48">
        <v>486.18</v>
      </c>
      <c r="F404" s="48">
        <v>479.93</v>
      </c>
      <c r="G404">
        <v>479.66</v>
      </c>
      <c r="I404" s="68"/>
      <c r="J404" s="69"/>
      <c r="K404" s="69"/>
      <c r="L404" s="70"/>
      <c r="M404" s="70"/>
      <c r="N404" s="68"/>
      <c r="O404" s="68"/>
      <c r="P404" s="70"/>
    </row>
    <row r="405" spans="1:16" x14ac:dyDescent="0.25">
      <c r="A405" s="61">
        <v>39167</v>
      </c>
      <c r="B405" s="64" t="str">
        <f t="shared" si="55"/>
        <v>segunda-feira</v>
      </c>
      <c r="C405" s="46">
        <v>7.2499999999999995E-2</v>
      </c>
      <c r="D405" s="47">
        <v>7.329999999999999E-2</v>
      </c>
      <c r="E405" s="48">
        <v>486.51</v>
      </c>
      <c r="F405" s="48">
        <v>480.26</v>
      </c>
      <c r="G405">
        <v>480.07</v>
      </c>
      <c r="I405" s="68"/>
      <c r="J405" s="69"/>
      <c r="K405" s="69"/>
      <c r="L405" s="70"/>
      <c r="M405" s="70"/>
      <c r="N405" s="68"/>
      <c r="O405" s="68"/>
      <c r="P405" s="70"/>
    </row>
    <row r="406" spans="1:16" x14ac:dyDescent="0.25">
      <c r="A406" s="61">
        <v>39168</v>
      </c>
      <c r="B406" s="64" t="str">
        <f t="shared" si="55"/>
        <v>terça-feira</v>
      </c>
      <c r="C406" s="46">
        <v>7.2499999999999995E-2</v>
      </c>
      <c r="D406" s="47">
        <v>7.329999999999999E-2</v>
      </c>
      <c r="E406" s="48">
        <v>486.7</v>
      </c>
      <c r="F406" s="48">
        <v>480.46</v>
      </c>
      <c r="G406">
        <v>480.26</v>
      </c>
      <c r="I406" s="68"/>
      <c r="J406" s="69"/>
      <c r="K406" s="69"/>
      <c r="L406" s="70"/>
      <c r="M406" s="70"/>
      <c r="N406" s="68"/>
      <c r="O406" s="68"/>
      <c r="P406" s="70"/>
    </row>
    <row r="407" spans="1:16" x14ac:dyDescent="0.25">
      <c r="A407" s="61">
        <v>39169</v>
      </c>
      <c r="B407" s="64" t="str">
        <f t="shared" si="55"/>
        <v>quarta-feira</v>
      </c>
      <c r="C407" s="46">
        <v>7.2499999999999995E-2</v>
      </c>
      <c r="D407" s="47">
        <v>7.329999999999999E-2</v>
      </c>
      <c r="E407" s="48">
        <v>486.9</v>
      </c>
      <c r="F407" s="48">
        <v>480.65</v>
      </c>
      <c r="G407">
        <v>480.46</v>
      </c>
      <c r="I407" s="68"/>
      <c r="J407" s="69"/>
      <c r="K407" s="69"/>
      <c r="L407" s="70"/>
      <c r="M407" s="70"/>
      <c r="N407" s="68"/>
      <c r="O407" s="68"/>
      <c r="P407" s="70"/>
    </row>
    <row r="408" spans="1:16" x14ac:dyDescent="0.25">
      <c r="A408" s="61">
        <v>39170</v>
      </c>
      <c r="B408" s="64" t="str">
        <f t="shared" si="55"/>
        <v>quinta-feira</v>
      </c>
      <c r="C408" s="46">
        <v>7.2400000000000006E-2</v>
      </c>
      <c r="D408" s="47">
        <v>7.3200000000000001E-2</v>
      </c>
      <c r="E408" s="48">
        <v>487.88</v>
      </c>
      <c r="F408" s="48">
        <v>481.62</v>
      </c>
      <c r="G408">
        <v>481.43</v>
      </c>
      <c r="I408" s="68"/>
      <c r="J408" s="69"/>
      <c r="K408" s="69"/>
      <c r="L408" s="70"/>
      <c r="M408" s="70"/>
      <c r="N408" s="68"/>
      <c r="O408" s="68"/>
      <c r="P408" s="70"/>
    </row>
    <row r="409" spans="1:16" x14ac:dyDescent="0.25">
      <c r="A409" s="61">
        <v>39171</v>
      </c>
      <c r="B409" s="64" t="str">
        <f t="shared" si="55"/>
        <v>sexta-feira</v>
      </c>
      <c r="C409" s="46">
        <v>7.2099999999999997E-2</v>
      </c>
      <c r="D409" s="47">
        <v>7.2899999999999993E-2</v>
      </c>
      <c r="E409" s="48">
        <v>490.56</v>
      </c>
      <c r="F409" s="48">
        <v>484.27</v>
      </c>
      <c r="G409">
        <v>483.96</v>
      </c>
      <c r="I409" s="68"/>
      <c r="J409" s="69"/>
      <c r="K409" s="69"/>
      <c r="L409" s="70"/>
      <c r="M409" s="70"/>
      <c r="N409" s="68"/>
      <c r="O409" s="68"/>
      <c r="P409" s="70"/>
    </row>
    <row r="410" spans="1:16" x14ac:dyDescent="0.25">
      <c r="A410" s="61">
        <v>39174</v>
      </c>
      <c r="B410" s="64" t="str">
        <f t="shared" si="55"/>
        <v>segunda-feira</v>
      </c>
      <c r="C410" s="46">
        <v>7.0900000000000005E-2</v>
      </c>
      <c r="D410" s="47">
        <v>7.17E-2</v>
      </c>
      <c r="E410" s="48">
        <v>500.37</v>
      </c>
      <c r="F410" s="48">
        <v>493.94</v>
      </c>
      <c r="G410">
        <v>493.74</v>
      </c>
      <c r="I410" s="68"/>
      <c r="J410" s="69"/>
      <c r="K410" s="69"/>
      <c r="L410" s="70"/>
      <c r="M410" s="70"/>
      <c r="N410" s="68"/>
      <c r="O410" s="68"/>
      <c r="P410" s="70"/>
    </row>
    <row r="411" spans="1:16" x14ac:dyDescent="0.25">
      <c r="A411" s="61">
        <v>39175</v>
      </c>
      <c r="B411" s="64" t="str">
        <f t="shared" si="55"/>
        <v>terça-feira</v>
      </c>
      <c r="C411" s="46">
        <v>6.9900000000000004E-2</v>
      </c>
      <c r="D411" s="47">
        <v>7.0699999999999999E-2</v>
      </c>
      <c r="E411" s="48">
        <v>508.72</v>
      </c>
      <c r="F411" s="48">
        <v>502.19</v>
      </c>
      <c r="G411">
        <v>501.99</v>
      </c>
      <c r="I411" s="68"/>
      <c r="J411" s="69"/>
      <c r="K411" s="69"/>
      <c r="L411" s="70"/>
      <c r="M411" s="70"/>
      <c r="N411" s="68"/>
      <c r="O411" s="68"/>
      <c r="P411" s="70"/>
    </row>
    <row r="412" spans="1:16" x14ac:dyDescent="0.25">
      <c r="A412" s="61">
        <v>39176</v>
      </c>
      <c r="B412" s="64" t="str">
        <f t="shared" si="55"/>
        <v>quarta-feira</v>
      </c>
      <c r="C412" s="46">
        <v>6.8599999999999994E-2</v>
      </c>
      <c r="D412" s="47">
        <v>6.9399999999999989E-2</v>
      </c>
      <c r="E412" s="48">
        <v>519.74</v>
      </c>
      <c r="F412" s="48">
        <v>513.04999999999995</v>
      </c>
      <c r="G412">
        <v>512.86</v>
      </c>
      <c r="I412" s="68"/>
      <c r="J412" s="69"/>
      <c r="K412" s="69"/>
      <c r="L412" s="70"/>
      <c r="M412" s="70"/>
      <c r="N412" s="68"/>
      <c r="O412" s="68"/>
      <c r="P412" s="70"/>
    </row>
    <row r="413" spans="1:16" x14ac:dyDescent="0.25">
      <c r="A413" s="61">
        <v>39177</v>
      </c>
      <c r="B413" s="64" t="str">
        <f t="shared" si="55"/>
        <v>quinta-feira</v>
      </c>
      <c r="C413" s="46">
        <v>6.8400000000000002E-2</v>
      </c>
      <c r="D413" s="47">
        <v>6.9199999999999998E-2</v>
      </c>
      <c r="E413" s="48">
        <v>521.82000000000005</v>
      </c>
      <c r="F413" s="48">
        <v>515.11</v>
      </c>
      <c r="G413">
        <v>514.72</v>
      </c>
      <c r="I413" s="68"/>
      <c r="J413" s="69"/>
      <c r="K413" s="69"/>
      <c r="L413" s="70"/>
      <c r="M413" s="70"/>
      <c r="N413" s="68"/>
      <c r="O413" s="68"/>
      <c r="P413" s="70"/>
    </row>
    <row r="414" spans="1:16" x14ac:dyDescent="0.25">
      <c r="A414" s="61">
        <v>39181</v>
      </c>
      <c r="B414" s="64" t="str">
        <f t="shared" si="55"/>
        <v>segunda-feira</v>
      </c>
      <c r="C414" s="46">
        <v>6.8400000000000002E-2</v>
      </c>
      <c r="D414" s="47">
        <v>6.9199999999999998E-2</v>
      </c>
      <c r="E414" s="48">
        <v>522.02</v>
      </c>
      <c r="F414" s="48">
        <v>515.30999999999995</v>
      </c>
      <c r="G414">
        <v>515.11</v>
      </c>
      <c r="I414" s="68"/>
      <c r="J414" s="69"/>
      <c r="K414" s="69"/>
      <c r="L414" s="70"/>
      <c r="M414" s="70"/>
      <c r="N414" s="68"/>
      <c r="O414" s="68"/>
      <c r="P414" s="70"/>
    </row>
    <row r="415" spans="1:16" x14ac:dyDescent="0.25">
      <c r="A415" s="61">
        <v>39182</v>
      </c>
      <c r="B415" s="64" t="str">
        <f t="shared" si="55"/>
        <v>terça-feira</v>
      </c>
      <c r="C415" s="46">
        <v>6.7799999999999999E-2</v>
      </c>
      <c r="D415" s="47">
        <v>6.8599999999999994E-2</v>
      </c>
      <c r="E415" s="48">
        <v>527.32000000000005</v>
      </c>
      <c r="F415" s="48">
        <v>520.53</v>
      </c>
      <c r="G415">
        <v>520.33000000000004</v>
      </c>
      <c r="I415" s="68"/>
      <c r="J415" s="69"/>
      <c r="K415" s="69"/>
      <c r="L415" s="70"/>
      <c r="M415" s="70"/>
      <c r="N415" s="68"/>
      <c r="O415" s="68"/>
      <c r="P415" s="70"/>
    </row>
    <row r="416" spans="1:16" x14ac:dyDescent="0.25">
      <c r="A416" s="61">
        <v>39183</v>
      </c>
      <c r="B416" s="64" t="str">
        <f t="shared" si="55"/>
        <v>quarta-feira</v>
      </c>
      <c r="C416" s="46">
        <v>6.6799999999999998E-2</v>
      </c>
      <c r="D416" s="47">
        <v>6.7599999999999993E-2</v>
      </c>
      <c r="E416" s="48">
        <v>536.09</v>
      </c>
      <c r="F416" s="48">
        <v>529.17999999999995</v>
      </c>
      <c r="G416">
        <v>528.98</v>
      </c>
      <c r="I416" s="68"/>
      <c r="J416" s="69"/>
      <c r="K416" s="69"/>
      <c r="L416" s="70"/>
      <c r="M416" s="70"/>
      <c r="N416" s="68"/>
      <c r="O416" s="68"/>
      <c r="P416" s="70"/>
    </row>
    <row r="417" spans="1:16" x14ac:dyDescent="0.25">
      <c r="A417" s="61">
        <v>39184</v>
      </c>
      <c r="B417" s="64" t="str">
        <f t="shared" si="55"/>
        <v>quinta-feira</v>
      </c>
      <c r="C417" s="46">
        <v>6.7599999999999993E-2</v>
      </c>
      <c r="D417" s="47">
        <v>6.8399999999999989E-2</v>
      </c>
      <c r="E417" s="48">
        <v>529.38</v>
      </c>
      <c r="F417" s="48">
        <v>522.58000000000004</v>
      </c>
      <c r="G417">
        <v>522.38</v>
      </c>
      <c r="I417" s="68"/>
      <c r="J417" s="69"/>
      <c r="K417" s="69"/>
      <c r="L417" s="70"/>
      <c r="M417" s="70"/>
      <c r="N417" s="68"/>
      <c r="O417" s="68"/>
      <c r="P417" s="70"/>
    </row>
    <row r="418" spans="1:16" x14ac:dyDescent="0.25">
      <c r="A418" s="61">
        <v>39185</v>
      </c>
      <c r="B418" s="64" t="str">
        <f t="shared" si="55"/>
        <v>sexta-feira</v>
      </c>
      <c r="C418" s="46">
        <v>6.6600000000000006E-2</v>
      </c>
      <c r="D418" s="47">
        <v>6.7400000000000002E-2</v>
      </c>
      <c r="E418" s="48">
        <v>538.36</v>
      </c>
      <c r="F418" s="48">
        <v>531.42999999999995</v>
      </c>
      <c r="G418">
        <v>531.1</v>
      </c>
      <c r="I418" s="68"/>
      <c r="J418" s="69"/>
      <c r="K418" s="69"/>
      <c r="L418" s="70"/>
      <c r="M418" s="70"/>
      <c r="N418" s="68"/>
      <c r="O418" s="68"/>
      <c r="P418" s="70"/>
    </row>
    <row r="419" spans="1:16" x14ac:dyDescent="0.25">
      <c r="A419" s="61">
        <v>39188</v>
      </c>
      <c r="B419" s="64" t="str">
        <f t="shared" si="55"/>
        <v>segunda-feira</v>
      </c>
      <c r="C419" s="46">
        <v>6.6500000000000004E-2</v>
      </c>
      <c r="D419" s="47">
        <v>6.7299999999999999E-2</v>
      </c>
      <c r="E419" s="48">
        <v>539.41</v>
      </c>
      <c r="F419" s="48">
        <v>532.46</v>
      </c>
      <c r="G419">
        <v>532.28</v>
      </c>
      <c r="I419" s="68"/>
      <c r="J419" s="69"/>
      <c r="K419" s="69"/>
      <c r="L419" s="70"/>
      <c r="M419" s="70"/>
      <c r="N419" s="68"/>
      <c r="O419" s="68"/>
      <c r="P419" s="70"/>
    </row>
    <row r="420" spans="1:16" x14ac:dyDescent="0.25">
      <c r="A420" s="61">
        <v>39189</v>
      </c>
      <c r="B420" s="64" t="str">
        <f t="shared" si="55"/>
        <v>terça-feira</v>
      </c>
      <c r="C420" s="46">
        <v>6.6100000000000006E-2</v>
      </c>
      <c r="D420" s="47">
        <v>6.6900000000000001E-2</v>
      </c>
      <c r="E420" s="48">
        <v>543.1</v>
      </c>
      <c r="F420" s="48">
        <v>536.11</v>
      </c>
      <c r="G420">
        <v>535.91999999999996</v>
      </c>
      <c r="I420" s="68"/>
      <c r="J420" s="69"/>
      <c r="K420" s="69"/>
      <c r="L420" s="70"/>
      <c r="M420" s="70"/>
      <c r="N420" s="68"/>
      <c r="O420" s="68"/>
      <c r="P420" s="70"/>
    </row>
    <row r="421" spans="1:16" x14ac:dyDescent="0.25">
      <c r="A421" s="61">
        <v>39190</v>
      </c>
      <c r="B421" s="64" t="str">
        <f t="shared" si="55"/>
        <v>quarta-feira</v>
      </c>
      <c r="C421" s="46">
        <v>6.54E-2</v>
      </c>
      <c r="D421" s="47">
        <v>6.6199999999999995E-2</v>
      </c>
      <c r="E421" s="48">
        <v>549.49</v>
      </c>
      <c r="F421" s="48">
        <v>542.41</v>
      </c>
      <c r="G421">
        <v>542.22</v>
      </c>
      <c r="I421" s="68"/>
      <c r="J421" s="69"/>
      <c r="K421" s="69"/>
      <c r="L421" s="70"/>
      <c r="M421" s="70"/>
      <c r="N421" s="68"/>
      <c r="O421" s="68"/>
      <c r="P421" s="70"/>
    </row>
    <row r="422" spans="1:16" x14ac:dyDescent="0.25">
      <c r="A422" s="61">
        <v>39191</v>
      </c>
      <c r="B422" s="64" t="str">
        <f t="shared" si="55"/>
        <v>quinta-feira</v>
      </c>
      <c r="C422" s="46">
        <v>6.4500000000000002E-2</v>
      </c>
      <c r="D422" s="47">
        <v>6.5299999999999997E-2</v>
      </c>
      <c r="E422" s="48">
        <v>557.76</v>
      </c>
      <c r="F422" s="48">
        <v>550.57000000000005</v>
      </c>
      <c r="G422">
        <v>550.38</v>
      </c>
      <c r="I422" s="68"/>
      <c r="J422" s="69"/>
      <c r="K422" s="69"/>
      <c r="L422" s="70"/>
      <c r="M422" s="70"/>
      <c r="N422" s="68"/>
      <c r="O422" s="68"/>
      <c r="P422" s="70"/>
    </row>
    <row r="423" spans="1:16" x14ac:dyDescent="0.25">
      <c r="A423" s="61">
        <v>39192</v>
      </c>
      <c r="B423" s="64" t="str">
        <f t="shared" si="55"/>
        <v>sexta-feira</v>
      </c>
      <c r="C423" s="46">
        <v>6.3E-2</v>
      </c>
      <c r="D423" s="47">
        <v>6.3799999999999996E-2</v>
      </c>
      <c r="E423" s="48">
        <v>571.80999999999995</v>
      </c>
      <c r="F423" s="48">
        <v>564.42999999999995</v>
      </c>
      <c r="G423">
        <v>564.13</v>
      </c>
      <c r="I423" s="68"/>
      <c r="J423" s="69"/>
      <c r="K423" s="69"/>
      <c r="L423" s="70"/>
      <c r="M423" s="70"/>
      <c r="N423" s="68"/>
      <c r="O423" s="68"/>
      <c r="P423" s="70"/>
    </row>
    <row r="424" spans="1:16" x14ac:dyDescent="0.25">
      <c r="A424" s="61">
        <v>39195</v>
      </c>
      <c r="B424" s="64" t="str">
        <f t="shared" si="55"/>
        <v>segunda-feira</v>
      </c>
      <c r="C424" s="46">
        <v>6.2899999999999998E-2</v>
      </c>
      <c r="D424" s="47">
        <v>6.3699999999999993E-2</v>
      </c>
      <c r="E424" s="48">
        <v>572.92999999999995</v>
      </c>
      <c r="F424" s="48">
        <v>565.54</v>
      </c>
      <c r="G424">
        <v>565.35</v>
      </c>
      <c r="I424" s="68"/>
      <c r="J424" s="69"/>
      <c r="K424" s="69"/>
      <c r="L424" s="70"/>
      <c r="M424" s="70"/>
      <c r="N424" s="68"/>
      <c r="O424" s="68"/>
      <c r="P424" s="70"/>
    </row>
    <row r="425" spans="1:16" x14ac:dyDescent="0.25">
      <c r="A425" s="61">
        <v>39196</v>
      </c>
      <c r="B425" s="64" t="str">
        <f t="shared" si="55"/>
        <v>terça-feira</v>
      </c>
      <c r="C425" s="46">
        <v>6.3100000000000003E-2</v>
      </c>
      <c r="D425" s="47">
        <v>6.3899999999999998E-2</v>
      </c>
      <c r="E425" s="48">
        <v>571.27</v>
      </c>
      <c r="F425" s="48">
        <v>563.9</v>
      </c>
      <c r="G425">
        <v>563.71</v>
      </c>
      <c r="I425" s="68"/>
      <c r="J425" s="69"/>
      <c r="K425" s="69"/>
      <c r="L425" s="70"/>
      <c r="M425" s="70"/>
      <c r="N425" s="68"/>
      <c r="O425" s="68"/>
      <c r="P425" s="70"/>
    </row>
    <row r="426" spans="1:16" x14ac:dyDescent="0.25">
      <c r="A426" s="61">
        <v>39197</v>
      </c>
      <c r="B426" s="64" t="str">
        <f t="shared" si="55"/>
        <v>quarta-feira</v>
      </c>
      <c r="C426" s="46">
        <v>6.3E-2</v>
      </c>
      <c r="D426" s="47">
        <v>6.3799999999999996E-2</v>
      </c>
      <c r="E426" s="48">
        <v>572.39</v>
      </c>
      <c r="F426" s="48">
        <v>565.01</v>
      </c>
      <c r="G426">
        <v>564.82000000000005</v>
      </c>
      <c r="I426" s="68"/>
      <c r="J426" s="69"/>
      <c r="K426" s="69"/>
      <c r="L426" s="70"/>
      <c r="M426" s="70"/>
      <c r="N426" s="68"/>
      <c r="O426" s="68"/>
      <c r="P426" s="70"/>
    </row>
    <row r="427" spans="1:16" x14ac:dyDescent="0.25">
      <c r="A427" s="61">
        <v>39198</v>
      </c>
      <c r="B427" s="64" t="str">
        <f t="shared" si="55"/>
        <v>quinta-feira</v>
      </c>
      <c r="C427" s="46">
        <v>6.3100000000000003E-2</v>
      </c>
      <c r="D427" s="47">
        <v>6.3899999999999998E-2</v>
      </c>
      <c r="E427" s="48">
        <v>571.52</v>
      </c>
      <c r="F427" s="48">
        <v>564.15</v>
      </c>
      <c r="G427">
        <v>563.97</v>
      </c>
      <c r="I427" s="68"/>
      <c r="J427" s="69"/>
      <c r="K427" s="69"/>
      <c r="L427" s="70"/>
      <c r="M427" s="70"/>
      <c r="N427" s="68"/>
      <c r="O427" s="68"/>
      <c r="P427" s="70"/>
    </row>
    <row r="428" spans="1:16" x14ac:dyDescent="0.25">
      <c r="A428" s="61">
        <v>39199</v>
      </c>
      <c r="B428" s="64" t="str">
        <f t="shared" si="55"/>
        <v>sexta-feira</v>
      </c>
      <c r="C428" s="46">
        <v>6.3100000000000003E-2</v>
      </c>
      <c r="D428" s="47">
        <v>6.3899999999999998E-2</v>
      </c>
      <c r="E428" s="48">
        <v>571.79</v>
      </c>
      <c r="F428" s="48">
        <v>564.41999999999996</v>
      </c>
      <c r="G428">
        <v>564.15</v>
      </c>
      <c r="I428" s="68"/>
      <c r="J428" s="69"/>
      <c r="K428" s="69"/>
      <c r="L428" s="70"/>
      <c r="M428" s="70"/>
      <c r="N428" s="68"/>
      <c r="O428" s="68"/>
      <c r="P428" s="70"/>
    </row>
    <row r="429" spans="1:16" x14ac:dyDescent="0.25">
      <c r="A429" s="61">
        <v>39202</v>
      </c>
      <c r="B429" s="64" t="str">
        <f t="shared" si="55"/>
        <v>segunda-feira</v>
      </c>
      <c r="C429" s="46">
        <v>6.3100000000000003E-2</v>
      </c>
      <c r="D429" s="47">
        <v>6.3899999999999998E-2</v>
      </c>
      <c r="E429" s="48">
        <v>572.01</v>
      </c>
      <c r="F429" s="48">
        <v>564.65</v>
      </c>
      <c r="G429">
        <v>564.41999999999996</v>
      </c>
      <c r="I429" s="68"/>
      <c r="J429" s="69"/>
      <c r="K429" s="69"/>
      <c r="L429" s="70"/>
      <c r="M429" s="70"/>
      <c r="N429" s="68"/>
      <c r="O429" s="68"/>
      <c r="P429" s="70"/>
    </row>
    <row r="430" spans="1:16" x14ac:dyDescent="0.25">
      <c r="A430" s="61">
        <v>39204</v>
      </c>
      <c r="B430" s="64" t="str">
        <f t="shared" si="55"/>
        <v>quarta-feira</v>
      </c>
      <c r="C430" s="46">
        <v>6.3E-2</v>
      </c>
      <c r="D430" s="47">
        <v>6.3799999999999996E-2</v>
      </c>
      <c r="E430" s="48">
        <v>573.13</v>
      </c>
      <c r="F430" s="48">
        <v>565.75</v>
      </c>
      <c r="G430">
        <v>565.55999999999995</v>
      </c>
      <c r="I430" s="68"/>
      <c r="J430" s="69"/>
      <c r="K430" s="69"/>
      <c r="L430" s="70"/>
      <c r="M430" s="70"/>
      <c r="N430" s="68"/>
      <c r="O430" s="68"/>
      <c r="P430" s="70"/>
    </row>
    <row r="431" spans="1:16" x14ac:dyDescent="0.25">
      <c r="A431" s="61">
        <v>39205</v>
      </c>
      <c r="B431" s="64" t="str">
        <f t="shared" si="55"/>
        <v>quinta-feira</v>
      </c>
      <c r="C431" s="46">
        <v>6.3E-2</v>
      </c>
      <c r="D431" s="47">
        <v>6.3799999999999996E-2</v>
      </c>
      <c r="E431" s="48">
        <v>573.30999999999995</v>
      </c>
      <c r="F431" s="48">
        <v>565.92999999999995</v>
      </c>
      <c r="G431">
        <v>565.75</v>
      </c>
      <c r="I431" s="68"/>
      <c r="J431" s="69"/>
      <c r="K431" s="69"/>
      <c r="L431" s="70"/>
      <c r="M431" s="70"/>
      <c r="N431" s="68"/>
      <c r="O431" s="68"/>
      <c r="P431" s="70"/>
    </row>
    <row r="432" spans="1:16" x14ac:dyDescent="0.25">
      <c r="A432" s="61">
        <v>39206</v>
      </c>
      <c r="B432" s="64" t="str">
        <f t="shared" si="55"/>
        <v>sexta-feira</v>
      </c>
      <c r="C432" s="46">
        <v>6.1899999999999997E-2</v>
      </c>
      <c r="D432" s="47">
        <v>6.2699999999999992E-2</v>
      </c>
      <c r="E432" s="48">
        <v>583.9</v>
      </c>
      <c r="F432" s="48">
        <v>576.37</v>
      </c>
      <c r="G432">
        <v>576.1</v>
      </c>
      <c r="I432" s="68"/>
      <c r="J432" s="69"/>
      <c r="K432" s="69"/>
      <c r="L432" s="70"/>
      <c r="M432" s="70"/>
      <c r="N432" s="68"/>
      <c r="O432" s="68"/>
      <c r="P432" s="70"/>
    </row>
    <row r="433" spans="1:16" x14ac:dyDescent="0.25">
      <c r="A433" s="61">
        <v>39209</v>
      </c>
      <c r="B433" s="64" t="str">
        <f t="shared" si="55"/>
        <v>segunda-feira</v>
      </c>
      <c r="C433" s="46">
        <v>6.1899999999999997E-2</v>
      </c>
      <c r="D433" s="47">
        <v>6.2699999999999992E-2</v>
      </c>
      <c r="E433" s="48">
        <v>584.08000000000004</v>
      </c>
      <c r="F433" s="48">
        <v>576.55999999999995</v>
      </c>
      <c r="G433">
        <v>576.37</v>
      </c>
      <c r="I433" s="68"/>
      <c r="J433" s="69"/>
      <c r="K433" s="69"/>
      <c r="L433" s="70"/>
      <c r="M433" s="70"/>
      <c r="N433" s="68"/>
      <c r="O433" s="68"/>
      <c r="P433" s="70"/>
    </row>
    <row r="434" spans="1:16" x14ac:dyDescent="0.25">
      <c r="A434" s="61">
        <v>39210</v>
      </c>
      <c r="B434" s="64" t="str">
        <f t="shared" si="55"/>
        <v>terça-feira</v>
      </c>
      <c r="C434" s="46">
        <v>6.1899999999999997E-2</v>
      </c>
      <c r="D434" s="47">
        <v>6.2699999999999992E-2</v>
      </c>
      <c r="E434" s="48">
        <v>584.27</v>
      </c>
      <c r="F434" s="48">
        <v>576.74</v>
      </c>
      <c r="G434">
        <v>576.55999999999995</v>
      </c>
      <c r="I434" s="68"/>
      <c r="J434" s="69"/>
      <c r="K434" s="69"/>
      <c r="L434" s="70"/>
      <c r="M434" s="70"/>
      <c r="N434" s="68"/>
      <c r="O434" s="68"/>
      <c r="P434" s="70"/>
    </row>
    <row r="435" spans="1:16" x14ac:dyDescent="0.25">
      <c r="A435" s="61">
        <v>39211</v>
      </c>
      <c r="B435" s="64" t="str">
        <f t="shared" si="55"/>
        <v>quarta-feira</v>
      </c>
      <c r="C435" s="46">
        <v>6.1800000000000001E-2</v>
      </c>
      <c r="D435" s="47">
        <v>6.2600000000000003E-2</v>
      </c>
      <c r="E435" s="48">
        <v>585.4</v>
      </c>
      <c r="F435" s="48">
        <v>577.86</v>
      </c>
      <c r="G435">
        <v>577.67999999999995</v>
      </c>
      <c r="I435" s="68"/>
      <c r="J435" s="69"/>
      <c r="K435" s="69"/>
      <c r="L435" s="70"/>
      <c r="M435" s="70"/>
      <c r="N435" s="68"/>
      <c r="O435" s="68"/>
      <c r="P435" s="70"/>
    </row>
    <row r="436" spans="1:16" x14ac:dyDescent="0.25">
      <c r="A436" s="61">
        <v>39212</v>
      </c>
      <c r="B436" s="64" t="str">
        <f t="shared" si="55"/>
        <v>quinta-feira</v>
      </c>
      <c r="C436" s="46">
        <v>6.1800000000000001E-2</v>
      </c>
      <c r="D436" s="47">
        <v>6.2600000000000003E-2</v>
      </c>
      <c r="E436" s="48">
        <v>585.58000000000004</v>
      </c>
      <c r="F436" s="48">
        <v>578.04</v>
      </c>
      <c r="G436">
        <v>577.86</v>
      </c>
      <c r="I436" s="68"/>
      <c r="J436" s="69"/>
      <c r="K436" s="69"/>
      <c r="L436" s="70"/>
      <c r="M436" s="70"/>
      <c r="N436" s="68"/>
      <c r="O436" s="68"/>
      <c r="P436" s="70"/>
    </row>
    <row r="437" spans="1:16" x14ac:dyDescent="0.25">
      <c r="A437" s="61">
        <v>39213</v>
      </c>
      <c r="B437" s="64" t="str">
        <f t="shared" si="55"/>
        <v>sexta-feira</v>
      </c>
      <c r="C437" s="46">
        <v>6.1800000000000001E-2</v>
      </c>
      <c r="D437" s="47">
        <v>6.2600000000000003E-2</v>
      </c>
      <c r="E437" s="48">
        <v>585.97</v>
      </c>
      <c r="F437" s="48">
        <v>578.42999999999995</v>
      </c>
      <c r="G437">
        <v>578.14</v>
      </c>
      <c r="I437" s="68"/>
      <c r="J437" s="69"/>
      <c r="K437" s="69"/>
      <c r="L437" s="70"/>
      <c r="M437" s="70"/>
      <c r="N437" s="68"/>
      <c r="O437" s="68"/>
      <c r="P437" s="70"/>
    </row>
    <row r="438" spans="1:16" x14ac:dyDescent="0.25">
      <c r="A438" s="61">
        <v>39216</v>
      </c>
      <c r="B438" s="64" t="str">
        <f t="shared" si="55"/>
        <v>segunda-feira</v>
      </c>
      <c r="C438" s="46">
        <v>6.1800000000000001E-2</v>
      </c>
      <c r="D438" s="47">
        <v>6.2600000000000003E-2</v>
      </c>
      <c r="E438" s="48">
        <v>586.16</v>
      </c>
      <c r="F438" s="48">
        <v>578.61</v>
      </c>
      <c r="G438">
        <v>578.42999999999995</v>
      </c>
      <c r="I438" s="68"/>
      <c r="J438" s="69"/>
      <c r="K438" s="69"/>
      <c r="L438" s="70"/>
      <c r="M438" s="70"/>
      <c r="N438" s="68"/>
      <c r="O438" s="68"/>
      <c r="P438" s="70"/>
    </row>
    <row r="439" spans="1:16" x14ac:dyDescent="0.25">
      <c r="A439" s="61">
        <v>39217</v>
      </c>
      <c r="B439" s="64" t="str">
        <f t="shared" si="55"/>
        <v>terça-feira</v>
      </c>
      <c r="C439" s="46">
        <v>6.1699999999999998E-2</v>
      </c>
      <c r="D439" s="47">
        <v>6.25E-2</v>
      </c>
      <c r="E439" s="48">
        <v>587.28</v>
      </c>
      <c r="F439" s="48">
        <v>579.73</v>
      </c>
      <c r="G439">
        <v>579.54999999999995</v>
      </c>
      <c r="I439" s="68"/>
      <c r="J439" s="69"/>
      <c r="K439" s="69"/>
      <c r="L439" s="70"/>
      <c r="M439" s="70"/>
      <c r="N439" s="68"/>
      <c r="O439" s="68"/>
      <c r="P439" s="70"/>
    </row>
    <row r="440" spans="1:16" x14ac:dyDescent="0.25">
      <c r="A440" s="61">
        <v>39218</v>
      </c>
      <c r="B440" s="64" t="str">
        <f t="shared" si="55"/>
        <v>quarta-feira</v>
      </c>
      <c r="C440" s="46">
        <v>6.1699999999999998E-2</v>
      </c>
      <c r="D440" s="47">
        <v>6.25E-2</v>
      </c>
      <c r="E440" s="48">
        <v>587.46</v>
      </c>
      <c r="F440" s="48">
        <v>579.9</v>
      </c>
      <c r="G440">
        <v>579.73</v>
      </c>
      <c r="I440" s="68"/>
      <c r="J440" s="69"/>
      <c r="K440" s="69"/>
      <c r="L440" s="70"/>
      <c r="M440" s="70"/>
      <c r="N440" s="68"/>
      <c r="O440" s="68"/>
      <c r="P440" s="70"/>
    </row>
    <row r="441" spans="1:16" x14ac:dyDescent="0.25">
      <c r="A441" s="61">
        <v>39219</v>
      </c>
      <c r="B441" s="64" t="str">
        <f t="shared" si="55"/>
        <v>quinta-feira</v>
      </c>
      <c r="C441" s="46">
        <v>5.9299999999999999E-2</v>
      </c>
      <c r="D441" s="47">
        <v>6.0099999999999994E-2</v>
      </c>
      <c r="E441" s="48">
        <v>610.94000000000005</v>
      </c>
      <c r="F441" s="48">
        <v>603.07000000000005</v>
      </c>
      <c r="G441">
        <v>602.89</v>
      </c>
      <c r="I441" s="68"/>
      <c r="J441" s="69"/>
      <c r="K441" s="69"/>
      <c r="L441" s="70"/>
      <c r="M441" s="70"/>
      <c r="N441" s="68"/>
      <c r="O441" s="68"/>
      <c r="P441" s="70"/>
    </row>
    <row r="442" spans="1:16" x14ac:dyDescent="0.25">
      <c r="A442" s="61">
        <v>39220</v>
      </c>
      <c r="B442" s="64" t="str">
        <f t="shared" si="55"/>
        <v>sexta-feira</v>
      </c>
      <c r="C442" s="46">
        <v>5.8299999999999998E-2</v>
      </c>
      <c r="D442" s="47">
        <v>5.9099999999999993E-2</v>
      </c>
      <c r="E442" s="48">
        <v>621.19000000000005</v>
      </c>
      <c r="F442" s="48">
        <v>613.17999999999995</v>
      </c>
      <c r="G442">
        <v>612.92999999999995</v>
      </c>
      <c r="I442" s="68"/>
      <c r="J442" s="69"/>
      <c r="K442" s="69"/>
      <c r="L442" s="70"/>
      <c r="M442" s="70"/>
      <c r="N442" s="68"/>
      <c r="O442" s="68"/>
      <c r="P442" s="70"/>
    </row>
    <row r="443" spans="1:16" x14ac:dyDescent="0.25">
      <c r="A443" s="61">
        <v>39223</v>
      </c>
      <c r="B443" s="64" t="str">
        <f t="shared" si="55"/>
        <v>segunda-feira</v>
      </c>
      <c r="C443" s="46">
        <v>5.8200000000000002E-2</v>
      </c>
      <c r="D443" s="47">
        <v>5.8999999999999997E-2</v>
      </c>
      <c r="E443" s="48">
        <v>622.38</v>
      </c>
      <c r="F443" s="48">
        <v>614.35</v>
      </c>
      <c r="G443">
        <v>614.16999999999996</v>
      </c>
      <c r="I443" s="68"/>
      <c r="J443" s="69"/>
      <c r="K443" s="69"/>
      <c r="L443" s="70"/>
      <c r="M443" s="70"/>
      <c r="N443" s="68"/>
      <c r="O443" s="68"/>
      <c r="P443" s="70"/>
    </row>
    <row r="444" spans="1:16" x14ac:dyDescent="0.25">
      <c r="A444" s="61">
        <v>39224</v>
      </c>
      <c r="B444" s="64" t="str">
        <f t="shared" si="55"/>
        <v>terça-feira</v>
      </c>
      <c r="C444" s="46">
        <v>5.8200000000000002E-2</v>
      </c>
      <c r="D444" s="47">
        <v>5.8999999999999997E-2</v>
      </c>
      <c r="E444" s="48">
        <v>622.55999999999995</v>
      </c>
      <c r="F444" s="48">
        <v>614.53</v>
      </c>
      <c r="G444">
        <v>614.35</v>
      </c>
      <c r="I444" s="68"/>
      <c r="J444" s="69"/>
      <c r="K444" s="69"/>
      <c r="L444" s="70"/>
      <c r="M444" s="70"/>
      <c r="N444" s="68"/>
      <c r="O444" s="68"/>
      <c r="P444" s="70"/>
    </row>
    <row r="445" spans="1:16" x14ac:dyDescent="0.25">
      <c r="A445" s="61">
        <v>39225</v>
      </c>
      <c r="B445" s="64" t="str">
        <f t="shared" si="55"/>
        <v>quarta-feira</v>
      </c>
      <c r="C445" s="46">
        <v>5.8099999999999999E-2</v>
      </c>
      <c r="D445" s="47">
        <v>5.8899999999999994E-2</v>
      </c>
      <c r="E445" s="48">
        <v>623.75</v>
      </c>
      <c r="F445" s="48">
        <v>615.70000000000005</v>
      </c>
      <c r="G445">
        <v>615.53</v>
      </c>
      <c r="I445" s="68"/>
      <c r="J445" s="69"/>
      <c r="K445" s="69"/>
      <c r="L445" s="70"/>
      <c r="M445" s="70"/>
      <c r="N445" s="68"/>
      <c r="O445" s="68"/>
      <c r="P445" s="70"/>
    </row>
    <row r="446" spans="1:16" x14ac:dyDescent="0.25">
      <c r="A446" s="61">
        <v>39226</v>
      </c>
      <c r="B446" s="64" t="str">
        <f t="shared" si="55"/>
        <v>quinta-feira</v>
      </c>
      <c r="C446" s="46">
        <v>5.8299999999999998E-2</v>
      </c>
      <c r="D446" s="47">
        <v>5.9099999999999993E-2</v>
      </c>
      <c r="E446" s="48">
        <v>621.9</v>
      </c>
      <c r="F446" s="48">
        <v>613.89</v>
      </c>
      <c r="G446">
        <v>613.71</v>
      </c>
      <c r="I446" s="68"/>
      <c r="J446" s="69"/>
      <c r="K446" s="69"/>
      <c r="L446" s="70"/>
      <c r="M446" s="70"/>
      <c r="N446" s="68"/>
      <c r="O446" s="68"/>
      <c r="P446" s="70"/>
    </row>
    <row r="447" spans="1:16" x14ac:dyDescent="0.25">
      <c r="A447" s="61">
        <v>39227</v>
      </c>
      <c r="B447" s="64" t="str">
        <f t="shared" si="55"/>
        <v>sexta-feira</v>
      </c>
      <c r="C447" s="46">
        <v>5.91E-2</v>
      </c>
      <c r="D447" s="47">
        <v>5.9899999999999995E-2</v>
      </c>
      <c r="E447" s="48">
        <v>614.19000000000005</v>
      </c>
      <c r="F447" s="48">
        <v>606.28</v>
      </c>
      <c r="G447">
        <v>606.02</v>
      </c>
      <c r="I447" s="68"/>
      <c r="J447" s="69"/>
      <c r="K447" s="69"/>
      <c r="L447" s="70"/>
      <c r="M447" s="70"/>
      <c r="N447" s="68"/>
      <c r="O447" s="68"/>
      <c r="P447" s="70"/>
    </row>
    <row r="448" spans="1:16" x14ac:dyDescent="0.25">
      <c r="A448" s="61">
        <v>39230</v>
      </c>
      <c r="B448" s="64" t="str">
        <f t="shared" si="55"/>
        <v>segunda-feira</v>
      </c>
      <c r="C448" s="46">
        <v>5.8700000000000002E-2</v>
      </c>
      <c r="D448" s="47">
        <v>5.9499999999999997E-2</v>
      </c>
      <c r="E448" s="48">
        <v>618.37</v>
      </c>
      <c r="F448" s="48">
        <v>610.41</v>
      </c>
      <c r="G448">
        <v>610.23</v>
      </c>
      <c r="I448" s="68"/>
      <c r="J448" s="69"/>
      <c r="K448" s="69"/>
      <c r="L448" s="70"/>
      <c r="M448" s="70"/>
      <c r="N448" s="68"/>
      <c r="O448" s="68"/>
      <c r="P448" s="70"/>
    </row>
    <row r="449" spans="1:16" x14ac:dyDescent="0.25">
      <c r="A449" s="61">
        <v>39231</v>
      </c>
      <c r="B449" s="64" t="str">
        <f t="shared" si="55"/>
        <v>terça-feira</v>
      </c>
      <c r="C449" s="46">
        <v>5.8700000000000002E-2</v>
      </c>
      <c r="D449" s="47">
        <v>5.9499999999999997E-2</v>
      </c>
      <c r="E449" s="48">
        <v>618.54999999999995</v>
      </c>
      <c r="F449" s="48">
        <v>610.59</v>
      </c>
      <c r="G449">
        <v>610.41</v>
      </c>
      <c r="I449" s="68"/>
      <c r="J449" s="69"/>
      <c r="K449" s="69"/>
      <c r="L449" s="70"/>
      <c r="M449" s="70"/>
      <c r="N449" s="68"/>
      <c r="O449" s="68"/>
      <c r="P449" s="70"/>
    </row>
    <row r="450" spans="1:16" x14ac:dyDescent="0.25">
      <c r="A450" s="61">
        <v>39232</v>
      </c>
      <c r="B450" s="64" t="str">
        <f t="shared" si="55"/>
        <v>quarta-feira</v>
      </c>
      <c r="C450" s="46">
        <v>5.8900000000000001E-2</v>
      </c>
      <c r="D450" s="47">
        <v>5.9699999999999996E-2</v>
      </c>
      <c r="E450" s="48">
        <v>616.73</v>
      </c>
      <c r="F450" s="48">
        <v>608.79999999999995</v>
      </c>
      <c r="G450">
        <v>608.61</v>
      </c>
      <c r="I450" s="68"/>
      <c r="J450" s="69"/>
      <c r="K450" s="69"/>
      <c r="L450" s="70"/>
      <c r="M450" s="70"/>
      <c r="N450" s="68"/>
      <c r="O450" s="68"/>
      <c r="P450" s="70"/>
    </row>
    <row r="451" spans="1:16" x14ac:dyDescent="0.25">
      <c r="A451" s="61">
        <v>39233</v>
      </c>
      <c r="B451" s="64" t="str">
        <f t="shared" ref="B451:B514" si="56">TEXT(A451,"dddd")</f>
        <v>quinta-feira</v>
      </c>
      <c r="C451" s="46">
        <v>5.8999999999999997E-2</v>
      </c>
      <c r="D451" s="47">
        <v>5.9799999999999992E-2</v>
      </c>
      <c r="E451" s="48">
        <v>615.91999999999996</v>
      </c>
      <c r="F451" s="48">
        <v>607.99</v>
      </c>
      <c r="G451">
        <v>607.80999999999995</v>
      </c>
      <c r="I451" s="68"/>
      <c r="J451" s="69"/>
      <c r="K451" s="69"/>
      <c r="L451" s="70"/>
      <c r="M451" s="70"/>
      <c r="N451" s="68"/>
      <c r="O451" s="68"/>
      <c r="P451" s="70"/>
    </row>
    <row r="452" spans="1:16" x14ac:dyDescent="0.25">
      <c r="A452" s="61">
        <v>39234</v>
      </c>
      <c r="B452" s="64" t="str">
        <f t="shared" si="56"/>
        <v>sexta-feira</v>
      </c>
      <c r="C452" s="46">
        <v>5.8999999999999997E-2</v>
      </c>
      <c r="D452" s="47">
        <v>5.9799999999999992E-2</v>
      </c>
      <c r="E452" s="48">
        <v>616.17999999999995</v>
      </c>
      <c r="F452" s="48">
        <v>608.26</v>
      </c>
      <c r="G452">
        <v>607.99</v>
      </c>
      <c r="I452" s="68"/>
      <c r="J452" s="69"/>
      <c r="K452" s="69"/>
      <c r="L452" s="70"/>
      <c r="M452" s="70"/>
      <c r="N452" s="68"/>
      <c r="O452" s="68"/>
      <c r="P452" s="70"/>
    </row>
    <row r="453" spans="1:16" x14ac:dyDescent="0.25">
      <c r="A453" s="61">
        <v>39237</v>
      </c>
      <c r="B453" s="64" t="str">
        <f t="shared" si="56"/>
        <v>segunda-feira</v>
      </c>
      <c r="C453" s="46">
        <v>5.8299999999999998E-2</v>
      </c>
      <c r="D453" s="47">
        <v>5.9099999999999993E-2</v>
      </c>
      <c r="E453" s="48">
        <v>623.39</v>
      </c>
      <c r="F453" s="48">
        <v>615.37</v>
      </c>
      <c r="G453">
        <v>615.17999999999995</v>
      </c>
      <c r="I453" s="68"/>
      <c r="J453" s="69"/>
      <c r="K453" s="69"/>
      <c r="L453" s="70"/>
      <c r="M453" s="70"/>
      <c r="N453" s="68"/>
      <c r="O453" s="68"/>
      <c r="P453" s="70"/>
    </row>
    <row r="454" spans="1:16" x14ac:dyDescent="0.25">
      <c r="A454" s="61">
        <v>39238</v>
      </c>
      <c r="B454" s="64" t="str">
        <f t="shared" si="56"/>
        <v>terça-feira</v>
      </c>
      <c r="C454" s="46">
        <v>5.8799999999999998E-2</v>
      </c>
      <c r="D454" s="47">
        <v>5.9599999999999993E-2</v>
      </c>
      <c r="E454" s="48">
        <v>618.54</v>
      </c>
      <c r="F454" s="48">
        <v>610.59</v>
      </c>
      <c r="G454">
        <v>610.41</v>
      </c>
      <c r="I454" s="68"/>
      <c r="J454" s="69"/>
      <c r="K454" s="69"/>
      <c r="L454" s="70"/>
      <c r="M454" s="70"/>
      <c r="N454" s="68"/>
      <c r="O454" s="68"/>
      <c r="P454" s="70"/>
    </row>
    <row r="455" spans="1:16" x14ac:dyDescent="0.25">
      <c r="A455" s="61">
        <v>39239</v>
      </c>
      <c r="B455" s="64" t="str">
        <f t="shared" si="56"/>
        <v>quarta-feira</v>
      </c>
      <c r="C455" s="46">
        <v>5.8900000000000001E-2</v>
      </c>
      <c r="D455" s="47">
        <v>5.9699999999999996E-2</v>
      </c>
      <c r="E455" s="48">
        <v>618.1</v>
      </c>
      <c r="F455" s="48">
        <v>610.16</v>
      </c>
      <c r="G455">
        <v>609.9</v>
      </c>
      <c r="I455" s="68"/>
      <c r="J455" s="69"/>
      <c r="K455" s="69"/>
      <c r="L455" s="70"/>
      <c r="M455" s="70"/>
      <c r="N455" s="68"/>
      <c r="O455" s="68"/>
      <c r="P455" s="70"/>
    </row>
    <row r="456" spans="1:16" x14ac:dyDescent="0.25">
      <c r="A456" s="61">
        <v>39241</v>
      </c>
      <c r="B456" s="64" t="str">
        <f t="shared" si="56"/>
        <v>sexta-feira</v>
      </c>
      <c r="C456" s="46">
        <v>5.9200000000000003E-2</v>
      </c>
      <c r="D456" s="47">
        <v>0.06</v>
      </c>
      <c r="E456" s="48">
        <v>615.41999999999996</v>
      </c>
      <c r="F456" s="48">
        <v>607.51</v>
      </c>
      <c r="G456">
        <v>607.20000000000005</v>
      </c>
      <c r="I456" s="68"/>
      <c r="J456" s="69"/>
      <c r="K456" s="69"/>
      <c r="L456" s="70"/>
      <c r="M456" s="70"/>
      <c r="N456" s="68"/>
      <c r="O456" s="68"/>
      <c r="P456" s="70"/>
    </row>
    <row r="457" spans="1:16" x14ac:dyDescent="0.25">
      <c r="A457" s="61">
        <v>39244</v>
      </c>
      <c r="B457" s="64" t="str">
        <f t="shared" si="56"/>
        <v>segunda-feira</v>
      </c>
      <c r="C457" s="46">
        <v>5.8999999999999997E-2</v>
      </c>
      <c r="D457" s="47">
        <v>5.9799999999999992E-2</v>
      </c>
      <c r="E457" s="48">
        <v>617.61</v>
      </c>
      <c r="F457" s="48">
        <v>609.66999999999996</v>
      </c>
      <c r="G457">
        <v>609.48</v>
      </c>
      <c r="I457" s="68"/>
      <c r="J457" s="69"/>
      <c r="K457" s="69"/>
      <c r="L457" s="70"/>
      <c r="M457" s="70"/>
      <c r="N457" s="68"/>
      <c r="O457" s="68"/>
      <c r="P457" s="70"/>
    </row>
    <row r="458" spans="1:16" x14ac:dyDescent="0.25">
      <c r="A458" s="61">
        <v>39245</v>
      </c>
      <c r="B458" s="64" t="str">
        <f t="shared" si="56"/>
        <v>terça-feira</v>
      </c>
      <c r="C458" s="46">
        <v>5.91E-2</v>
      </c>
      <c r="D458" s="47">
        <v>5.9899999999999995E-2</v>
      </c>
      <c r="E458" s="48">
        <v>616.79999999999995</v>
      </c>
      <c r="F458" s="48">
        <v>608.88</v>
      </c>
      <c r="G458">
        <v>608.69000000000005</v>
      </c>
      <c r="I458" s="68"/>
      <c r="J458" s="69"/>
      <c r="K458" s="69"/>
      <c r="L458" s="70"/>
      <c r="M458" s="70"/>
      <c r="N458" s="68"/>
      <c r="O458" s="68"/>
      <c r="P458" s="70"/>
    </row>
    <row r="459" spans="1:16" x14ac:dyDescent="0.25">
      <c r="A459" s="61">
        <v>39246</v>
      </c>
      <c r="B459" s="64" t="str">
        <f t="shared" si="56"/>
        <v>quarta-feira</v>
      </c>
      <c r="C459" s="46">
        <v>5.8799999999999998E-2</v>
      </c>
      <c r="D459" s="47">
        <v>5.9599999999999993E-2</v>
      </c>
      <c r="E459" s="48">
        <v>620</v>
      </c>
      <c r="F459" s="48">
        <v>612.04</v>
      </c>
      <c r="G459">
        <v>611.84</v>
      </c>
      <c r="I459" s="68"/>
      <c r="J459" s="69"/>
      <c r="K459" s="69"/>
      <c r="L459" s="70"/>
      <c r="M459" s="70"/>
      <c r="N459" s="68"/>
      <c r="O459" s="68"/>
      <c r="P459" s="70"/>
    </row>
    <row r="460" spans="1:16" x14ac:dyDescent="0.25">
      <c r="A460" s="61">
        <v>39247</v>
      </c>
      <c r="B460" s="64" t="str">
        <f t="shared" si="56"/>
        <v>quinta-feira</v>
      </c>
      <c r="C460" s="46">
        <v>5.8999999999999997E-2</v>
      </c>
      <c r="D460" s="47">
        <v>5.9799999999999992E-2</v>
      </c>
      <c r="E460" s="48">
        <v>618.19000000000005</v>
      </c>
      <c r="F460" s="48">
        <v>610.26</v>
      </c>
      <c r="G460">
        <v>610.05999999999995</v>
      </c>
      <c r="I460" s="68"/>
      <c r="J460" s="69"/>
      <c r="K460" s="69"/>
      <c r="L460" s="70"/>
      <c r="M460" s="70"/>
      <c r="N460" s="68"/>
      <c r="O460" s="68"/>
      <c r="P460" s="70"/>
    </row>
    <row r="461" spans="1:16" x14ac:dyDescent="0.25">
      <c r="A461" s="61">
        <v>39248</v>
      </c>
      <c r="B461" s="64" t="str">
        <f t="shared" si="56"/>
        <v>sexta-feira</v>
      </c>
      <c r="C461" s="46">
        <v>5.8700000000000002E-2</v>
      </c>
      <c r="D461" s="47">
        <v>5.9499999999999997E-2</v>
      </c>
      <c r="E461" s="48">
        <v>621.41</v>
      </c>
      <c r="F461" s="48">
        <v>613.42999999999995</v>
      </c>
      <c r="G461">
        <v>613.22</v>
      </c>
      <c r="I461" s="68"/>
      <c r="J461" s="69"/>
      <c r="K461" s="69"/>
      <c r="L461" s="70"/>
      <c r="M461" s="70"/>
      <c r="N461" s="68"/>
      <c r="O461" s="68"/>
      <c r="P461" s="70"/>
    </row>
    <row r="462" spans="1:16" x14ac:dyDescent="0.25">
      <c r="A462" s="61">
        <v>39251</v>
      </c>
      <c r="B462" s="64" t="str">
        <f t="shared" si="56"/>
        <v>segunda-feira</v>
      </c>
      <c r="C462" s="46">
        <v>5.8500000000000003E-2</v>
      </c>
      <c r="D462" s="47">
        <v>5.9299999999999999E-2</v>
      </c>
      <c r="E462" s="48">
        <v>623.59</v>
      </c>
      <c r="F462" s="48">
        <v>615.58000000000004</v>
      </c>
      <c r="G462">
        <v>615.41999999999996</v>
      </c>
      <c r="I462" s="68"/>
      <c r="J462" s="69"/>
      <c r="K462" s="69"/>
      <c r="L462" s="70"/>
      <c r="M462" s="70"/>
      <c r="N462" s="68"/>
      <c r="O462" s="68"/>
      <c r="P462" s="70"/>
    </row>
    <row r="463" spans="1:16" x14ac:dyDescent="0.25">
      <c r="A463" s="61">
        <v>39252</v>
      </c>
      <c r="B463" s="64" t="str">
        <f t="shared" si="56"/>
        <v>terça-feira</v>
      </c>
      <c r="C463" s="46">
        <v>5.8500000000000003E-2</v>
      </c>
      <c r="D463" s="47">
        <v>5.9299999999999999E-2</v>
      </c>
      <c r="E463" s="48">
        <v>623.76</v>
      </c>
      <c r="F463" s="48">
        <v>615.75</v>
      </c>
      <c r="G463">
        <v>615.58000000000004</v>
      </c>
      <c r="I463" s="68"/>
      <c r="J463" s="69"/>
      <c r="K463" s="69"/>
      <c r="L463" s="70"/>
      <c r="M463" s="70"/>
      <c r="N463" s="68"/>
      <c r="O463" s="68"/>
      <c r="P463" s="70"/>
    </row>
    <row r="464" spans="1:16" x14ac:dyDescent="0.25">
      <c r="A464" s="61">
        <v>39253</v>
      </c>
      <c r="B464" s="64" t="str">
        <f t="shared" si="56"/>
        <v>quarta-feira</v>
      </c>
      <c r="C464" s="46">
        <v>5.8500000000000003E-2</v>
      </c>
      <c r="D464" s="47">
        <v>5.9299999999999999E-2</v>
      </c>
      <c r="E464" s="48">
        <v>623.91999999999996</v>
      </c>
      <c r="F464" s="48">
        <v>615.91999999999996</v>
      </c>
      <c r="G464">
        <v>615.75</v>
      </c>
      <c r="I464" s="68"/>
      <c r="J464" s="69"/>
      <c r="K464" s="69"/>
      <c r="L464" s="70"/>
      <c r="M464" s="70"/>
      <c r="N464" s="68"/>
      <c r="O464" s="68"/>
      <c r="P464" s="70"/>
    </row>
    <row r="465" spans="1:16" x14ac:dyDescent="0.25">
      <c r="A465" s="61">
        <v>39254</v>
      </c>
      <c r="B465" s="64" t="str">
        <f t="shared" si="56"/>
        <v>quinta-feira</v>
      </c>
      <c r="C465" s="46">
        <v>5.8599999999999999E-2</v>
      </c>
      <c r="D465" s="47">
        <v>5.9399999999999994E-2</v>
      </c>
      <c r="E465" s="48">
        <v>623.08000000000004</v>
      </c>
      <c r="F465" s="48">
        <v>615.09</v>
      </c>
      <c r="G465">
        <v>614.91999999999996</v>
      </c>
      <c r="I465" s="68"/>
      <c r="J465" s="69"/>
      <c r="K465" s="69"/>
      <c r="L465" s="70"/>
      <c r="M465" s="70"/>
      <c r="N465" s="68"/>
      <c r="O465" s="68"/>
      <c r="P465" s="70"/>
    </row>
    <row r="466" spans="1:16" x14ac:dyDescent="0.25">
      <c r="A466" s="61">
        <v>39255</v>
      </c>
      <c r="B466" s="64" t="str">
        <f t="shared" si="56"/>
        <v>sexta-feira</v>
      </c>
      <c r="C466" s="46">
        <v>5.8799999999999998E-2</v>
      </c>
      <c r="D466" s="47">
        <v>5.9599999999999993E-2</v>
      </c>
      <c r="E466" s="48">
        <v>621.29</v>
      </c>
      <c r="F466" s="48">
        <v>613.32000000000005</v>
      </c>
      <c r="G466">
        <v>613.11</v>
      </c>
      <c r="I466" s="68"/>
      <c r="J466" s="69"/>
      <c r="K466" s="69"/>
      <c r="L466" s="70"/>
      <c r="M466" s="70"/>
      <c r="N466" s="68"/>
      <c r="O466" s="68"/>
      <c r="P466" s="70"/>
    </row>
    <row r="467" spans="1:16" x14ac:dyDescent="0.25">
      <c r="A467" s="61">
        <v>39258</v>
      </c>
      <c r="B467" s="64" t="str">
        <f t="shared" si="56"/>
        <v>segunda-feira</v>
      </c>
      <c r="C467" s="46">
        <v>5.91E-2</v>
      </c>
      <c r="D467" s="47">
        <v>5.9899999999999995E-2</v>
      </c>
      <c r="E467" s="48">
        <v>618.77</v>
      </c>
      <c r="F467" s="48">
        <v>610.84</v>
      </c>
      <c r="G467">
        <v>610.65</v>
      </c>
      <c r="I467" s="68"/>
      <c r="J467" s="69"/>
      <c r="K467" s="69"/>
      <c r="L467" s="70"/>
      <c r="M467" s="70"/>
      <c r="N467" s="68"/>
      <c r="O467" s="68"/>
      <c r="P467" s="70"/>
    </row>
    <row r="468" spans="1:16" x14ac:dyDescent="0.25">
      <c r="A468" s="61">
        <v>39259</v>
      </c>
      <c r="B468" s="64" t="str">
        <f t="shared" si="56"/>
        <v>terça-feira</v>
      </c>
      <c r="C468" s="46">
        <v>5.9700000000000003E-2</v>
      </c>
      <c r="D468" s="47">
        <v>6.0499999999999998E-2</v>
      </c>
      <c r="E468" s="48">
        <v>613.01</v>
      </c>
      <c r="F468" s="48">
        <v>605.16</v>
      </c>
      <c r="G468">
        <v>604.96</v>
      </c>
      <c r="I468" s="68"/>
      <c r="J468" s="69"/>
      <c r="K468" s="69"/>
      <c r="L468" s="70"/>
      <c r="M468" s="70"/>
      <c r="N468" s="68"/>
      <c r="O468" s="68"/>
      <c r="P468" s="70"/>
    </row>
    <row r="469" spans="1:16" x14ac:dyDescent="0.25">
      <c r="A469" s="61">
        <v>39260</v>
      </c>
      <c r="B469" s="64" t="str">
        <f t="shared" si="56"/>
        <v>quarta-feira</v>
      </c>
      <c r="C469" s="46">
        <v>6.0100000000000001E-2</v>
      </c>
      <c r="D469" s="47">
        <v>6.0899999999999996E-2</v>
      </c>
      <c r="E469" s="48">
        <v>609.26</v>
      </c>
      <c r="F469" s="48">
        <v>601.46</v>
      </c>
      <c r="G469">
        <v>601.27</v>
      </c>
      <c r="I469" s="68"/>
      <c r="J469" s="69"/>
      <c r="K469" s="69"/>
      <c r="L469" s="70"/>
      <c r="M469" s="70"/>
      <c r="N469" s="68"/>
      <c r="O469" s="68"/>
      <c r="P469" s="70"/>
    </row>
    <row r="470" spans="1:16" x14ac:dyDescent="0.25">
      <c r="A470" s="61">
        <v>39261</v>
      </c>
      <c r="B470" s="64" t="str">
        <f t="shared" si="56"/>
        <v>quinta-feira</v>
      </c>
      <c r="C470" s="46">
        <v>5.9700000000000003E-2</v>
      </c>
      <c r="D470" s="47">
        <v>6.0499999999999998E-2</v>
      </c>
      <c r="E470" s="48">
        <v>613.39</v>
      </c>
      <c r="F470" s="48">
        <v>605.54</v>
      </c>
      <c r="G470">
        <v>605.35</v>
      </c>
      <c r="I470" s="68"/>
      <c r="J470" s="69"/>
      <c r="K470" s="69"/>
      <c r="L470" s="70"/>
      <c r="M470" s="70"/>
      <c r="N470" s="68"/>
      <c r="O470" s="68"/>
      <c r="P470" s="70"/>
    </row>
    <row r="471" spans="1:16" x14ac:dyDescent="0.25">
      <c r="A471" s="61">
        <v>39262</v>
      </c>
      <c r="B471" s="64" t="str">
        <f t="shared" si="56"/>
        <v>sexta-feira</v>
      </c>
      <c r="C471" s="46">
        <v>5.9499999999999997E-2</v>
      </c>
      <c r="D471" s="47">
        <v>6.0299999999999992E-2</v>
      </c>
      <c r="E471" s="48">
        <v>615.67999999999995</v>
      </c>
      <c r="F471" s="48">
        <v>607.79</v>
      </c>
      <c r="G471">
        <v>607.5</v>
      </c>
      <c r="I471" s="68"/>
      <c r="J471" s="69"/>
      <c r="K471" s="69"/>
      <c r="L471" s="70"/>
      <c r="M471" s="70"/>
      <c r="N471" s="68"/>
      <c r="O471" s="68"/>
      <c r="P471" s="70"/>
    </row>
    <row r="472" spans="1:16" x14ac:dyDescent="0.25">
      <c r="A472" s="61">
        <v>39265</v>
      </c>
      <c r="B472" s="64" t="str">
        <f t="shared" si="56"/>
        <v>segunda-feira</v>
      </c>
      <c r="C472" s="46">
        <v>5.9799999999999999E-2</v>
      </c>
      <c r="D472" s="47">
        <v>6.0599999999999994E-2</v>
      </c>
      <c r="E472" s="48">
        <v>612.9</v>
      </c>
      <c r="F472" s="48">
        <v>605.05999999999995</v>
      </c>
      <c r="G472">
        <v>604.87</v>
      </c>
      <c r="I472" s="68"/>
      <c r="J472" s="69"/>
      <c r="K472" s="69"/>
      <c r="L472" s="70"/>
      <c r="M472" s="70"/>
      <c r="N472" s="68"/>
      <c r="O472" s="68"/>
      <c r="P472" s="70"/>
    </row>
    <row r="473" spans="1:16" x14ac:dyDescent="0.25">
      <c r="A473" s="61">
        <v>39266</v>
      </c>
      <c r="B473" s="64" t="str">
        <f t="shared" si="56"/>
        <v>terça-feira</v>
      </c>
      <c r="C473" s="46">
        <v>5.9700000000000003E-2</v>
      </c>
      <c r="D473" s="47">
        <v>6.0499999999999998E-2</v>
      </c>
      <c r="E473" s="48">
        <v>614.08000000000004</v>
      </c>
      <c r="F473" s="48">
        <v>606.23</v>
      </c>
      <c r="G473">
        <v>606.03</v>
      </c>
      <c r="I473" s="68"/>
      <c r="J473" s="69"/>
      <c r="K473" s="69"/>
      <c r="L473" s="70"/>
      <c r="M473" s="70"/>
      <c r="N473" s="68"/>
      <c r="O473" s="68"/>
      <c r="P473" s="70"/>
    </row>
    <row r="474" spans="1:16" x14ac:dyDescent="0.25">
      <c r="A474" s="61">
        <v>39267</v>
      </c>
      <c r="B474" s="64" t="str">
        <f t="shared" si="56"/>
        <v>quarta-feira</v>
      </c>
      <c r="C474" s="46">
        <v>5.9900000000000002E-2</v>
      </c>
      <c r="D474" s="47">
        <v>6.0699999999999997E-2</v>
      </c>
      <c r="E474" s="48">
        <v>612.29999999999995</v>
      </c>
      <c r="F474" s="48">
        <v>604.47</v>
      </c>
      <c r="G474">
        <v>604.28</v>
      </c>
      <c r="I474" s="68"/>
      <c r="J474" s="69"/>
      <c r="K474" s="69"/>
      <c r="L474" s="70"/>
      <c r="M474" s="70"/>
      <c r="N474" s="68"/>
      <c r="O474" s="68"/>
      <c r="P474" s="70"/>
    </row>
    <row r="475" spans="1:16" x14ac:dyDescent="0.25">
      <c r="A475" s="61">
        <v>39268</v>
      </c>
      <c r="B475" s="64" t="str">
        <f t="shared" si="56"/>
        <v>quinta-feira</v>
      </c>
      <c r="C475" s="46">
        <v>0.06</v>
      </c>
      <c r="D475" s="47">
        <v>6.0799999999999993E-2</v>
      </c>
      <c r="E475" s="48">
        <v>611.51</v>
      </c>
      <c r="F475" s="48">
        <v>603.70000000000005</v>
      </c>
      <c r="G475">
        <v>603.5</v>
      </c>
      <c r="I475" s="68"/>
      <c r="J475" s="69"/>
      <c r="K475" s="69"/>
      <c r="L475" s="70"/>
      <c r="M475" s="70"/>
      <c r="N475" s="68"/>
      <c r="O475" s="68"/>
      <c r="P475" s="70"/>
    </row>
    <row r="476" spans="1:16" x14ac:dyDescent="0.25">
      <c r="A476" s="61">
        <v>39269</v>
      </c>
      <c r="B476" s="64" t="str">
        <f t="shared" si="56"/>
        <v>sexta-feira</v>
      </c>
      <c r="C476" s="46">
        <v>0.06</v>
      </c>
      <c r="D476" s="47">
        <v>6.0799999999999993E-2</v>
      </c>
      <c r="E476" s="48">
        <v>611.91</v>
      </c>
      <c r="F476" s="48">
        <v>604.09</v>
      </c>
      <c r="G476">
        <v>603.78</v>
      </c>
      <c r="I476" s="68"/>
      <c r="J476" s="69"/>
      <c r="K476" s="69"/>
      <c r="L476" s="70"/>
      <c r="M476" s="70"/>
      <c r="N476" s="68"/>
      <c r="O476" s="68"/>
      <c r="P476" s="70"/>
    </row>
    <row r="477" spans="1:16" x14ac:dyDescent="0.25">
      <c r="A477" s="61">
        <v>39272</v>
      </c>
      <c r="B477" s="64" t="str">
        <f t="shared" si="56"/>
        <v>segunda-feira</v>
      </c>
      <c r="C477" s="46">
        <v>5.9700000000000003E-2</v>
      </c>
      <c r="D477" s="47">
        <v>6.0499999999999998E-2</v>
      </c>
      <c r="E477" s="48">
        <v>615.07000000000005</v>
      </c>
      <c r="F477" s="48">
        <v>607.21</v>
      </c>
      <c r="G477">
        <v>607.01</v>
      </c>
      <c r="I477" s="68"/>
      <c r="J477" s="69"/>
      <c r="K477" s="69"/>
      <c r="L477" s="70"/>
      <c r="M477" s="70"/>
      <c r="N477" s="68"/>
      <c r="O477" s="68"/>
      <c r="P477" s="70"/>
    </row>
    <row r="478" spans="1:16" x14ac:dyDescent="0.25">
      <c r="A478" s="61">
        <v>39273</v>
      </c>
      <c r="B478" s="64" t="str">
        <f t="shared" si="56"/>
        <v>terça-feira</v>
      </c>
      <c r="C478" s="46">
        <v>5.9700000000000003E-2</v>
      </c>
      <c r="D478" s="47">
        <v>6.0499999999999998E-2</v>
      </c>
      <c r="E478" s="48">
        <v>615.27</v>
      </c>
      <c r="F478" s="48">
        <v>607.41</v>
      </c>
      <c r="G478">
        <v>607.21</v>
      </c>
      <c r="I478" s="68"/>
      <c r="J478" s="69"/>
      <c r="K478" s="69"/>
      <c r="L478" s="70"/>
      <c r="M478" s="70"/>
      <c r="N478" s="68"/>
      <c r="O478" s="68"/>
      <c r="P478" s="70"/>
    </row>
    <row r="479" spans="1:16" x14ac:dyDescent="0.25">
      <c r="A479" s="61">
        <v>39274</v>
      </c>
      <c r="B479" s="64" t="str">
        <f t="shared" si="56"/>
        <v>quarta-feira</v>
      </c>
      <c r="C479" s="46">
        <v>5.9799999999999999E-2</v>
      </c>
      <c r="D479" s="47">
        <v>6.0599999999999994E-2</v>
      </c>
      <c r="E479" s="48">
        <v>614.48</v>
      </c>
      <c r="F479" s="48">
        <v>606.63</v>
      </c>
      <c r="G479">
        <v>606.42999999999995</v>
      </c>
      <c r="I479" s="68"/>
      <c r="J479" s="69"/>
      <c r="K479" s="69"/>
      <c r="L479" s="70"/>
      <c r="M479" s="70"/>
      <c r="N479" s="68"/>
      <c r="O479" s="68"/>
      <c r="P479" s="70"/>
    </row>
    <row r="480" spans="1:16" x14ac:dyDescent="0.25">
      <c r="A480" s="61">
        <v>39275</v>
      </c>
      <c r="B480" s="64" t="str">
        <f t="shared" si="56"/>
        <v>quinta-feira</v>
      </c>
      <c r="C480" s="46">
        <v>5.9700000000000003E-2</v>
      </c>
      <c r="D480" s="47">
        <v>6.0499999999999998E-2</v>
      </c>
      <c r="E480" s="48">
        <v>615.66999999999996</v>
      </c>
      <c r="F480" s="48">
        <v>607.79999999999995</v>
      </c>
      <c r="G480">
        <v>607.61</v>
      </c>
      <c r="I480" s="68"/>
      <c r="J480" s="69"/>
      <c r="K480" s="69"/>
      <c r="L480" s="70"/>
      <c r="M480" s="70"/>
      <c r="N480" s="68"/>
      <c r="O480" s="68"/>
      <c r="P480" s="70"/>
    </row>
    <row r="481" spans="1:16" x14ac:dyDescent="0.25">
      <c r="A481" s="61">
        <v>39276</v>
      </c>
      <c r="B481" s="64" t="str">
        <f t="shared" si="56"/>
        <v>sexta-feira</v>
      </c>
      <c r="C481" s="46">
        <v>5.9700000000000003E-2</v>
      </c>
      <c r="D481" s="47">
        <v>6.0499999999999998E-2</v>
      </c>
      <c r="E481" s="48">
        <v>615.96</v>
      </c>
      <c r="F481" s="48">
        <v>608.1</v>
      </c>
      <c r="G481">
        <v>607.84</v>
      </c>
      <c r="I481" s="68"/>
      <c r="J481" s="69"/>
      <c r="K481" s="69"/>
      <c r="L481" s="70"/>
      <c r="M481" s="70"/>
      <c r="N481" s="68"/>
      <c r="O481" s="68"/>
      <c r="P481" s="70"/>
    </row>
    <row r="482" spans="1:16" x14ac:dyDescent="0.25">
      <c r="A482" s="61">
        <v>39279</v>
      </c>
      <c r="B482" s="64" t="str">
        <f t="shared" si="56"/>
        <v>segunda-feira</v>
      </c>
      <c r="C482" s="46">
        <v>5.9700000000000003E-2</v>
      </c>
      <c r="D482" s="47">
        <v>6.0499999999999998E-2</v>
      </c>
      <c r="E482" s="48">
        <v>616.14</v>
      </c>
      <c r="F482" s="48">
        <v>608.28</v>
      </c>
      <c r="G482">
        <v>608.1</v>
      </c>
      <c r="I482" s="68"/>
      <c r="J482" s="69"/>
      <c r="K482" s="69"/>
      <c r="L482" s="70"/>
      <c r="M482" s="70"/>
      <c r="N482" s="68"/>
      <c r="O482" s="68"/>
      <c r="P482" s="70"/>
    </row>
    <row r="483" spans="1:16" x14ac:dyDescent="0.25">
      <c r="A483" s="61">
        <v>39280</v>
      </c>
      <c r="B483" s="64" t="str">
        <f t="shared" si="56"/>
        <v>terça-feira</v>
      </c>
      <c r="C483" s="46">
        <v>0.06</v>
      </c>
      <c r="D483" s="47">
        <v>6.0799999999999993E-2</v>
      </c>
      <c r="E483" s="48">
        <v>613.36</v>
      </c>
      <c r="F483" s="48">
        <v>605.54</v>
      </c>
      <c r="G483">
        <v>605.36</v>
      </c>
      <c r="I483" s="68"/>
      <c r="J483" s="69"/>
      <c r="K483" s="69"/>
      <c r="L483" s="70"/>
      <c r="M483" s="70"/>
      <c r="N483" s="68"/>
      <c r="O483" s="68"/>
      <c r="P483" s="70"/>
    </row>
    <row r="484" spans="1:16" x14ac:dyDescent="0.25">
      <c r="A484" s="61">
        <v>39281</v>
      </c>
      <c r="B484" s="64" t="str">
        <f t="shared" si="56"/>
        <v>quarta-feira</v>
      </c>
      <c r="C484" s="46">
        <v>5.9799999999999999E-2</v>
      </c>
      <c r="D484" s="47">
        <v>6.0599999999999994E-2</v>
      </c>
      <c r="E484" s="48">
        <v>615.52</v>
      </c>
      <c r="F484" s="48">
        <v>607.66999999999996</v>
      </c>
      <c r="G484">
        <v>607.48</v>
      </c>
      <c r="I484" s="68"/>
      <c r="J484" s="69"/>
      <c r="K484" s="69"/>
      <c r="L484" s="70"/>
      <c r="M484" s="70"/>
      <c r="N484" s="68"/>
      <c r="O484" s="68"/>
      <c r="P484" s="70"/>
    </row>
    <row r="485" spans="1:16" x14ac:dyDescent="0.25">
      <c r="A485" s="61">
        <v>39282</v>
      </c>
      <c r="B485" s="64" t="str">
        <f t="shared" si="56"/>
        <v>quinta-feira</v>
      </c>
      <c r="C485" s="46">
        <v>5.9799999999999999E-2</v>
      </c>
      <c r="D485" s="47">
        <v>6.0599999999999994E-2</v>
      </c>
      <c r="E485" s="48">
        <v>615.70000000000005</v>
      </c>
      <c r="F485" s="48">
        <v>607.85</v>
      </c>
      <c r="G485">
        <v>607.66999999999996</v>
      </c>
      <c r="I485" s="68"/>
      <c r="J485" s="69"/>
      <c r="K485" s="69"/>
      <c r="L485" s="70"/>
      <c r="M485" s="70"/>
      <c r="N485" s="68"/>
      <c r="O485" s="68"/>
      <c r="P485" s="70"/>
    </row>
    <row r="486" spans="1:16" x14ac:dyDescent="0.25">
      <c r="A486" s="61">
        <v>39283</v>
      </c>
      <c r="B486" s="64" t="str">
        <f t="shared" si="56"/>
        <v>sexta-feira</v>
      </c>
      <c r="C486" s="46">
        <v>6.0299999999999999E-2</v>
      </c>
      <c r="D486" s="47">
        <v>6.1099999999999995E-2</v>
      </c>
      <c r="E486" s="48">
        <v>611.04</v>
      </c>
      <c r="F486" s="48">
        <v>603.25</v>
      </c>
      <c r="G486">
        <v>602.99</v>
      </c>
      <c r="I486" s="68"/>
      <c r="J486" s="69"/>
      <c r="K486" s="69"/>
      <c r="L486" s="70"/>
      <c r="M486" s="70"/>
      <c r="N486" s="68"/>
      <c r="O486" s="68"/>
      <c r="P486" s="70"/>
    </row>
    <row r="487" spans="1:16" x14ac:dyDescent="0.25">
      <c r="A487" s="61">
        <v>39286</v>
      </c>
      <c r="B487" s="64" t="str">
        <f t="shared" si="56"/>
        <v>segunda-feira</v>
      </c>
      <c r="C487" s="46">
        <v>6.0499999999999998E-2</v>
      </c>
      <c r="D487" s="47">
        <v>6.1299999999999993E-2</v>
      </c>
      <c r="E487" s="48">
        <v>609.26</v>
      </c>
      <c r="F487" s="48">
        <v>601.5</v>
      </c>
      <c r="G487">
        <v>601.32000000000005</v>
      </c>
      <c r="I487" s="68"/>
      <c r="J487" s="69"/>
      <c r="K487" s="69"/>
      <c r="L487" s="70"/>
      <c r="M487" s="70"/>
      <c r="N487" s="68"/>
      <c r="O487" s="68"/>
      <c r="P487" s="70"/>
    </row>
    <row r="488" spans="1:16" x14ac:dyDescent="0.25">
      <c r="A488" s="61">
        <v>39287</v>
      </c>
      <c r="B488" s="64" t="str">
        <f t="shared" si="56"/>
        <v>terça-feira</v>
      </c>
      <c r="C488" s="46">
        <v>6.0600000000000001E-2</v>
      </c>
      <c r="D488" s="47">
        <v>6.1399999999999996E-2</v>
      </c>
      <c r="E488" s="48">
        <v>608.47</v>
      </c>
      <c r="F488" s="48">
        <v>600.72</v>
      </c>
      <c r="G488">
        <v>600.54</v>
      </c>
      <c r="I488" s="68"/>
      <c r="J488" s="69"/>
      <c r="K488" s="69"/>
      <c r="L488" s="70"/>
      <c r="M488" s="70"/>
      <c r="N488" s="68"/>
      <c r="O488" s="68"/>
      <c r="P488" s="70"/>
    </row>
    <row r="489" spans="1:16" x14ac:dyDescent="0.25">
      <c r="A489" s="61">
        <v>39288</v>
      </c>
      <c r="B489" s="64" t="str">
        <f t="shared" si="56"/>
        <v>quarta-feira</v>
      </c>
      <c r="C489" s="46">
        <v>6.1600000000000002E-2</v>
      </c>
      <c r="D489" s="47">
        <v>6.2399999999999997E-2</v>
      </c>
      <c r="E489" s="48">
        <v>598.98</v>
      </c>
      <c r="F489" s="48">
        <v>591.36</v>
      </c>
      <c r="G489">
        <v>591.17999999999995</v>
      </c>
      <c r="I489" s="68"/>
      <c r="J489" s="69"/>
      <c r="K489" s="69"/>
      <c r="L489" s="70"/>
      <c r="M489" s="70"/>
      <c r="N489" s="68"/>
      <c r="O489" s="68"/>
      <c r="P489" s="70"/>
    </row>
    <row r="490" spans="1:16" x14ac:dyDescent="0.25">
      <c r="A490" s="61">
        <v>39289</v>
      </c>
      <c r="B490" s="64" t="str">
        <f t="shared" si="56"/>
        <v>quinta-feira</v>
      </c>
      <c r="C490" s="46">
        <v>6.2100000000000002E-2</v>
      </c>
      <c r="D490" s="47">
        <v>6.2899999999999998E-2</v>
      </c>
      <c r="E490" s="48">
        <v>594.45000000000005</v>
      </c>
      <c r="F490" s="48">
        <v>586.9</v>
      </c>
      <c r="G490">
        <v>586.71</v>
      </c>
      <c r="I490" s="68"/>
      <c r="J490" s="69"/>
      <c r="K490" s="69"/>
      <c r="L490" s="70"/>
      <c r="M490" s="70"/>
      <c r="N490" s="68"/>
      <c r="O490" s="68"/>
      <c r="P490" s="70"/>
    </row>
    <row r="491" spans="1:16" x14ac:dyDescent="0.25">
      <c r="A491" s="61">
        <v>39290</v>
      </c>
      <c r="B491" s="64" t="str">
        <f t="shared" si="56"/>
        <v>sexta-feira</v>
      </c>
      <c r="C491" s="46">
        <v>6.2899999999999998E-2</v>
      </c>
      <c r="D491" s="47">
        <v>6.3699999999999993E-2</v>
      </c>
      <c r="E491" s="48">
        <v>587.16999999999996</v>
      </c>
      <c r="F491" s="48">
        <v>579.71</v>
      </c>
      <c r="G491">
        <v>579.44000000000005</v>
      </c>
      <c r="I491" s="68"/>
      <c r="J491" s="69"/>
      <c r="K491" s="69"/>
      <c r="L491" s="70"/>
      <c r="M491" s="70"/>
      <c r="N491" s="68"/>
      <c r="O491" s="68"/>
      <c r="P491" s="70"/>
    </row>
    <row r="492" spans="1:16" x14ac:dyDescent="0.25">
      <c r="A492" s="61">
        <v>39293</v>
      </c>
      <c r="B492" s="64" t="str">
        <f t="shared" si="56"/>
        <v>segunda-feira</v>
      </c>
      <c r="C492" s="46">
        <v>6.2899999999999998E-2</v>
      </c>
      <c r="D492" s="47">
        <v>6.3699999999999993E-2</v>
      </c>
      <c r="E492" s="48">
        <v>587.35</v>
      </c>
      <c r="F492" s="48">
        <v>579.9</v>
      </c>
      <c r="G492">
        <v>579.71</v>
      </c>
      <c r="I492" s="68"/>
      <c r="J492" s="69"/>
      <c r="K492" s="69"/>
      <c r="L492" s="70"/>
      <c r="M492" s="70"/>
      <c r="N492" s="68"/>
      <c r="O492" s="68"/>
      <c r="P492" s="70"/>
    </row>
    <row r="493" spans="1:16" x14ac:dyDescent="0.25">
      <c r="A493" s="61">
        <v>39294</v>
      </c>
      <c r="B493" s="64" t="str">
        <f t="shared" si="56"/>
        <v>terça-feira</v>
      </c>
      <c r="C493" s="46">
        <v>6.3100000000000003E-2</v>
      </c>
      <c r="D493" s="47">
        <v>6.3899999999999998E-2</v>
      </c>
      <c r="E493" s="48">
        <v>585.66999999999996</v>
      </c>
      <c r="F493" s="48">
        <v>578.23</v>
      </c>
      <c r="G493">
        <v>578.04999999999995</v>
      </c>
      <c r="I493" s="68"/>
      <c r="J493" s="69"/>
      <c r="K493" s="69"/>
      <c r="L493" s="70"/>
      <c r="M493" s="70"/>
      <c r="N493" s="68"/>
      <c r="O493" s="68"/>
      <c r="P493" s="70"/>
    </row>
    <row r="494" spans="1:16" x14ac:dyDescent="0.25">
      <c r="A494" s="61">
        <v>39295</v>
      </c>
      <c r="B494" s="64" t="str">
        <f t="shared" si="56"/>
        <v>quarta-feira</v>
      </c>
      <c r="C494" s="46">
        <v>6.3100000000000003E-2</v>
      </c>
      <c r="D494" s="47">
        <v>6.3899999999999998E-2</v>
      </c>
      <c r="E494" s="48">
        <v>585.85</v>
      </c>
      <c r="F494" s="48">
        <v>578.41999999999996</v>
      </c>
      <c r="G494">
        <v>578.23</v>
      </c>
      <c r="I494" s="68"/>
      <c r="J494" s="69"/>
      <c r="K494" s="69"/>
      <c r="L494" s="70"/>
      <c r="M494" s="70"/>
      <c r="N494" s="68"/>
      <c r="O494" s="68"/>
      <c r="P494" s="70"/>
    </row>
    <row r="495" spans="1:16" x14ac:dyDescent="0.25">
      <c r="A495" s="61">
        <v>39296</v>
      </c>
      <c r="B495" s="64" t="str">
        <f t="shared" si="56"/>
        <v>quinta-feira</v>
      </c>
      <c r="C495" s="46">
        <v>6.3299999999999995E-2</v>
      </c>
      <c r="D495" s="47">
        <v>6.409999999999999E-2</v>
      </c>
      <c r="E495" s="48">
        <v>584.16999999999996</v>
      </c>
      <c r="F495" s="48">
        <v>576.76</v>
      </c>
      <c r="G495">
        <v>576.57000000000005</v>
      </c>
      <c r="I495" s="68"/>
      <c r="J495" s="69"/>
      <c r="K495" s="69"/>
      <c r="L495" s="70"/>
      <c r="M495" s="70"/>
      <c r="N495" s="68"/>
      <c r="O495" s="68"/>
      <c r="P495" s="70"/>
    </row>
    <row r="496" spans="1:16" x14ac:dyDescent="0.25">
      <c r="A496" s="61">
        <v>39297</v>
      </c>
      <c r="B496" s="64" t="str">
        <f t="shared" si="56"/>
        <v>sexta-feira</v>
      </c>
      <c r="C496" s="46">
        <v>6.2899999999999998E-2</v>
      </c>
      <c r="D496" s="47">
        <v>6.3699999999999993E-2</v>
      </c>
      <c r="E496" s="48">
        <v>588.17999999999995</v>
      </c>
      <c r="F496" s="48">
        <v>580.72</v>
      </c>
      <c r="G496">
        <v>580.45000000000005</v>
      </c>
      <c r="I496" s="68"/>
      <c r="J496" s="69"/>
      <c r="K496" s="69"/>
      <c r="L496" s="70"/>
      <c r="M496" s="70"/>
      <c r="N496" s="68"/>
      <c r="O496" s="68"/>
      <c r="P496" s="70"/>
    </row>
    <row r="497" spans="1:16" x14ac:dyDescent="0.25">
      <c r="A497" s="61">
        <v>39300</v>
      </c>
      <c r="B497" s="64" t="str">
        <f t="shared" si="56"/>
        <v>segunda-feira</v>
      </c>
      <c r="C497" s="46">
        <v>6.3799999999999996E-2</v>
      </c>
      <c r="D497" s="47">
        <v>6.4599999999999991E-2</v>
      </c>
      <c r="E497" s="48">
        <v>579.98</v>
      </c>
      <c r="F497" s="48">
        <v>572.63</v>
      </c>
      <c r="G497">
        <v>572.45000000000005</v>
      </c>
      <c r="I497" s="68"/>
      <c r="J497" s="69"/>
      <c r="K497" s="69"/>
      <c r="L497" s="70"/>
      <c r="M497" s="70"/>
      <c r="N497" s="68"/>
      <c r="O497" s="68"/>
      <c r="P497" s="70"/>
    </row>
    <row r="498" spans="1:16" x14ac:dyDescent="0.25">
      <c r="A498" s="61">
        <v>39301</v>
      </c>
      <c r="B498" s="64" t="str">
        <f t="shared" si="56"/>
        <v>terça-feira</v>
      </c>
      <c r="C498" s="46">
        <v>6.3799999999999996E-2</v>
      </c>
      <c r="D498" s="47">
        <v>6.4599999999999991E-2</v>
      </c>
      <c r="E498" s="48">
        <v>580.16999999999996</v>
      </c>
      <c r="F498" s="48">
        <v>572.82000000000005</v>
      </c>
      <c r="G498">
        <v>572.63</v>
      </c>
      <c r="I498" s="68"/>
      <c r="J498" s="69"/>
      <c r="K498" s="69"/>
      <c r="L498" s="70"/>
      <c r="M498" s="70"/>
      <c r="N498" s="68"/>
      <c r="O498" s="68"/>
      <c r="P498" s="70"/>
    </row>
    <row r="499" spans="1:16" x14ac:dyDescent="0.25">
      <c r="A499" s="61">
        <v>39302</v>
      </c>
      <c r="B499" s="64" t="str">
        <f t="shared" si="56"/>
        <v>quarta-feira</v>
      </c>
      <c r="C499" s="46">
        <v>6.3799999999999996E-2</v>
      </c>
      <c r="D499" s="47">
        <v>6.4599999999999991E-2</v>
      </c>
      <c r="E499" s="48">
        <v>580.4</v>
      </c>
      <c r="F499" s="48">
        <v>573.04999999999995</v>
      </c>
      <c r="G499">
        <v>572.86</v>
      </c>
      <c r="I499" s="68"/>
      <c r="J499" s="69"/>
      <c r="K499" s="69"/>
      <c r="L499" s="70"/>
      <c r="M499" s="70"/>
      <c r="N499" s="68"/>
      <c r="O499" s="68"/>
      <c r="P499" s="70"/>
    </row>
    <row r="500" spans="1:16" x14ac:dyDescent="0.25">
      <c r="A500" s="61">
        <v>39303</v>
      </c>
      <c r="B500" s="64" t="str">
        <f t="shared" si="56"/>
        <v>quinta-feira</v>
      </c>
      <c r="C500" s="46">
        <v>6.3600000000000004E-2</v>
      </c>
      <c r="D500" s="47">
        <v>6.4399999999999999E-2</v>
      </c>
      <c r="E500" s="48">
        <v>582.44000000000005</v>
      </c>
      <c r="F500" s="48">
        <v>575.05999999999995</v>
      </c>
      <c r="G500">
        <v>574.88</v>
      </c>
      <c r="I500" s="68"/>
      <c r="J500" s="69"/>
      <c r="K500" s="69"/>
      <c r="L500" s="70"/>
      <c r="M500" s="70"/>
      <c r="N500" s="68"/>
      <c r="O500" s="68"/>
      <c r="P500" s="70"/>
    </row>
    <row r="501" spans="1:16" x14ac:dyDescent="0.25">
      <c r="A501" s="61">
        <v>39304</v>
      </c>
      <c r="B501" s="64" t="str">
        <f t="shared" si="56"/>
        <v>sexta-feira</v>
      </c>
      <c r="C501" s="46">
        <v>6.4899999999999999E-2</v>
      </c>
      <c r="D501" s="47">
        <v>6.5699999999999995E-2</v>
      </c>
      <c r="E501" s="48">
        <v>570.78</v>
      </c>
      <c r="F501" s="48">
        <v>563.55999999999995</v>
      </c>
      <c r="G501">
        <v>563.29</v>
      </c>
      <c r="I501" s="68"/>
      <c r="J501" s="69"/>
      <c r="K501" s="69"/>
      <c r="L501" s="70"/>
      <c r="M501" s="70"/>
      <c r="N501" s="68"/>
      <c r="O501" s="68"/>
      <c r="P501" s="70"/>
    </row>
    <row r="502" spans="1:16" x14ac:dyDescent="0.25">
      <c r="A502" s="61">
        <v>39307</v>
      </c>
      <c r="B502" s="64" t="str">
        <f t="shared" si="56"/>
        <v>segunda-feira</v>
      </c>
      <c r="C502" s="46">
        <v>6.6000000000000003E-2</v>
      </c>
      <c r="D502" s="47">
        <v>6.6799999999999998E-2</v>
      </c>
      <c r="E502" s="48">
        <v>561.05999999999995</v>
      </c>
      <c r="F502" s="48">
        <v>553.98</v>
      </c>
      <c r="G502">
        <v>553.79</v>
      </c>
      <c r="I502" s="68"/>
      <c r="J502" s="69"/>
      <c r="K502" s="69"/>
      <c r="L502" s="70"/>
      <c r="M502" s="70"/>
      <c r="N502" s="68"/>
      <c r="O502" s="68"/>
      <c r="P502" s="70"/>
    </row>
    <row r="503" spans="1:16" x14ac:dyDescent="0.25">
      <c r="A503" s="61">
        <v>39308</v>
      </c>
      <c r="B503" s="64" t="str">
        <f t="shared" si="56"/>
        <v>terça-feira</v>
      </c>
      <c r="C503" s="46">
        <v>6.5500000000000003E-2</v>
      </c>
      <c r="D503" s="47">
        <v>6.6299999999999998E-2</v>
      </c>
      <c r="E503" s="48">
        <v>565.73</v>
      </c>
      <c r="F503" s="48">
        <v>558.58000000000004</v>
      </c>
      <c r="G503">
        <v>558.4</v>
      </c>
      <c r="I503" s="68"/>
      <c r="J503" s="69"/>
      <c r="K503" s="69"/>
      <c r="L503" s="70"/>
      <c r="M503" s="70"/>
      <c r="N503" s="68"/>
      <c r="O503" s="68"/>
      <c r="P503" s="70"/>
    </row>
    <row r="504" spans="1:16" x14ac:dyDescent="0.25">
      <c r="A504" s="61">
        <v>39309</v>
      </c>
      <c r="B504" s="64" t="str">
        <f t="shared" si="56"/>
        <v>quarta-feira</v>
      </c>
      <c r="C504" s="46">
        <v>6.7299999999999999E-2</v>
      </c>
      <c r="D504" s="47">
        <v>6.8099999999999994E-2</v>
      </c>
      <c r="E504" s="48">
        <v>549.97</v>
      </c>
      <c r="F504" s="48">
        <v>543.04</v>
      </c>
      <c r="G504">
        <v>542.85</v>
      </c>
      <c r="I504" s="68"/>
      <c r="J504" s="69"/>
      <c r="K504" s="69"/>
      <c r="L504" s="70"/>
      <c r="M504" s="70"/>
      <c r="N504" s="68"/>
      <c r="O504" s="68"/>
      <c r="P504" s="70"/>
    </row>
    <row r="505" spans="1:16" x14ac:dyDescent="0.25">
      <c r="A505" s="61">
        <v>39310</v>
      </c>
      <c r="B505" s="64" t="str">
        <f t="shared" si="56"/>
        <v>quinta-feira</v>
      </c>
      <c r="C505" s="46">
        <v>7.2599999999999998E-2</v>
      </c>
      <c r="D505" s="47">
        <v>7.3399999999999993E-2</v>
      </c>
      <c r="E505" s="48">
        <v>505.9</v>
      </c>
      <c r="F505" s="48">
        <v>499.55</v>
      </c>
      <c r="G505">
        <v>499.37</v>
      </c>
      <c r="I505" s="68"/>
      <c r="J505" s="69"/>
      <c r="K505" s="69"/>
      <c r="L505" s="70"/>
      <c r="M505" s="70"/>
      <c r="N505" s="68"/>
      <c r="O505" s="68"/>
      <c r="P505" s="70"/>
    </row>
    <row r="506" spans="1:16" x14ac:dyDescent="0.25">
      <c r="A506" s="61">
        <v>39311</v>
      </c>
      <c r="B506" s="64" t="str">
        <f t="shared" si="56"/>
        <v>sexta-feira</v>
      </c>
      <c r="C506" s="46">
        <v>7.0199999999999999E-2</v>
      </c>
      <c r="D506" s="47">
        <v>7.0999999999999994E-2</v>
      </c>
      <c r="E506" s="48">
        <v>525.73</v>
      </c>
      <c r="F506" s="48">
        <v>519.13</v>
      </c>
      <c r="G506">
        <v>518.85</v>
      </c>
      <c r="I506" s="68"/>
      <c r="J506" s="69"/>
      <c r="K506" s="69"/>
      <c r="L506" s="70"/>
      <c r="M506" s="70"/>
      <c r="N506" s="68"/>
      <c r="O506" s="68"/>
      <c r="P506" s="70"/>
    </row>
    <row r="507" spans="1:16" x14ac:dyDescent="0.25">
      <c r="A507" s="61">
        <v>39314</v>
      </c>
      <c r="B507" s="64" t="str">
        <f t="shared" si="56"/>
        <v>segunda-feira</v>
      </c>
      <c r="C507" s="46">
        <v>7.1599999999999997E-2</v>
      </c>
      <c r="D507" s="47">
        <v>7.2399999999999992E-2</v>
      </c>
      <c r="E507" s="48">
        <v>514.41</v>
      </c>
      <c r="F507" s="48">
        <v>507.96</v>
      </c>
      <c r="G507">
        <v>507.77</v>
      </c>
      <c r="I507" s="68"/>
      <c r="J507" s="69"/>
      <c r="K507" s="69"/>
      <c r="L507" s="70"/>
      <c r="M507" s="70"/>
      <c r="N507" s="68"/>
      <c r="O507" s="68"/>
      <c r="P507" s="70"/>
    </row>
    <row r="508" spans="1:16" x14ac:dyDescent="0.25">
      <c r="A508" s="61">
        <v>39315</v>
      </c>
      <c r="B508" s="64" t="str">
        <f t="shared" si="56"/>
        <v>terça-feira</v>
      </c>
      <c r="C508" s="46">
        <v>7.1900000000000006E-2</v>
      </c>
      <c r="D508" s="47">
        <v>7.2700000000000001E-2</v>
      </c>
      <c r="E508" s="48">
        <v>512.16999999999996</v>
      </c>
      <c r="F508" s="48">
        <v>505.74</v>
      </c>
      <c r="G508">
        <v>505.56</v>
      </c>
      <c r="I508" s="68"/>
      <c r="J508" s="69"/>
      <c r="K508" s="69"/>
      <c r="L508" s="70"/>
      <c r="M508" s="70"/>
      <c r="N508" s="68"/>
      <c r="O508" s="68"/>
      <c r="P508" s="70"/>
    </row>
    <row r="509" spans="1:16" x14ac:dyDescent="0.25">
      <c r="A509" s="61">
        <v>39316</v>
      </c>
      <c r="B509" s="64" t="str">
        <f t="shared" si="56"/>
        <v>quarta-feira</v>
      </c>
      <c r="C509" s="46">
        <v>7.1900000000000006E-2</v>
      </c>
      <c r="D509" s="47">
        <v>7.2700000000000001E-2</v>
      </c>
      <c r="E509" s="48">
        <v>512.35</v>
      </c>
      <c r="F509" s="48">
        <v>505.93</v>
      </c>
      <c r="G509">
        <v>505.74</v>
      </c>
      <c r="I509" s="68"/>
      <c r="J509" s="69"/>
      <c r="K509" s="69"/>
      <c r="L509" s="70"/>
      <c r="M509" s="70"/>
      <c r="N509" s="68"/>
      <c r="O509" s="68"/>
      <c r="P509" s="70"/>
    </row>
    <row r="510" spans="1:16" x14ac:dyDescent="0.25">
      <c r="A510" s="61">
        <v>39317</v>
      </c>
      <c r="B510" s="64" t="str">
        <f t="shared" si="56"/>
        <v>quinta-feira</v>
      </c>
      <c r="C510" s="46">
        <v>7.1199999999999999E-2</v>
      </c>
      <c r="D510" s="47">
        <v>7.1999999999999995E-2</v>
      </c>
      <c r="E510" s="48">
        <v>518.23</v>
      </c>
      <c r="F510" s="48">
        <v>511.73</v>
      </c>
      <c r="G510">
        <v>511.55</v>
      </c>
      <c r="I510" s="68"/>
      <c r="J510" s="69"/>
      <c r="K510" s="69"/>
      <c r="L510" s="70"/>
      <c r="M510" s="70"/>
      <c r="N510" s="68"/>
      <c r="O510" s="68"/>
      <c r="P510" s="70"/>
    </row>
    <row r="511" spans="1:16" x14ac:dyDescent="0.25">
      <c r="A511" s="61">
        <v>39318</v>
      </c>
      <c r="B511" s="64" t="str">
        <f t="shared" si="56"/>
        <v>sexta-feira</v>
      </c>
      <c r="C511" s="46">
        <v>6.9199999999999998E-2</v>
      </c>
      <c r="D511" s="47">
        <v>7.0000000000000007E-2</v>
      </c>
      <c r="E511" s="48">
        <v>535.57000000000005</v>
      </c>
      <c r="F511" s="48">
        <v>528.84</v>
      </c>
      <c r="G511">
        <v>528.46</v>
      </c>
      <c r="I511" s="68"/>
      <c r="J511" s="69"/>
      <c r="K511" s="69"/>
      <c r="L511" s="70"/>
      <c r="M511" s="70"/>
      <c r="N511" s="68"/>
      <c r="O511" s="68"/>
      <c r="P511" s="70"/>
    </row>
    <row r="512" spans="1:16" x14ac:dyDescent="0.25">
      <c r="A512" s="61">
        <v>39321</v>
      </c>
      <c r="B512" s="64" t="str">
        <f t="shared" si="56"/>
        <v>segunda-feira</v>
      </c>
      <c r="C512" s="46">
        <v>6.88E-2</v>
      </c>
      <c r="D512" s="47">
        <v>6.9599999999999995E-2</v>
      </c>
      <c r="E512" s="48">
        <v>539.19000000000005</v>
      </c>
      <c r="F512" s="48">
        <v>532.41999999999996</v>
      </c>
      <c r="G512">
        <v>532.19000000000005</v>
      </c>
      <c r="I512" s="68"/>
      <c r="J512" s="69"/>
      <c r="K512" s="69"/>
      <c r="L512" s="70"/>
      <c r="M512" s="70"/>
      <c r="N512" s="68"/>
      <c r="O512" s="68"/>
      <c r="P512" s="70"/>
    </row>
    <row r="513" spans="1:16" x14ac:dyDescent="0.25">
      <c r="A513" s="61">
        <v>39322</v>
      </c>
      <c r="B513" s="64" t="str">
        <f t="shared" si="56"/>
        <v>terça-feira</v>
      </c>
      <c r="C513" s="46">
        <v>6.8599999999999994E-2</v>
      </c>
      <c r="D513" s="47">
        <v>6.9399999999999989E-2</v>
      </c>
      <c r="E513" s="48">
        <v>541.13</v>
      </c>
      <c r="F513" s="48">
        <v>534.32000000000005</v>
      </c>
      <c r="G513">
        <v>534.1</v>
      </c>
      <c r="I513" s="68"/>
      <c r="J513" s="69"/>
      <c r="K513" s="69"/>
      <c r="L513" s="70"/>
      <c r="M513" s="70"/>
      <c r="N513" s="68"/>
      <c r="O513" s="68"/>
      <c r="P513" s="70"/>
    </row>
    <row r="514" spans="1:16" x14ac:dyDescent="0.25">
      <c r="A514" s="61">
        <v>39323</v>
      </c>
      <c r="B514" s="64" t="str">
        <f t="shared" si="56"/>
        <v>quarta-feira</v>
      </c>
      <c r="C514" s="46">
        <v>6.8599999999999994E-2</v>
      </c>
      <c r="D514" s="47">
        <v>6.9399999999999989E-2</v>
      </c>
      <c r="E514" s="48">
        <v>541.35</v>
      </c>
      <c r="F514" s="48">
        <v>534.54999999999995</v>
      </c>
      <c r="G514">
        <v>534.32000000000005</v>
      </c>
      <c r="I514" s="68"/>
      <c r="J514" s="69"/>
      <c r="K514" s="69"/>
      <c r="L514" s="70"/>
      <c r="M514" s="70"/>
      <c r="N514" s="68"/>
      <c r="O514" s="68"/>
      <c r="P514" s="70"/>
    </row>
    <row r="515" spans="1:16" x14ac:dyDescent="0.25">
      <c r="A515" s="61">
        <v>39324</v>
      </c>
      <c r="B515" s="64" t="str">
        <f t="shared" ref="B515:B578" si="57">TEXT(A515,"dddd")</f>
        <v>quinta-feira</v>
      </c>
      <c r="C515" s="46">
        <v>6.9000000000000006E-2</v>
      </c>
      <c r="D515" s="47">
        <v>6.9800000000000001E-2</v>
      </c>
      <c r="E515" s="48">
        <v>538.16</v>
      </c>
      <c r="F515" s="48">
        <v>531.4</v>
      </c>
      <c r="G515">
        <v>531.17999999999995</v>
      </c>
      <c r="I515" s="68"/>
      <c r="J515" s="69"/>
      <c r="K515" s="69"/>
      <c r="L515" s="70"/>
      <c r="M515" s="70"/>
      <c r="N515" s="68"/>
      <c r="O515" s="68"/>
      <c r="P515" s="70"/>
    </row>
    <row r="516" spans="1:16" x14ac:dyDescent="0.25">
      <c r="A516" s="61">
        <v>39325</v>
      </c>
      <c r="B516" s="64" t="str">
        <f t="shared" si="57"/>
        <v>sexta-feira</v>
      </c>
      <c r="C516" s="46">
        <v>6.7299999999999999E-2</v>
      </c>
      <c r="D516" s="47">
        <v>6.8099999999999994E-2</v>
      </c>
      <c r="E516" s="48">
        <v>553.22</v>
      </c>
      <c r="F516" s="48">
        <v>546.26</v>
      </c>
      <c r="G516">
        <v>545.87</v>
      </c>
      <c r="I516" s="68"/>
      <c r="J516" s="69"/>
      <c r="K516" s="69"/>
      <c r="L516" s="70"/>
      <c r="M516" s="70"/>
      <c r="N516" s="68"/>
      <c r="O516" s="68"/>
      <c r="P516" s="70"/>
    </row>
    <row r="517" spans="1:16" x14ac:dyDescent="0.25">
      <c r="A517" s="61">
        <v>39328</v>
      </c>
      <c r="B517" s="64" t="str">
        <f t="shared" si="57"/>
        <v>segunda-feira</v>
      </c>
      <c r="C517" s="46">
        <v>6.7100000000000007E-2</v>
      </c>
      <c r="D517" s="47">
        <v>6.7900000000000002E-2</v>
      </c>
      <c r="E517" s="48">
        <v>555.20000000000005</v>
      </c>
      <c r="F517" s="48">
        <v>548.22</v>
      </c>
      <c r="G517">
        <v>547.99</v>
      </c>
      <c r="I517" s="68"/>
      <c r="J517" s="69"/>
      <c r="K517" s="69"/>
      <c r="L517" s="70"/>
      <c r="M517" s="70"/>
      <c r="N517" s="68"/>
      <c r="O517" s="68"/>
      <c r="P517" s="70"/>
    </row>
    <row r="518" spans="1:16" x14ac:dyDescent="0.25">
      <c r="A518" s="61">
        <v>39329</v>
      </c>
      <c r="B518" s="64" t="str">
        <f t="shared" si="57"/>
        <v>terça-feira</v>
      </c>
      <c r="C518" s="46">
        <v>6.6699999999999995E-2</v>
      </c>
      <c r="D518" s="47">
        <v>6.7500000000000004E-2</v>
      </c>
      <c r="E518" s="48">
        <v>558.95000000000005</v>
      </c>
      <c r="F518" s="48">
        <v>551.91999999999996</v>
      </c>
      <c r="G518">
        <v>551.70000000000005</v>
      </c>
      <c r="I518" s="68"/>
      <c r="J518" s="69"/>
      <c r="K518" s="69"/>
      <c r="L518" s="70"/>
      <c r="M518" s="70"/>
      <c r="N518" s="68"/>
      <c r="O518" s="68"/>
      <c r="P518" s="70"/>
    </row>
    <row r="519" spans="1:16" x14ac:dyDescent="0.25">
      <c r="A519" s="61">
        <v>39330</v>
      </c>
      <c r="B519" s="64" t="str">
        <f t="shared" si="57"/>
        <v>quarta-feira</v>
      </c>
      <c r="C519" s="46">
        <v>6.6000000000000003E-2</v>
      </c>
      <c r="D519" s="47">
        <v>6.6799999999999998E-2</v>
      </c>
      <c r="E519" s="48">
        <v>565.41</v>
      </c>
      <c r="F519" s="48">
        <v>558.29999999999995</v>
      </c>
      <c r="G519">
        <v>558.07000000000005</v>
      </c>
      <c r="I519" s="68"/>
      <c r="J519" s="69"/>
      <c r="K519" s="69"/>
      <c r="L519" s="70"/>
      <c r="M519" s="70"/>
      <c r="N519" s="68"/>
      <c r="O519" s="68"/>
      <c r="P519" s="70"/>
    </row>
    <row r="520" spans="1:16" x14ac:dyDescent="0.25">
      <c r="A520" s="61">
        <v>39331</v>
      </c>
      <c r="B520" s="64" t="str">
        <f t="shared" si="57"/>
        <v>quinta-feira</v>
      </c>
      <c r="C520" s="46">
        <v>6.6199999999999995E-2</v>
      </c>
      <c r="D520" s="47">
        <v>6.699999999999999E-2</v>
      </c>
      <c r="E520" s="48">
        <v>564.11</v>
      </c>
      <c r="F520" s="48">
        <v>557.01</v>
      </c>
      <c r="G520">
        <v>556.53</v>
      </c>
      <c r="I520" s="68"/>
      <c r="J520" s="69"/>
      <c r="K520" s="69"/>
      <c r="L520" s="70"/>
      <c r="M520" s="70"/>
      <c r="N520" s="68"/>
      <c r="O520" s="68"/>
      <c r="P520" s="70"/>
    </row>
    <row r="521" spans="1:16" x14ac:dyDescent="0.25">
      <c r="A521" s="61">
        <v>39335</v>
      </c>
      <c r="B521" s="64" t="str">
        <f t="shared" si="57"/>
        <v>segunda-feira</v>
      </c>
      <c r="C521" s="46">
        <v>6.6400000000000001E-2</v>
      </c>
      <c r="D521" s="47">
        <v>6.7199999999999996E-2</v>
      </c>
      <c r="E521" s="48">
        <v>562.54999999999995</v>
      </c>
      <c r="F521" s="48">
        <v>555.48</v>
      </c>
      <c r="G521">
        <v>555.26</v>
      </c>
      <c r="I521" s="68"/>
      <c r="J521" s="69"/>
      <c r="K521" s="69"/>
      <c r="L521" s="70"/>
      <c r="M521" s="70"/>
      <c r="N521" s="68"/>
      <c r="O521" s="68"/>
      <c r="P521" s="70"/>
    </row>
    <row r="522" spans="1:16" x14ac:dyDescent="0.25">
      <c r="A522" s="61">
        <v>39336</v>
      </c>
      <c r="B522" s="64" t="str">
        <f t="shared" si="57"/>
        <v>terça-feira</v>
      </c>
      <c r="C522" s="46">
        <v>6.6699999999999995E-2</v>
      </c>
      <c r="D522" s="47">
        <v>6.7500000000000004E-2</v>
      </c>
      <c r="E522" s="48">
        <v>560.12</v>
      </c>
      <c r="F522" s="48">
        <v>553.08000000000004</v>
      </c>
      <c r="G522">
        <v>552.85</v>
      </c>
      <c r="I522" s="68"/>
      <c r="J522" s="69"/>
      <c r="K522" s="69"/>
      <c r="L522" s="70"/>
      <c r="M522" s="70"/>
      <c r="N522" s="68"/>
      <c r="O522" s="68"/>
      <c r="P522" s="70"/>
    </row>
    <row r="523" spans="1:16" x14ac:dyDescent="0.25">
      <c r="A523" s="61">
        <v>39337</v>
      </c>
      <c r="B523" s="64" t="str">
        <f t="shared" si="57"/>
        <v>quarta-feira</v>
      </c>
      <c r="C523" s="46">
        <v>6.59E-2</v>
      </c>
      <c r="D523" s="47">
        <v>6.6699999999999995E-2</v>
      </c>
      <c r="E523" s="48">
        <v>567.48</v>
      </c>
      <c r="F523" s="48">
        <v>560.35</v>
      </c>
      <c r="G523">
        <v>560.12</v>
      </c>
      <c r="I523" s="68"/>
      <c r="J523" s="69"/>
      <c r="K523" s="69"/>
      <c r="L523" s="70"/>
      <c r="M523" s="70"/>
      <c r="N523" s="68"/>
      <c r="O523" s="68"/>
      <c r="P523" s="70"/>
    </row>
    <row r="524" spans="1:16" x14ac:dyDescent="0.25">
      <c r="A524" s="61">
        <v>39338</v>
      </c>
      <c r="B524" s="64" t="str">
        <f t="shared" si="57"/>
        <v>quinta-feira</v>
      </c>
      <c r="C524" s="46">
        <v>6.5000000000000002E-2</v>
      </c>
      <c r="D524" s="47">
        <v>6.5799999999999997E-2</v>
      </c>
      <c r="E524" s="48">
        <v>575.85</v>
      </c>
      <c r="F524" s="48">
        <v>568.61</v>
      </c>
      <c r="G524">
        <v>568.38</v>
      </c>
      <c r="I524" s="68"/>
      <c r="J524" s="69"/>
      <c r="K524" s="69"/>
      <c r="L524" s="70"/>
      <c r="M524" s="70"/>
      <c r="N524" s="68"/>
      <c r="O524" s="68"/>
      <c r="P524" s="70"/>
    </row>
    <row r="525" spans="1:16" x14ac:dyDescent="0.25">
      <c r="A525" s="61">
        <v>39339</v>
      </c>
      <c r="B525" s="64" t="str">
        <f t="shared" si="57"/>
        <v>sexta-feira</v>
      </c>
      <c r="C525" s="46">
        <v>6.4799999999999996E-2</v>
      </c>
      <c r="D525" s="47">
        <v>6.5599999999999992E-2</v>
      </c>
      <c r="E525" s="48">
        <v>578.04999999999995</v>
      </c>
      <c r="F525" s="48">
        <v>570.78</v>
      </c>
      <c r="G525">
        <v>570.42999999999995</v>
      </c>
      <c r="I525" s="68"/>
      <c r="J525" s="69"/>
      <c r="K525" s="69"/>
      <c r="L525" s="70"/>
      <c r="M525" s="70"/>
      <c r="N525" s="68"/>
      <c r="O525" s="68"/>
      <c r="P525" s="70"/>
    </row>
    <row r="526" spans="1:16" x14ac:dyDescent="0.25">
      <c r="A526" s="61">
        <v>39342</v>
      </c>
      <c r="B526" s="64" t="str">
        <f t="shared" si="57"/>
        <v>segunda-feira</v>
      </c>
      <c r="C526" s="46">
        <v>6.4299999999999996E-2</v>
      </c>
      <c r="D526" s="47">
        <v>6.5099999999999991E-2</v>
      </c>
      <c r="E526" s="48">
        <v>582.85</v>
      </c>
      <c r="F526" s="48">
        <v>575.52</v>
      </c>
      <c r="G526">
        <v>575.30999999999995</v>
      </c>
      <c r="I526" s="68"/>
      <c r="J526" s="69"/>
      <c r="K526" s="69"/>
      <c r="L526" s="70"/>
      <c r="M526" s="70"/>
      <c r="N526" s="68"/>
      <c r="O526" s="68"/>
      <c r="P526" s="70"/>
    </row>
    <row r="527" spans="1:16" x14ac:dyDescent="0.25">
      <c r="A527" s="61">
        <v>39343</v>
      </c>
      <c r="B527" s="64" t="str">
        <f t="shared" si="57"/>
        <v>terça-feira</v>
      </c>
      <c r="C527" s="46">
        <v>6.4399999999999999E-2</v>
      </c>
      <c r="D527" s="47">
        <v>6.5199999999999994E-2</v>
      </c>
      <c r="E527" s="48">
        <v>582.14</v>
      </c>
      <c r="F527" s="48">
        <v>574.82000000000005</v>
      </c>
      <c r="G527">
        <v>574.61</v>
      </c>
      <c r="I527" s="68"/>
      <c r="J527" s="69"/>
      <c r="K527" s="69"/>
      <c r="L527" s="70"/>
      <c r="M527" s="70"/>
      <c r="N527" s="68"/>
      <c r="O527" s="68"/>
      <c r="P527" s="70"/>
    </row>
    <row r="528" spans="1:16" x14ac:dyDescent="0.25">
      <c r="A528" s="61">
        <v>39344</v>
      </c>
      <c r="B528" s="64" t="str">
        <f t="shared" si="57"/>
        <v>quarta-feira</v>
      </c>
      <c r="C528" s="46">
        <v>6.3600000000000004E-2</v>
      </c>
      <c r="D528" s="47">
        <v>6.4399999999999999E-2</v>
      </c>
      <c r="E528" s="48">
        <v>589.77</v>
      </c>
      <c r="F528" s="48">
        <v>582.35</v>
      </c>
      <c r="G528">
        <v>582.14</v>
      </c>
      <c r="I528" s="68"/>
      <c r="J528" s="69"/>
      <c r="K528" s="69"/>
      <c r="L528" s="70"/>
      <c r="M528" s="70"/>
      <c r="N528" s="68"/>
      <c r="O528" s="68"/>
      <c r="P528" s="70"/>
    </row>
    <row r="529" spans="1:16" x14ac:dyDescent="0.25">
      <c r="A529" s="61">
        <v>39345</v>
      </c>
      <c r="B529" s="64" t="str">
        <f t="shared" si="57"/>
        <v>quinta-feira</v>
      </c>
      <c r="C529" s="46">
        <v>6.3500000000000001E-2</v>
      </c>
      <c r="D529" s="47">
        <v>6.4299999999999996E-2</v>
      </c>
      <c r="E529" s="48">
        <v>590.91999999999996</v>
      </c>
      <c r="F529" s="48">
        <v>583.49</v>
      </c>
      <c r="G529">
        <v>583.28</v>
      </c>
      <c r="I529" s="68"/>
      <c r="J529" s="69"/>
      <c r="K529" s="69"/>
      <c r="L529" s="70"/>
      <c r="M529" s="70"/>
      <c r="N529" s="68"/>
      <c r="O529" s="68"/>
      <c r="P529" s="70"/>
    </row>
    <row r="530" spans="1:16" x14ac:dyDescent="0.25">
      <c r="A530" s="61">
        <v>39346</v>
      </c>
      <c r="B530" s="64" t="str">
        <f t="shared" si="57"/>
        <v>sexta-feira</v>
      </c>
      <c r="C530" s="46">
        <v>6.3899999999999998E-2</v>
      </c>
      <c r="D530" s="47">
        <v>6.4699999999999994E-2</v>
      </c>
      <c r="E530" s="48">
        <v>587.54</v>
      </c>
      <c r="F530" s="48">
        <v>580.16</v>
      </c>
      <c r="G530">
        <v>579.80999999999995</v>
      </c>
      <c r="I530" s="68"/>
      <c r="J530" s="69"/>
      <c r="K530" s="69"/>
      <c r="L530" s="70"/>
      <c r="M530" s="70"/>
      <c r="N530" s="68"/>
      <c r="O530" s="68"/>
      <c r="P530" s="70"/>
    </row>
    <row r="531" spans="1:16" x14ac:dyDescent="0.25">
      <c r="A531" s="61">
        <v>39349</v>
      </c>
      <c r="B531" s="64" t="str">
        <f t="shared" si="57"/>
        <v>segunda-feira</v>
      </c>
      <c r="C531" s="46">
        <v>6.4000000000000001E-2</v>
      </c>
      <c r="D531" s="47">
        <v>6.4799999999999996E-2</v>
      </c>
      <c r="E531" s="48">
        <v>586.61</v>
      </c>
      <c r="F531" s="48">
        <v>579.24</v>
      </c>
      <c r="G531">
        <v>579.04999999999995</v>
      </c>
      <c r="I531" s="68"/>
      <c r="J531" s="69"/>
      <c r="K531" s="69"/>
      <c r="L531" s="70"/>
      <c r="M531" s="70"/>
      <c r="N531" s="68"/>
      <c r="O531" s="68"/>
      <c r="P531" s="70"/>
    </row>
    <row r="532" spans="1:16" x14ac:dyDescent="0.25">
      <c r="A532" s="61">
        <v>39350</v>
      </c>
      <c r="B532" s="64" t="str">
        <f t="shared" si="57"/>
        <v>terça-feira</v>
      </c>
      <c r="C532" s="46">
        <v>6.4100000000000004E-2</v>
      </c>
      <c r="D532" s="47">
        <v>6.4899999999999999E-2</v>
      </c>
      <c r="E532" s="48">
        <v>585.88</v>
      </c>
      <c r="F532" s="48">
        <v>578.51</v>
      </c>
      <c r="G532">
        <v>578.32000000000005</v>
      </c>
      <c r="I532" s="68"/>
      <c r="J532" s="69"/>
      <c r="K532" s="69"/>
      <c r="L532" s="70"/>
      <c r="M532" s="70"/>
      <c r="N532" s="68"/>
      <c r="O532" s="68"/>
      <c r="P532" s="70"/>
    </row>
    <row r="533" spans="1:16" x14ac:dyDescent="0.25">
      <c r="A533" s="61">
        <v>39351</v>
      </c>
      <c r="B533" s="64" t="str">
        <f t="shared" si="57"/>
        <v>quarta-feira</v>
      </c>
      <c r="C533" s="46">
        <v>6.3799999999999996E-2</v>
      </c>
      <c r="D533" s="47">
        <v>6.4599999999999991E-2</v>
      </c>
      <c r="E533" s="48">
        <v>588.85</v>
      </c>
      <c r="F533" s="48">
        <v>581.46</v>
      </c>
      <c r="G533">
        <v>581.26</v>
      </c>
      <c r="I533" s="68"/>
      <c r="J533" s="69"/>
      <c r="K533" s="69"/>
      <c r="L533" s="70"/>
      <c r="M533" s="70"/>
      <c r="N533" s="68"/>
      <c r="O533" s="68"/>
      <c r="P533" s="70"/>
    </row>
    <row r="534" spans="1:16" x14ac:dyDescent="0.25">
      <c r="A534" s="61">
        <v>39352</v>
      </c>
      <c r="B534" s="64" t="str">
        <f t="shared" si="57"/>
        <v>quinta-feira</v>
      </c>
      <c r="C534" s="46">
        <v>6.3700000000000007E-2</v>
      </c>
      <c r="D534" s="47">
        <v>6.4500000000000002E-2</v>
      </c>
      <c r="E534" s="48">
        <v>589.98</v>
      </c>
      <c r="F534" s="48">
        <v>582.55999999999995</v>
      </c>
      <c r="G534">
        <v>582.37</v>
      </c>
      <c r="I534" s="68"/>
      <c r="J534" s="69"/>
      <c r="K534" s="69"/>
      <c r="L534" s="70"/>
      <c r="M534" s="70"/>
      <c r="N534" s="68"/>
      <c r="O534" s="68"/>
      <c r="P534" s="70"/>
    </row>
    <row r="535" spans="1:16" x14ac:dyDescent="0.25">
      <c r="A535" s="61">
        <v>39353</v>
      </c>
      <c r="B535" s="64" t="str">
        <f t="shared" si="57"/>
        <v>sexta-feira</v>
      </c>
      <c r="C535" s="46">
        <v>6.3799999999999996E-2</v>
      </c>
      <c r="D535" s="47">
        <v>6.4599999999999991E-2</v>
      </c>
      <c r="E535" s="48">
        <v>589.33000000000004</v>
      </c>
      <c r="F535" s="48">
        <v>581.92999999999995</v>
      </c>
      <c r="G535">
        <v>581.64</v>
      </c>
      <c r="I535" s="68"/>
      <c r="J535" s="69"/>
      <c r="K535" s="69"/>
      <c r="L535" s="70"/>
      <c r="M535" s="70"/>
      <c r="N535" s="68"/>
      <c r="O535" s="68"/>
      <c r="P535" s="70"/>
    </row>
    <row r="536" spans="1:16" x14ac:dyDescent="0.25">
      <c r="A536" s="61">
        <v>39356</v>
      </c>
      <c r="B536" s="64" t="str">
        <f t="shared" si="57"/>
        <v>segunda-feira</v>
      </c>
      <c r="C536" s="46">
        <v>6.3500000000000001E-2</v>
      </c>
      <c r="D536" s="47">
        <v>6.4299999999999996E-2</v>
      </c>
      <c r="E536" s="48">
        <v>592.32000000000005</v>
      </c>
      <c r="F536" s="48">
        <v>584.89</v>
      </c>
      <c r="G536">
        <v>584.69000000000005</v>
      </c>
      <c r="I536" s="68"/>
      <c r="J536" s="69"/>
      <c r="K536" s="69"/>
      <c r="L536" s="70"/>
      <c r="M536" s="70"/>
      <c r="N536" s="68"/>
      <c r="O536" s="68"/>
      <c r="P536" s="70"/>
    </row>
    <row r="537" spans="1:16" x14ac:dyDescent="0.25">
      <c r="A537" s="61">
        <v>39357</v>
      </c>
      <c r="B537" s="64" t="str">
        <f t="shared" si="57"/>
        <v>terça-feira</v>
      </c>
      <c r="C537" s="46">
        <v>6.3200000000000006E-2</v>
      </c>
      <c r="D537" s="47">
        <v>6.4000000000000001E-2</v>
      </c>
      <c r="E537" s="48">
        <v>595.33000000000004</v>
      </c>
      <c r="F537" s="48">
        <v>587.86</v>
      </c>
      <c r="G537">
        <v>587.66</v>
      </c>
      <c r="I537" s="68"/>
      <c r="J537" s="69"/>
      <c r="K537" s="69"/>
      <c r="L537" s="70"/>
      <c r="M537" s="70"/>
      <c r="N537" s="68"/>
      <c r="O537" s="68"/>
      <c r="P537" s="70"/>
    </row>
    <row r="538" spans="1:16" x14ac:dyDescent="0.25">
      <c r="A538" s="61">
        <v>39358</v>
      </c>
      <c r="B538" s="64" t="str">
        <f t="shared" si="57"/>
        <v>quarta-feira</v>
      </c>
      <c r="C538" s="46">
        <v>6.2600000000000003E-2</v>
      </c>
      <c r="D538" s="47">
        <v>6.3399999999999998E-2</v>
      </c>
      <c r="E538" s="48">
        <v>601.20000000000005</v>
      </c>
      <c r="F538" s="48">
        <v>593.65</v>
      </c>
      <c r="G538">
        <v>593.45000000000005</v>
      </c>
      <c r="I538" s="68"/>
      <c r="J538" s="69"/>
      <c r="K538" s="69"/>
      <c r="L538" s="70"/>
      <c r="M538" s="70"/>
      <c r="N538" s="68"/>
      <c r="O538" s="68"/>
      <c r="P538" s="70"/>
    </row>
    <row r="539" spans="1:16" x14ac:dyDescent="0.25">
      <c r="A539" s="61">
        <v>39359</v>
      </c>
      <c r="B539" s="64" t="str">
        <f t="shared" si="57"/>
        <v>quinta-feira</v>
      </c>
      <c r="C539" s="46">
        <v>6.2899999999999998E-2</v>
      </c>
      <c r="D539" s="47">
        <v>6.3699999999999993E-2</v>
      </c>
      <c r="E539" s="48">
        <v>598.54999999999995</v>
      </c>
      <c r="F539" s="48">
        <v>591.03</v>
      </c>
      <c r="G539">
        <v>590.84</v>
      </c>
      <c r="I539" s="68"/>
      <c r="J539" s="69"/>
      <c r="K539" s="69"/>
      <c r="L539" s="70"/>
      <c r="M539" s="70"/>
      <c r="N539" s="68"/>
      <c r="O539" s="68"/>
      <c r="P539" s="70"/>
    </row>
    <row r="540" spans="1:16" x14ac:dyDescent="0.25">
      <c r="A540" s="61">
        <v>39360</v>
      </c>
      <c r="B540" s="64" t="str">
        <f t="shared" si="57"/>
        <v>sexta-feira</v>
      </c>
      <c r="C540" s="46">
        <v>6.3E-2</v>
      </c>
      <c r="D540" s="47">
        <v>6.3799999999999996E-2</v>
      </c>
      <c r="E540" s="48">
        <v>597.89</v>
      </c>
      <c r="F540" s="48">
        <v>590.39</v>
      </c>
      <c r="G540">
        <v>590.1</v>
      </c>
      <c r="I540" s="68"/>
      <c r="J540" s="69"/>
      <c r="K540" s="69"/>
      <c r="L540" s="70"/>
      <c r="M540" s="70"/>
      <c r="N540" s="68"/>
      <c r="O540" s="68"/>
      <c r="P540" s="70"/>
    </row>
    <row r="541" spans="1:16" x14ac:dyDescent="0.25">
      <c r="A541" s="61">
        <v>39363</v>
      </c>
      <c r="B541" s="64" t="str">
        <f t="shared" si="57"/>
        <v>segunda-feira</v>
      </c>
      <c r="C541" s="46">
        <v>6.2899999999999998E-2</v>
      </c>
      <c r="D541" s="47">
        <v>6.3699999999999993E-2</v>
      </c>
      <c r="E541" s="48">
        <v>599.03</v>
      </c>
      <c r="F541" s="48">
        <v>591.51</v>
      </c>
      <c r="G541">
        <v>591.32000000000005</v>
      </c>
      <c r="I541" s="68"/>
      <c r="J541" s="69"/>
      <c r="K541" s="69"/>
      <c r="L541" s="70"/>
      <c r="M541" s="70"/>
      <c r="N541" s="68"/>
      <c r="O541" s="68"/>
      <c r="P541" s="70"/>
    </row>
    <row r="542" spans="1:16" x14ac:dyDescent="0.25">
      <c r="A542" s="61">
        <v>39364</v>
      </c>
      <c r="B542" s="64" t="str">
        <f t="shared" si="57"/>
        <v>terça-feira</v>
      </c>
      <c r="C542" s="46">
        <v>6.2899999999999998E-2</v>
      </c>
      <c r="D542" s="47">
        <v>6.3699999999999993E-2</v>
      </c>
      <c r="E542" s="48">
        <v>599.22</v>
      </c>
      <c r="F542" s="48">
        <v>591.70000000000005</v>
      </c>
      <c r="G542">
        <v>591.51</v>
      </c>
      <c r="I542" s="68"/>
      <c r="J542" s="69"/>
      <c r="K542" s="69"/>
      <c r="L542" s="70"/>
      <c r="M542" s="70"/>
      <c r="N542" s="68"/>
      <c r="O542" s="68"/>
      <c r="P542" s="70"/>
    </row>
    <row r="543" spans="1:16" x14ac:dyDescent="0.25">
      <c r="A543" s="61">
        <v>39365</v>
      </c>
      <c r="B543" s="64" t="str">
        <f t="shared" si="57"/>
        <v>quarta-feira</v>
      </c>
      <c r="C543" s="46">
        <v>6.3100000000000003E-2</v>
      </c>
      <c r="D543" s="47">
        <v>6.3899999999999998E-2</v>
      </c>
      <c r="E543" s="48">
        <v>597.22</v>
      </c>
      <c r="F543" s="48">
        <v>589.72</v>
      </c>
      <c r="G543">
        <v>589.54</v>
      </c>
      <c r="I543" s="68"/>
      <c r="J543" s="69"/>
      <c r="K543" s="69"/>
      <c r="L543" s="70"/>
      <c r="M543" s="70"/>
      <c r="N543" s="68"/>
      <c r="O543" s="68"/>
      <c r="P543" s="70"/>
    </row>
    <row r="544" spans="1:16" x14ac:dyDescent="0.25">
      <c r="A544" s="61">
        <v>39366</v>
      </c>
      <c r="B544" s="64" t="str">
        <f t="shared" si="57"/>
        <v>quinta-feira</v>
      </c>
      <c r="C544" s="46">
        <v>6.25E-2</v>
      </c>
      <c r="D544" s="47">
        <v>6.3299999999999995E-2</v>
      </c>
      <c r="E544" s="48">
        <v>603.19000000000005</v>
      </c>
      <c r="F544" s="48">
        <v>595.62</v>
      </c>
      <c r="G544">
        <v>595.34</v>
      </c>
      <c r="I544" s="68"/>
      <c r="J544" s="69"/>
      <c r="K544" s="69"/>
      <c r="L544" s="70"/>
      <c r="M544" s="70"/>
      <c r="N544" s="68"/>
      <c r="O544" s="68"/>
      <c r="P544" s="70"/>
    </row>
    <row r="545" spans="1:16" x14ac:dyDescent="0.25">
      <c r="A545" s="61">
        <v>39370</v>
      </c>
      <c r="B545" s="64" t="str">
        <f t="shared" si="57"/>
        <v>segunda-feira</v>
      </c>
      <c r="C545" s="46">
        <v>6.2799999999999995E-2</v>
      </c>
      <c r="D545" s="47">
        <v>6.359999999999999E-2</v>
      </c>
      <c r="E545" s="48">
        <v>600.54</v>
      </c>
      <c r="F545" s="48">
        <v>593</v>
      </c>
      <c r="G545">
        <v>592.80999999999995</v>
      </c>
      <c r="I545" s="68"/>
      <c r="J545" s="69"/>
      <c r="K545" s="69"/>
      <c r="L545" s="70"/>
      <c r="M545" s="70"/>
      <c r="N545" s="68"/>
      <c r="O545" s="68"/>
      <c r="P545" s="70"/>
    </row>
    <row r="546" spans="1:16" x14ac:dyDescent="0.25">
      <c r="A546" s="61">
        <v>39371</v>
      </c>
      <c r="B546" s="64" t="str">
        <f t="shared" si="57"/>
        <v>terça-feira</v>
      </c>
      <c r="C546" s="46">
        <v>6.2700000000000006E-2</v>
      </c>
      <c r="D546" s="47">
        <v>6.3500000000000001E-2</v>
      </c>
      <c r="E546" s="48">
        <v>601.67999999999995</v>
      </c>
      <c r="F546" s="48">
        <v>594.13</v>
      </c>
      <c r="G546">
        <v>593.94000000000005</v>
      </c>
      <c r="I546" s="68"/>
      <c r="J546" s="69"/>
      <c r="K546" s="69"/>
      <c r="L546" s="70"/>
      <c r="M546" s="70"/>
      <c r="N546" s="68"/>
      <c r="O546" s="68"/>
      <c r="P546" s="70"/>
    </row>
    <row r="547" spans="1:16" x14ac:dyDescent="0.25">
      <c r="A547" s="61">
        <v>39372</v>
      </c>
      <c r="B547" s="64" t="str">
        <f t="shared" si="57"/>
        <v>quarta-feira</v>
      </c>
      <c r="C547" s="46">
        <v>6.3E-2</v>
      </c>
      <c r="D547" s="47">
        <v>6.3799999999999996E-2</v>
      </c>
      <c r="E547" s="48">
        <v>599.03</v>
      </c>
      <c r="F547" s="48">
        <v>591.52</v>
      </c>
      <c r="G547">
        <v>591.33000000000004</v>
      </c>
      <c r="I547" s="68"/>
      <c r="J547" s="69"/>
      <c r="K547" s="69"/>
      <c r="L547" s="70"/>
      <c r="M547" s="70"/>
      <c r="N547" s="68"/>
      <c r="O547" s="68"/>
      <c r="P547" s="70"/>
    </row>
    <row r="548" spans="1:16" x14ac:dyDescent="0.25">
      <c r="A548" s="61">
        <v>39373</v>
      </c>
      <c r="B548" s="64" t="str">
        <f t="shared" si="57"/>
        <v>quinta-feira</v>
      </c>
      <c r="C548" s="46">
        <v>6.2799999999999995E-2</v>
      </c>
      <c r="D548" s="47">
        <v>6.359999999999999E-2</v>
      </c>
      <c r="E548" s="48">
        <v>601.12</v>
      </c>
      <c r="F548" s="48">
        <v>593.59</v>
      </c>
      <c r="G548">
        <v>593.39</v>
      </c>
      <c r="I548" s="68"/>
      <c r="J548" s="69"/>
      <c r="K548" s="69"/>
      <c r="L548" s="70"/>
      <c r="M548" s="70"/>
      <c r="N548" s="68"/>
      <c r="O548" s="68"/>
      <c r="P548" s="70"/>
    </row>
    <row r="549" spans="1:16" x14ac:dyDescent="0.25">
      <c r="A549" s="61">
        <v>39374</v>
      </c>
      <c r="B549" s="64" t="str">
        <f t="shared" si="57"/>
        <v>sexta-feira</v>
      </c>
      <c r="C549" s="46">
        <v>6.3399999999999998E-2</v>
      </c>
      <c r="D549" s="47">
        <v>6.4199999999999993E-2</v>
      </c>
      <c r="E549" s="48">
        <v>595.76</v>
      </c>
      <c r="F549" s="48">
        <v>588.29999999999995</v>
      </c>
      <c r="G549">
        <v>588</v>
      </c>
      <c r="I549" s="68"/>
      <c r="J549" s="69"/>
      <c r="K549" s="69"/>
      <c r="L549" s="70"/>
      <c r="M549" s="70"/>
      <c r="N549" s="68"/>
      <c r="O549" s="68"/>
      <c r="P549" s="70"/>
    </row>
    <row r="550" spans="1:16" x14ac:dyDescent="0.25">
      <c r="A550" s="61">
        <v>39377</v>
      </c>
      <c r="B550" s="64" t="str">
        <f t="shared" si="57"/>
        <v>segunda-feira</v>
      </c>
      <c r="C550" s="46">
        <v>6.3600000000000004E-2</v>
      </c>
      <c r="D550" s="47">
        <v>6.4399999999999999E-2</v>
      </c>
      <c r="E550" s="48">
        <v>594.08000000000004</v>
      </c>
      <c r="F550" s="48">
        <v>586.64</v>
      </c>
      <c r="G550">
        <v>586.45000000000005</v>
      </c>
      <c r="I550" s="68"/>
      <c r="J550" s="69"/>
      <c r="K550" s="69"/>
      <c r="L550" s="70"/>
      <c r="M550" s="70"/>
      <c r="N550" s="68"/>
      <c r="O550" s="68"/>
      <c r="P550" s="70"/>
    </row>
    <row r="551" spans="1:16" x14ac:dyDescent="0.25">
      <c r="A551" s="61">
        <v>39378</v>
      </c>
      <c r="B551" s="64" t="str">
        <f t="shared" si="57"/>
        <v>terça-feira</v>
      </c>
      <c r="C551" s="46">
        <v>6.4600000000000005E-2</v>
      </c>
      <c r="D551" s="47">
        <v>6.54E-2</v>
      </c>
      <c r="E551" s="48">
        <v>584.99</v>
      </c>
      <c r="F551" s="48">
        <v>577.67999999999995</v>
      </c>
      <c r="G551">
        <v>577.48</v>
      </c>
      <c r="I551" s="68"/>
      <c r="J551" s="69"/>
      <c r="K551" s="69"/>
      <c r="L551" s="70"/>
      <c r="M551" s="70"/>
      <c r="N551" s="68"/>
      <c r="O551" s="68"/>
      <c r="P551" s="70"/>
    </row>
    <row r="552" spans="1:16" x14ac:dyDescent="0.25">
      <c r="A552" s="61">
        <v>39379</v>
      </c>
      <c r="B552" s="64" t="str">
        <f t="shared" si="57"/>
        <v>quarta-feira</v>
      </c>
      <c r="C552" s="46">
        <v>6.3E-2</v>
      </c>
      <c r="D552" s="47">
        <v>6.3799999999999996E-2</v>
      </c>
      <c r="E552" s="48">
        <v>600.11</v>
      </c>
      <c r="F552" s="48">
        <v>592.6</v>
      </c>
      <c r="G552">
        <v>592.4</v>
      </c>
      <c r="I552" s="68"/>
      <c r="J552" s="69"/>
      <c r="K552" s="69"/>
      <c r="L552" s="70"/>
      <c r="M552" s="70"/>
      <c r="N552" s="68"/>
      <c r="O552" s="68"/>
      <c r="P552" s="70"/>
    </row>
    <row r="553" spans="1:16" x14ac:dyDescent="0.25">
      <c r="A553" s="61">
        <v>39380</v>
      </c>
      <c r="B553" s="64" t="str">
        <f t="shared" si="57"/>
        <v>quinta-feira</v>
      </c>
      <c r="C553" s="46">
        <v>6.2899999999999998E-2</v>
      </c>
      <c r="D553" s="47">
        <v>6.3699999999999993E-2</v>
      </c>
      <c r="E553" s="48">
        <v>601.15</v>
      </c>
      <c r="F553" s="48">
        <v>593.62</v>
      </c>
      <c r="G553">
        <v>593.44000000000005</v>
      </c>
      <c r="I553" s="68"/>
      <c r="J553" s="69"/>
      <c r="K553" s="69"/>
      <c r="L553" s="70"/>
      <c r="M553" s="70"/>
      <c r="N553" s="68"/>
      <c r="O553" s="68"/>
      <c r="P553" s="70"/>
    </row>
    <row r="554" spans="1:16" x14ac:dyDescent="0.25">
      <c r="A554" s="61">
        <v>39381</v>
      </c>
      <c r="B554" s="64" t="str">
        <f t="shared" si="57"/>
        <v>sexta-feira</v>
      </c>
      <c r="C554" s="46">
        <v>6.4000000000000001E-2</v>
      </c>
      <c r="D554" s="47">
        <v>6.4799999999999996E-2</v>
      </c>
      <c r="E554" s="48">
        <v>591.09</v>
      </c>
      <c r="F554" s="48">
        <v>583.70000000000005</v>
      </c>
      <c r="G554">
        <v>583.44000000000005</v>
      </c>
      <c r="I554" s="68"/>
      <c r="J554" s="69"/>
      <c r="K554" s="69"/>
      <c r="L554" s="70"/>
      <c r="M554" s="70"/>
      <c r="N554" s="68"/>
      <c r="O554" s="68"/>
      <c r="P554" s="70"/>
    </row>
    <row r="555" spans="1:16" x14ac:dyDescent="0.25">
      <c r="A555" s="61">
        <v>39384</v>
      </c>
      <c r="B555" s="64" t="str">
        <f t="shared" si="57"/>
        <v>segunda-feira</v>
      </c>
      <c r="C555" s="46">
        <v>6.3500000000000001E-2</v>
      </c>
      <c r="D555" s="47">
        <v>6.4299999999999996E-2</v>
      </c>
      <c r="E555" s="48">
        <v>595.95000000000005</v>
      </c>
      <c r="F555" s="48">
        <v>588.5</v>
      </c>
      <c r="G555">
        <v>588.30999999999995</v>
      </c>
      <c r="I555" s="68"/>
      <c r="J555" s="69"/>
      <c r="K555" s="69"/>
      <c r="L555" s="70"/>
      <c r="M555" s="70"/>
      <c r="N555" s="68"/>
      <c r="O555" s="68"/>
      <c r="P555" s="70"/>
    </row>
    <row r="556" spans="1:16" x14ac:dyDescent="0.25">
      <c r="A556" s="61">
        <v>39385</v>
      </c>
      <c r="B556" s="64" t="str">
        <f t="shared" si="57"/>
        <v>terça-feira</v>
      </c>
      <c r="C556" s="46">
        <v>6.3500000000000001E-2</v>
      </c>
      <c r="D556" s="47">
        <v>6.4299999999999996E-2</v>
      </c>
      <c r="E556" s="48">
        <v>596.13</v>
      </c>
      <c r="F556" s="48">
        <v>588.67999999999995</v>
      </c>
      <c r="G556">
        <v>588.5</v>
      </c>
      <c r="I556" s="68"/>
      <c r="J556" s="69"/>
      <c r="K556" s="69"/>
      <c r="L556" s="70"/>
      <c r="M556" s="70"/>
      <c r="N556" s="68"/>
      <c r="O556" s="68"/>
      <c r="P556" s="70"/>
    </row>
    <row r="557" spans="1:16" x14ac:dyDescent="0.25">
      <c r="A557" s="61">
        <v>39386</v>
      </c>
      <c r="B557" s="64" t="str">
        <f t="shared" si="57"/>
        <v>quarta-feira</v>
      </c>
      <c r="C557" s="46">
        <v>6.3600000000000004E-2</v>
      </c>
      <c r="D557" s="47">
        <v>6.4399999999999999E-2</v>
      </c>
      <c r="E557" s="48">
        <v>595.38</v>
      </c>
      <c r="F557" s="48">
        <v>587.94000000000005</v>
      </c>
      <c r="G557">
        <v>587.76</v>
      </c>
      <c r="I557" s="68"/>
      <c r="J557" s="69"/>
      <c r="K557" s="69"/>
      <c r="L557" s="70"/>
      <c r="M557" s="70"/>
      <c r="N557" s="68"/>
      <c r="O557" s="68"/>
      <c r="P557" s="70"/>
    </row>
    <row r="558" spans="1:16" x14ac:dyDescent="0.25">
      <c r="A558" s="61">
        <v>39387</v>
      </c>
      <c r="B558" s="64" t="str">
        <f t="shared" si="57"/>
        <v>quinta-feira</v>
      </c>
      <c r="C558" s="46">
        <v>6.3600000000000004E-2</v>
      </c>
      <c r="D558" s="47">
        <v>6.4399999999999999E-2</v>
      </c>
      <c r="E558" s="48">
        <v>595.69000000000005</v>
      </c>
      <c r="F558" s="48">
        <v>588.25</v>
      </c>
      <c r="G558">
        <v>587.94000000000005</v>
      </c>
      <c r="I558" s="68"/>
      <c r="J558" s="69"/>
      <c r="K558" s="69"/>
      <c r="L558" s="70"/>
      <c r="M558" s="70"/>
      <c r="N558" s="68"/>
      <c r="O558" s="68"/>
      <c r="P558" s="70"/>
    </row>
    <row r="559" spans="1:16" x14ac:dyDescent="0.25">
      <c r="A559" s="61">
        <v>39391</v>
      </c>
      <c r="B559" s="64" t="str">
        <f t="shared" si="57"/>
        <v>segunda-feira</v>
      </c>
      <c r="C559" s="46">
        <v>6.4000000000000001E-2</v>
      </c>
      <c r="D559" s="47">
        <v>6.4799999999999996E-2</v>
      </c>
      <c r="E559" s="48">
        <v>592.14</v>
      </c>
      <c r="F559" s="48">
        <v>584.75</v>
      </c>
      <c r="G559">
        <v>584.55999999999995</v>
      </c>
      <c r="I559" s="68"/>
      <c r="J559" s="69"/>
      <c r="K559" s="69"/>
      <c r="L559" s="70"/>
      <c r="M559" s="70"/>
      <c r="N559" s="68"/>
      <c r="O559" s="68"/>
      <c r="P559" s="70"/>
    </row>
    <row r="560" spans="1:16" x14ac:dyDescent="0.25">
      <c r="A560" s="61">
        <v>39392</v>
      </c>
      <c r="B560" s="64" t="str">
        <f t="shared" si="57"/>
        <v>terça-feira</v>
      </c>
      <c r="C560" s="46">
        <v>6.4799999999999996E-2</v>
      </c>
      <c r="D560" s="47">
        <v>6.5599999999999992E-2</v>
      </c>
      <c r="E560" s="48">
        <v>584.92999999999995</v>
      </c>
      <c r="F560" s="48">
        <v>577.64</v>
      </c>
      <c r="G560">
        <v>577.45000000000005</v>
      </c>
      <c r="I560" s="68"/>
      <c r="J560" s="69"/>
      <c r="K560" s="69"/>
      <c r="L560" s="70"/>
      <c r="M560" s="70"/>
      <c r="N560" s="68"/>
      <c r="O560" s="68"/>
      <c r="P560" s="70"/>
    </row>
    <row r="561" spans="1:16" x14ac:dyDescent="0.25">
      <c r="A561" s="61">
        <v>39393</v>
      </c>
      <c r="B561" s="64" t="str">
        <f t="shared" si="57"/>
        <v>quarta-feira</v>
      </c>
      <c r="C561" s="46">
        <v>6.4399999999999999E-2</v>
      </c>
      <c r="D561" s="47">
        <v>6.5199999999999994E-2</v>
      </c>
      <c r="E561" s="48">
        <v>589.21</v>
      </c>
      <c r="F561" s="48">
        <v>581.86</v>
      </c>
      <c r="G561">
        <v>581.66</v>
      </c>
      <c r="I561" s="68"/>
      <c r="J561" s="69"/>
      <c r="K561" s="69"/>
      <c r="L561" s="70"/>
      <c r="M561" s="70"/>
      <c r="N561" s="68"/>
      <c r="O561" s="68"/>
      <c r="P561" s="70"/>
    </row>
    <row r="562" spans="1:16" x14ac:dyDescent="0.25">
      <c r="A562" s="61">
        <v>39394</v>
      </c>
      <c r="B562" s="64" t="str">
        <f t="shared" si="57"/>
        <v>quinta-feira</v>
      </c>
      <c r="C562" s="46">
        <v>6.4899999999999999E-2</v>
      </c>
      <c r="D562" s="47">
        <v>6.5699999999999995E-2</v>
      </c>
      <c r="E562" s="48">
        <v>584.80999999999995</v>
      </c>
      <c r="F562" s="48">
        <v>577.52</v>
      </c>
      <c r="G562">
        <v>577.32000000000005</v>
      </c>
      <c r="I562" s="68"/>
      <c r="J562" s="69"/>
      <c r="K562" s="69"/>
      <c r="L562" s="70"/>
      <c r="M562" s="70"/>
      <c r="N562" s="68"/>
      <c r="O562" s="68"/>
      <c r="P562" s="70"/>
    </row>
    <row r="563" spans="1:16" x14ac:dyDescent="0.25">
      <c r="A563" s="61">
        <v>39395</v>
      </c>
      <c r="B563" s="64" t="str">
        <f t="shared" si="57"/>
        <v>sexta-feira</v>
      </c>
      <c r="C563" s="46">
        <v>6.5199999999999994E-2</v>
      </c>
      <c r="D563" s="47">
        <v>6.5999999999999989E-2</v>
      </c>
      <c r="E563" s="48">
        <v>582.38</v>
      </c>
      <c r="F563" s="48">
        <v>575.12</v>
      </c>
      <c r="G563">
        <v>574.80999999999995</v>
      </c>
      <c r="I563" s="68"/>
      <c r="J563" s="69"/>
      <c r="K563" s="69"/>
      <c r="L563" s="70"/>
      <c r="M563" s="70"/>
      <c r="N563" s="68"/>
      <c r="O563" s="68"/>
      <c r="P563" s="70"/>
    </row>
    <row r="564" spans="1:16" x14ac:dyDescent="0.25">
      <c r="A564" s="61">
        <v>39398</v>
      </c>
      <c r="B564" s="64" t="str">
        <f t="shared" si="57"/>
        <v>segunda-feira</v>
      </c>
      <c r="C564" s="46">
        <v>6.54E-2</v>
      </c>
      <c r="D564" s="47">
        <v>6.6199999999999995E-2</v>
      </c>
      <c r="E564" s="48">
        <v>580.76</v>
      </c>
      <c r="F564" s="48">
        <v>573.52</v>
      </c>
      <c r="G564">
        <v>573.32000000000005</v>
      </c>
      <c r="I564" s="68"/>
      <c r="J564" s="69"/>
      <c r="K564" s="69"/>
      <c r="L564" s="70"/>
      <c r="M564" s="70"/>
      <c r="N564" s="68"/>
      <c r="O564" s="68"/>
      <c r="P564" s="70"/>
    </row>
    <row r="565" spans="1:16" x14ac:dyDescent="0.25">
      <c r="A565" s="61">
        <v>39399</v>
      </c>
      <c r="B565" s="64" t="str">
        <f t="shared" si="57"/>
        <v>terça-feira</v>
      </c>
      <c r="C565" s="46">
        <v>6.6199999999999995E-2</v>
      </c>
      <c r="D565" s="47">
        <v>6.699999999999999E-2</v>
      </c>
      <c r="E565" s="48">
        <v>573.72</v>
      </c>
      <c r="F565" s="48">
        <v>566.59</v>
      </c>
      <c r="G565">
        <v>566.38</v>
      </c>
      <c r="I565" s="68"/>
      <c r="J565" s="69"/>
      <c r="K565" s="69"/>
      <c r="L565" s="70"/>
      <c r="M565" s="70"/>
      <c r="N565" s="68"/>
      <c r="O565" s="68"/>
      <c r="P565" s="70"/>
    </row>
    <row r="566" spans="1:16" x14ac:dyDescent="0.25">
      <c r="A566" s="61">
        <v>39400</v>
      </c>
      <c r="B566" s="64" t="str">
        <f t="shared" si="57"/>
        <v>quarta-feira</v>
      </c>
      <c r="C566" s="46">
        <v>6.7599999999999993E-2</v>
      </c>
      <c r="D566" s="47">
        <v>6.8399999999999989E-2</v>
      </c>
      <c r="E566" s="48">
        <v>561.54999999999995</v>
      </c>
      <c r="F566" s="48">
        <v>554.57000000000005</v>
      </c>
      <c r="G566">
        <v>554.32000000000005</v>
      </c>
      <c r="I566" s="68"/>
      <c r="J566" s="69"/>
      <c r="K566" s="69"/>
      <c r="L566" s="70"/>
      <c r="M566" s="70"/>
      <c r="N566" s="68"/>
      <c r="O566" s="68"/>
      <c r="P566" s="70"/>
    </row>
    <row r="567" spans="1:16" x14ac:dyDescent="0.25">
      <c r="A567" s="61">
        <v>39402</v>
      </c>
      <c r="B567" s="64" t="str">
        <f t="shared" si="57"/>
        <v>sexta-feira</v>
      </c>
      <c r="C567" s="46">
        <v>6.6199999999999995E-2</v>
      </c>
      <c r="D567" s="47">
        <v>6.699999999999999E-2</v>
      </c>
      <c r="E567" s="48">
        <v>574.29</v>
      </c>
      <c r="F567" s="48">
        <v>567.15</v>
      </c>
      <c r="G567">
        <v>566.84</v>
      </c>
      <c r="I567" s="68"/>
      <c r="J567" s="69"/>
      <c r="K567" s="69"/>
      <c r="L567" s="70"/>
      <c r="M567" s="70"/>
      <c r="N567" s="68"/>
      <c r="O567" s="68"/>
      <c r="P567" s="70"/>
    </row>
    <row r="568" spans="1:16" x14ac:dyDescent="0.25">
      <c r="A568" s="61">
        <v>39405</v>
      </c>
      <c r="B568" s="64" t="str">
        <f t="shared" si="57"/>
        <v>segunda-feira</v>
      </c>
      <c r="C568" s="46">
        <v>6.7400000000000002E-2</v>
      </c>
      <c r="D568" s="47">
        <v>6.8199999999999997E-2</v>
      </c>
      <c r="E568" s="48">
        <v>563.82000000000005</v>
      </c>
      <c r="F568" s="48">
        <v>556.80999999999995</v>
      </c>
      <c r="G568">
        <v>556.61</v>
      </c>
      <c r="I568" s="68"/>
      <c r="J568" s="69"/>
      <c r="K568" s="69"/>
      <c r="L568" s="70"/>
      <c r="M568" s="70"/>
      <c r="N568" s="68"/>
      <c r="O568" s="68"/>
      <c r="P568" s="70"/>
    </row>
    <row r="569" spans="1:16" x14ac:dyDescent="0.25">
      <c r="A569" s="61">
        <v>39406</v>
      </c>
      <c r="B569" s="64" t="str">
        <f t="shared" si="57"/>
        <v>terça-feira</v>
      </c>
      <c r="C569" s="46">
        <v>6.7400000000000002E-2</v>
      </c>
      <c r="D569" s="47">
        <v>6.8199999999999997E-2</v>
      </c>
      <c r="E569" s="48">
        <v>564.02</v>
      </c>
      <c r="F569" s="48">
        <v>557.01</v>
      </c>
      <c r="G569">
        <v>556.80999999999995</v>
      </c>
      <c r="I569" s="68"/>
      <c r="J569" s="69"/>
      <c r="K569" s="69"/>
      <c r="L569" s="70"/>
      <c r="M569" s="70"/>
      <c r="N569" s="68"/>
      <c r="O569" s="68"/>
      <c r="P569" s="70"/>
    </row>
    <row r="570" spans="1:16" x14ac:dyDescent="0.25">
      <c r="A570" s="61">
        <v>39407</v>
      </c>
      <c r="B570" s="64" t="str">
        <f t="shared" si="57"/>
        <v>quarta-feira</v>
      </c>
      <c r="C570" s="46">
        <v>6.7400000000000002E-2</v>
      </c>
      <c r="D570" s="47">
        <v>6.8199999999999997E-2</v>
      </c>
      <c r="E570" s="48">
        <v>564.22</v>
      </c>
      <c r="F570" s="48">
        <v>557.21</v>
      </c>
      <c r="G570">
        <v>557.01</v>
      </c>
      <c r="I570" s="68"/>
      <c r="J570" s="69"/>
      <c r="K570" s="69"/>
      <c r="L570" s="70"/>
      <c r="M570" s="70"/>
      <c r="N570" s="68"/>
      <c r="O570" s="68"/>
      <c r="P570" s="70"/>
    </row>
    <row r="571" spans="1:16" x14ac:dyDescent="0.25">
      <c r="A571" s="61">
        <v>39408</v>
      </c>
      <c r="B571" s="64" t="str">
        <f t="shared" si="57"/>
        <v>quinta-feira</v>
      </c>
      <c r="C571" s="46">
        <v>6.7900000000000002E-2</v>
      </c>
      <c r="D571" s="47">
        <v>6.8699999999999997E-2</v>
      </c>
      <c r="E571" s="48">
        <v>560.03</v>
      </c>
      <c r="F571" s="48">
        <v>553.08000000000004</v>
      </c>
      <c r="G571">
        <v>552.88</v>
      </c>
      <c r="I571" s="68"/>
      <c r="J571" s="69"/>
      <c r="K571" s="69"/>
      <c r="L571" s="70"/>
      <c r="M571" s="70"/>
      <c r="N571" s="68"/>
      <c r="O571" s="68"/>
      <c r="P571" s="70"/>
    </row>
    <row r="572" spans="1:16" x14ac:dyDescent="0.25">
      <c r="A572" s="61">
        <v>39409</v>
      </c>
      <c r="B572" s="64" t="str">
        <f t="shared" si="57"/>
        <v>sexta-feira</v>
      </c>
      <c r="C572" s="46">
        <v>6.7799999999999999E-2</v>
      </c>
      <c r="D572" s="47">
        <v>6.8599999999999994E-2</v>
      </c>
      <c r="E572" s="48">
        <v>561.21</v>
      </c>
      <c r="F572" s="48">
        <v>554.25</v>
      </c>
      <c r="G572">
        <v>553.94000000000005</v>
      </c>
      <c r="I572" s="68"/>
      <c r="J572" s="69"/>
      <c r="K572" s="69"/>
      <c r="L572" s="70"/>
      <c r="M572" s="70"/>
      <c r="N572" s="68"/>
      <c r="O572" s="68"/>
      <c r="P572" s="70"/>
    </row>
    <row r="573" spans="1:16" x14ac:dyDescent="0.25">
      <c r="A573" s="61">
        <v>39412</v>
      </c>
      <c r="B573" s="64" t="str">
        <f t="shared" si="57"/>
        <v>segunda-feira</v>
      </c>
      <c r="C573" s="46">
        <v>6.7699999999999996E-2</v>
      </c>
      <c r="D573" s="47">
        <v>6.8499999999999991E-2</v>
      </c>
      <c r="E573" s="48">
        <v>562.26</v>
      </c>
      <c r="F573" s="48">
        <v>555.29</v>
      </c>
      <c r="G573">
        <v>555.09</v>
      </c>
      <c r="I573" s="68"/>
      <c r="J573" s="69"/>
      <c r="K573" s="69"/>
      <c r="L573" s="70"/>
      <c r="M573" s="70"/>
      <c r="N573" s="68"/>
      <c r="O573" s="68"/>
      <c r="P573" s="70"/>
    </row>
    <row r="574" spans="1:16" x14ac:dyDescent="0.25">
      <c r="A574" s="61">
        <v>39413</v>
      </c>
      <c r="B574" s="64" t="str">
        <f t="shared" si="57"/>
        <v>terça-feira</v>
      </c>
      <c r="C574" s="46">
        <v>6.8000000000000005E-2</v>
      </c>
      <c r="D574" s="47">
        <v>6.88E-2</v>
      </c>
      <c r="E574" s="48">
        <v>559.84</v>
      </c>
      <c r="F574" s="48">
        <v>552.9</v>
      </c>
      <c r="G574">
        <v>552.70000000000005</v>
      </c>
      <c r="I574" s="68"/>
      <c r="J574" s="69"/>
      <c r="K574" s="69"/>
      <c r="L574" s="70"/>
      <c r="M574" s="70"/>
      <c r="N574" s="68"/>
      <c r="O574" s="68"/>
      <c r="P574" s="70"/>
    </row>
    <row r="575" spans="1:16" x14ac:dyDescent="0.25">
      <c r="A575" s="61">
        <v>39414</v>
      </c>
      <c r="B575" s="64" t="str">
        <f t="shared" si="57"/>
        <v>quarta-feira</v>
      </c>
      <c r="C575" s="46">
        <v>6.7799999999999999E-2</v>
      </c>
      <c r="D575" s="47">
        <v>6.8599999999999994E-2</v>
      </c>
      <c r="E575" s="48">
        <v>561.78</v>
      </c>
      <c r="F575" s="48">
        <v>554.82000000000005</v>
      </c>
      <c r="G575">
        <v>554.62</v>
      </c>
      <c r="I575" s="68"/>
      <c r="J575" s="69"/>
      <c r="K575" s="69"/>
      <c r="L575" s="70"/>
      <c r="M575" s="70"/>
      <c r="N575" s="68"/>
      <c r="O575" s="68"/>
      <c r="P575" s="70"/>
    </row>
    <row r="576" spans="1:16" x14ac:dyDescent="0.25">
      <c r="A576" s="61">
        <v>39415</v>
      </c>
      <c r="B576" s="64" t="str">
        <f t="shared" si="57"/>
        <v>quinta-feira</v>
      </c>
      <c r="C576" s="46">
        <v>6.8400000000000002E-2</v>
      </c>
      <c r="D576" s="47">
        <v>6.9199999999999998E-2</v>
      </c>
      <c r="E576" s="48">
        <v>556.75</v>
      </c>
      <c r="F576" s="48">
        <v>549.86</v>
      </c>
      <c r="G576">
        <v>549.66</v>
      </c>
      <c r="I576" s="68"/>
      <c r="J576" s="69"/>
      <c r="K576" s="69"/>
      <c r="L576" s="70"/>
      <c r="M576" s="70"/>
      <c r="N576" s="68"/>
      <c r="O576" s="68"/>
      <c r="P576" s="70"/>
    </row>
    <row r="577" spans="1:16" x14ac:dyDescent="0.25">
      <c r="A577" s="61">
        <v>39416</v>
      </c>
      <c r="B577" s="64" t="str">
        <f t="shared" si="57"/>
        <v>sexta-feira</v>
      </c>
      <c r="C577" s="46">
        <v>6.8699999999999997E-2</v>
      </c>
      <c r="D577" s="47">
        <v>6.9499999999999992E-2</v>
      </c>
      <c r="E577" s="48">
        <v>554.46</v>
      </c>
      <c r="F577" s="48">
        <v>547.59</v>
      </c>
      <c r="G577">
        <v>547.29</v>
      </c>
      <c r="I577" s="68"/>
      <c r="J577" s="69"/>
      <c r="K577" s="69"/>
      <c r="L577" s="70"/>
      <c r="M577" s="70"/>
      <c r="N577" s="68"/>
      <c r="O577" s="68"/>
      <c r="P577" s="70"/>
    </row>
    <row r="578" spans="1:16" x14ac:dyDescent="0.25">
      <c r="A578" s="61">
        <v>39419</v>
      </c>
      <c r="B578" s="64" t="str">
        <f t="shared" si="57"/>
        <v>segunda-feira</v>
      </c>
      <c r="C578" s="46">
        <v>6.83E-2</v>
      </c>
      <c r="D578" s="47">
        <v>6.9099999999999995E-2</v>
      </c>
      <c r="E578" s="48">
        <v>558.12</v>
      </c>
      <c r="F578" s="48">
        <v>551.21</v>
      </c>
      <c r="G578">
        <v>551.01</v>
      </c>
      <c r="I578" s="68"/>
      <c r="J578" s="69"/>
      <c r="K578" s="69"/>
      <c r="L578" s="70"/>
      <c r="M578" s="70"/>
      <c r="N578" s="68"/>
      <c r="O578" s="68"/>
      <c r="P578" s="70"/>
    </row>
    <row r="579" spans="1:16" x14ac:dyDescent="0.25">
      <c r="A579" s="61">
        <v>39420</v>
      </c>
      <c r="B579" s="64" t="str">
        <f t="shared" ref="B579:B642" si="58">TEXT(A579,"dddd")</f>
        <v>terça-feira</v>
      </c>
      <c r="C579" s="46">
        <v>6.83E-2</v>
      </c>
      <c r="D579" s="47">
        <v>6.9099999999999995E-2</v>
      </c>
      <c r="E579" s="48">
        <v>558.32000000000005</v>
      </c>
      <c r="F579" s="48">
        <v>551.41</v>
      </c>
      <c r="G579">
        <v>551.21</v>
      </c>
      <c r="I579" s="68"/>
      <c r="J579" s="69"/>
      <c r="K579" s="69"/>
      <c r="L579" s="70"/>
      <c r="M579" s="70"/>
      <c r="N579" s="68"/>
      <c r="O579" s="68"/>
      <c r="P579" s="70"/>
    </row>
    <row r="580" spans="1:16" x14ac:dyDescent="0.25">
      <c r="A580" s="61">
        <v>39421</v>
      </c>
      <c r="B580" s="64" t="str">
        <f t="shared" si="58"/>
        <v>quarta-feira</v>
      </c>
      <c r="C580" s="46">
        <v>6.8599999999999994E-2</v>
      </c>
      <c r="D580" s="47">
        <v>6.9399999999999989E-2</v>
      </c>
      <c r="E580" s="48">
        <v>555.91999999999996</v>
      </c>
      <c r="F580" s="48">
        <v>549.04</v>
      </c>
      <c r="G580">
        <v>548.84</v>
      </c>
      <c r="I580" s="68"/>
      <c r="J580" s="69"/>
      <c r="K580" s="69"/>
      <c r="L580" s="70"/>
      <c r="M580" s="70"/>
      <c r="N580" s="68"/>
      <c r="O580" s="68"/>
      <c r="P580" s="70"/>
    </row>
    <row r="581" spans="1:16" x14ac:dyDescent="0.25">
      <c r="A581" s="61">
        <v>39422</v>
      </c>
      <c r="B581" s="64" t="str">
        <f t="shared" si="58"/>
        <v>quinta-feira</v>
      </c>
      <c r="C581" s="46">
        <v>6.9000000000000006E-2</v>
      </c>
      <c r="D581" s="47">
        <v>6.9800000000000001E-2</v>
      </c>
      <c r="E581" s="48">
        <v>553.07000000000005</v>
      </c>
      <c r="F581" s="48">
        <v>546.23</v>
      </c>
      <c r="G581">
        <v>546.01</v>
      </c>
      <c r="I581" s="68"/>
      <c r="J581" s="69"/>
      <c r="K581" s="69"/>
      <c r="L581" s="70"/>
      <c r="M581" s="70"/>
      <c r="N581" s="68"/>
      <c r="O581" s="68"/>
      <c r="P581" s="70"/>
    </row>
    <row r="582" spans="1:16" x14ac:dyDescent="0.25">
      <c r="A582" s="61">
        <v>39423</v>
      </c>
      <c r="B582" s="64" t="str">
        <f t="shared" si="58"/>
        <v>sexta-feira</v>
      </c>
      <c r="C582" s="46">
        <v>6.8500000000000005E-2</v>
      </c>
      <c r="D582" s="47">
        <v>6.93E-2</v>
      </c>
      <c r="E582" s="48">
        <v>557.74</v>
      </c>
      <c r="F582" s="48">
        <v>550.85</v>
      </c>
      <c r="G582">
        <v>550.49</v>
      </c>
      <c r="I582" s="68"/>
      <c r="J582" s="69"/>
      <c r="K582" s="69"/>
      <c r="L582" s="70"/>
      <c r="M582" s="70"/>
      <c r="N582" s="68"/>
      <c r="O582" s="68"/>
      <c r="P582" s="70"/>
    </row>
    <row r="583" spans="1:16" x14ac:dyDescent="0.25">
      <c r="A583" s="61">
        <v>39426</v>
      </c>
      <c r="B583" s="64" t="str">
        <f t="shared" si="58"/>
        <v>segunda-feira</v>
      </c>
      <c r="C583" s="46">
        <v>6.8099999999999994E-2</v>
      </c>
      <c r="D583" s="47">
        <v>6.8899999999999989E-2</v>
      </c>
      <c r="E583" s="48">
        <v>561.45000000000005</v>
      </c>
      <c r="F583" s="48">
        <v>554.5</v>
      </c>
      <c r="G583">
        <v>554.28</v>
      </c>
      <c r="I583" s="68"/>
      <c r="J583" s="69"/>
      <c r="K583" s="69"/>
      <c r="L583" s="70"/>
      <c r="M583" s="70"/>
      <c r="N583" s="68"/>
      <c r="O583" s="68"/>
      <c r="P583" s="70"/>
    </row>
    <row r="584" spans="1:16" x14ac:dyDescent="0.25">
      <c r="A584" s="61">
        <v>39427</v>
      </c>
      <c r="B584" s="64" t="str">
        <f t="shared" si="58"/>
        <v>terça-feira</v>
      </c>
      <c r="C584" s="46">
        <v>6.8199999999999997E-2</v>
      </c>
      <c r="D584" s="47">
        <v>6.8999999999999992E-2</v>
      </c>
      <c r="E584" s="48">
        <v>560.79</v>
      </c>
      <c r="F584" s="48">
        <v>553.86</v>
      </c>
      <c r="G584">
        <v>553.64</v>
      </c>
      <c r="I584" s="68"/>
      <c r="J584" s="69"/>
      <c r="K584" s="69"/>
      <c r="L584" s="70"/>
      <c r="M584" s="70"/>
      <c r="N584" s="68"/>
      <c r="O584" s="68"/>
      <c r="P584" s="70"/>
    </row>
    <row r="585" spans="1:16" x14ac:dyDescent="0.25">
      <c r="A585" s="61">
        <v>39428</v>
      </c>
      <c r="B585" s="64" t="str">
        <f t="shared" si="58"/>
        <v>quarta-feira</v>
      </c>
      <c r="C585" s="46">
        <v>6.8099999999999994E-2</v>
      </c>
      <c r="D585" s="47">
        <v>6.8899999999999989E-2</v>
      </c>
      <c r="E585" s="48">
        <v>561.88</v>
      </c>
      <c r="F585" s="48">
        <v>554.92999999999995</v>
      </c>
      <c r="G585">
        <v>554.72</v>
      </c>
      <c r="I585" s="68"/>
      <c r="J585" s="69"/>
      <c r="K585" s="69"/>
      <c r="L585" s="70"/>
      <c r="M585" s="70"/>
      <c r="N585" s="68"/>
      <c r="O585" s="68"/>
      <c r="P585" s="70"/>
    </row>
    <row r="586" spans="1:16" x14ac:dyDescent="0.25">
      <c r="A586" s="61">
        <v>39429</v>
      </c>
      <c r="B586" s="64" t="str">
        <f t="shared" si="58"/>
        <v>quinta-feira</v>
      </c>
      <c r="C586" s="46">
        <v>6.7000000000000004E-2</v>
      </c>
      <c r="D586" s="47">
        <v>6.7799999999999999E-2</v>
      </c>
      <c r="E586" s="48">
        <v>571.79999999999995</v>
      </c>
      <c r="F586" s="48">
        <v>564.73</v>
      </c>
      <c r="G586">
        <v>564.51</v>
      </c>
      <c r="I586" s="68"/>
      <c r="J586" s="69"/>
      <c r="K586" s="69"/>
      <c r="L586" s="70"/>
      <c r="M586" s="70"/>
      <c r="N586" s="68"/>
      <c r="O586" s="68"/>
      <c r="P586" s="70"/>
    </row>
    <row r="587" spans="1:16" x14ac:dyDescent="0.25">
      <c r="A587" s="61">
        <v>39430</v>
      </c>
      <c r="B587" s="64" t="str">
        <f t="shared" si="58"/>
        <v>sexta-feira</v>
      </c>
      <c r="C587" s="46">
        <v>6.8000000000000005E-2</v>
      </c>
      <c r="D587" s="47">
        <v>6.88E-2</v>
      </c>
      <c r="E587" s="48">
        <v>563.37</v>
      </c>
      <c r="F587" s="48">
        <v>556.41</v>
      </c>
      <c r="G587">
        <v>555.99</v>
      </c>
      <c r="I587" s="68"/>
      <c r="J587" s="69"/>
      <c r="K587" s="69"/>
      <c r="L587" s="70"/>
      <c r="M587" s="70"/>
      <c r="N587" s="68"/>
      <c r="O587" s="68"/>
      <c r="P587" s="70"/>
    </row>
    <row r="588" spans="1:16" x14ac:dyDescent="0.25">
      <c r="A588" s="61">
        <v>39433</v>
      </c>
      <c r="B588" s="64" t="str">
        <f t="shared" si="58"/>
        <v>segunda-feira</v>
      </c>
      <c r="C588" s="46">
        <v>6.7699999999999996E-2</v>
      </c>
      <c r="D588" s="47">
        <v>6.8499999999999991E-2</v>
      </c>
      <c r="E588" s="48">
        <v>566.25</v>
      </c>
      <c r="F588" s="48">
        <v>559.25</v>
      </c>
      <c r="G588">
        <v>559.01</v>
      </c>
      <c r="I588" s="68"/>
      <c r="J588" s="69"/>
      <c r="K588" s="69"/>
      <c r="L588" s="70"/>
      <c r="M588" s="70"/>
      <c r="N588" s="68"/>
      <c r="O588" s="68"/>
      <c r="P588" s="70"/>
    </row>
    <row r="589" spans="1:16" x14ac:dyDescent="0.25">
      <c r="A589" s="61">
        <v>39434</v>
      </c>
      <c r="B589" s="64" t="str">
        <f t="shared" si="58"/>
        <v>terça-feira</v>
      </c>
      <c r="C589" s="46">
        <v>6.7900000000000002E-2</v>
      </c>
      <c r="D589" s="47">
        <v>6.8699999999999997E-2</v>
      </c>
      <c r="E589" s="48">
        <v>564.73</v>
      </c>
      <c r="F589" s="48">
        <v>557.75</v>
      </c>
      <c r="G589">
        <v>557.51</v>
      </c>
      <c r="I589" s="68"/>
      <c r="J589" s="69"/>
      <c r="K589" s="69"/>
      <c r="L589" s="70"/>
      <c r="M589" s="70"/>
      <c r="N589" s="68"/>
      <c r="O589" s="68"/>
      <c r="P589" s="70"/>
    </row>
    <row r="590" spans="1:16" x14ac:dyDescent="0.25">
      <c r="A590" s="61">
        <v>39435</v>
      </c>
      <c r="B590" s="64" t="str">
        <f t="shared" si="58"/>
        <v>quarta-feira</v>
      </c>
      <c r="C590" s="46">
        <v>6.7500000000000004E-2</v>
      </c>
      <c r="D590" s="47">
        <v>6.83E-2</v>
      </c>
      <c r="E590" s="48">
        <v>568.49</v>
      </c>
      <c r="F590" s="48">
        <v>561.46</v>
      </c>
      <c r="G590">
        <v>561.22</v>
      </c>
      <c r="I590" s="68"/>
      <c r="J590" s="69"/>
      <c r="K590" s="69"/>
      <c r="L590" s="70"/>
      <c r="M590" s="70"/>
      <c r="N590" s="68"/>
      <c r="O590" s="68"/>
      <c r="P590" s="70"/>
    </row>
    <row r="591" spans="1:16" x14ac:dyDescent="0.25">
      <c r="A591" s="61">
        <v>39436</v>
      </c>
      <c r="B591" s="64" t="str">
        <f t="shared" si="58"/>
        <v>quinta-feira</v>
      </c>
      <c r="C591" s="46">
        <v>6.7100000000000007E-2</v>
      </c>
      <c r="D591" s="47">
        <v>6.7900000000000002E-2</v>
      </c>
      <c r="E591" s="48">
        <v>572.27</v>
      </c>
      <c r="F591" s="48">
        <v>565.20000000000005</v>
      </c>
      <c r="G591">
        <v>564.96</v>
      </c>
      <c r="I591" s="68"/>
      <c r="J591" s="69"/>
      <c r="K591" s="69"/>
      <c r="L591" s="70"/>
      <c r="M591" s="70"/>
      <c r="N591" s="68"/>
      <c r="O591" s="68"/>
      <c r="P591" s="70"/>
    </row>
    <row r="592" spans="1:16" x14ac:dyDescent="0.25">
      <c r="A592" s="61">
        <v>39437</v>
      </c>
      <c r="B592" s="64" t="str">
        <f t="shared" si="58"/>
        <v>sexta-feira</v>
      </c>
      <c r="C592" s="46">
        <v>6.7299999999999999E-2</v>
      </c>
      <c r="D592" s="47">
        <v>6.8099999999999994E-2</v>
      </c>
      <c r="E592" s="48">
        <v>571.76</v>
      </c>
      <c r="F592" s="48">
        <v>564.70000000000005</v>
      </c>
      <c r="G592">
        <v>563.72</v>
      </c>
      <c r="I592" s="68"/>
      <c r="J592" s="69"/>
      <c r="K592" s="69"/>
      <c r="L592" s="70"/>
      <c r="M592" s="70"/>
      <c r="N592" s="68"/>
      <c r="O592" s="68"/>
      <c r="P592" s="70"/>
    </row>
    <row r="593" spans="1:16" x14ac:dyDescent="0.25">
      <c r="A593" s="61">
        <v>39440</v>
      </c>
      <c r="B593" s="64" t="str">
        <f t="shared" si="58"/>
        <v>segunda-feira</v>
      </c>
      <c r="C593" s="46">
        <v>6.7299999999999999E-2</v>
      </c>
      <c r="D593" s="47">
        <v>6.8099999999999994E-2</v>
      </c>
      <c r="E593" s="48">
        <v>571.76</v>
      </c>
      <c r="F593" s="48">
        <v>564.70000000000005</v>
      </c>
      <c r="G593">
        <v>563.72</v>
      </c>
      <c r="I593" s="68"/>
      <c r="J593" s="69"/>
      <c r="K593" s="69"/>
      <c r="L593" s="70"/>
      <c r="M593" s="70"/>
      <c r="N593" s="68"/>
      <c r="O593" s="68"/>
      <c r="P593" s="70"/>
    </row>
    <row r="594" spans="1:16" x14ac:dyDescent="0.25">
      <c r="A594" s="61">
        <v>39442</v>
      </c>
      <c r="B594" s="64" t="str">
        <f t="shared" si="58"/>
        <v>quarta-feira</v>
      </c>
      <c r="C594" s="46">
        <v>6.7199999999999996E-2</v>
      </c>
      <c r="D594" s="47">
        <v>6.7999999999999991E-2</v>
      </c>
      <c r="E594" s="48">
        <v>572.92999999999995</v>
      </c>
      <c r="F594" s="48">
        <v>565.86</v>
      </c>
      <c r="G594">
        <v>565.57000000000005</v>
      </c>
      <c r="I594" s="68"/>
      <c r="J594" s="69"/>
      <c r="K594" s="69"/>
      <c r="L594" s="70"/>
      <c r="M594" s="70"/>
      <c r="N594" s="68"/>
      <c r="O594" s="68"/>
      <c r="P594" s="70"/>
    </row>
    <row r="595" spans="1:16" x14ac:dyDescent="0.25">
      <c r="A595" s="61">
        <v>39443</v>
      </c>
      <c r="B595" s="64" t="str">
        <f t="shared" si="58"/>
        <v>quinta-feira</v>
      </c>
      <c r="C595" s="46">
        <v>6.7500000000000004E-2</v>
      </c>
      <c r="D595" s="47">
        <v>6.83E-2</v>
      </c>
      <c r="E595" s="48">
        <v>570.54999999999995</v>
      </c>
      <c r="F595" s="48">
        <v>563.51</v>
      </c>
      <c r="G595">
        <v>563.23</v>
      </c>
      <c r="I595" s="68"/>
      <c r="J595" s="69"/>
      <c r="K595" s="69"/>
      <c r="L595" s="70"/>
      <c r="M595" s="70"/>
      <c r="N595" s="68"/>
      <c r="O595" s="68"/>
      <c r="P595" s="70"/>
    </row>
    <row r="596" spans="1:16" x14ac:dyDescent="0.25">
      <c r="A596" s="61">
        <v>39444</v>
      </c>
      <c r="B596" s="64" t="str">
        <f t="shared" si="58"/>
        <v>sexta-feira</v>
      </c>
      <c r="C596" s="46">
        <v>6.7699999999999996E-2</v>
      </c>
      <c r="D596" s="47">
        <v>6.8499999999999991E-2</v>
      </c>
      <c r="E596" s="48">
        <v>569.76</v>
      </c>
      <c r="F596" s="48">
        <v>562.74</v>
      </c>
      <c r="G596">
        <v>562.32000000000005</v>
      </c>
      <c r="I596" s="68"/>
      <c r="J596" s="69"/>
      <c r="K596" s="69"/>
      <c r="L596" s="70"/>
      <c r="M596" s="70"/>
      <c r="N596" s="68"/>
      <c r="O596" s="68"/>
      <c r="P596" s="70"/>
    </row>
    <row r="597" spans="1:16" x14ac:dyDescent="0.25">
      <c r="A597" s="61">
        <v>39447</v>
      </c>
      <c r="B597" s="64" t="str">
        <f t="shared" si="58"/>
        <v>segunda-feira</v>
      </c>
      <c r="C597" s="46">
        <v>6.7699999999999996E-2</v>
      </c>
      <c r="D597" s="47">
        <v>6.8499999999999991E-2</v>
      </c>
      <c r="E597" s="48">
        <v>569.76</v>
      </c>
      <c r="F597" s="48">
        <v>562.74</v>
      </c>
      <c r="G597">
        <v>562.32000000000005</v>
      </c>
      <c r="I597" s="68"/>
      <c r="J597" s="69"/>
      <c r="K597" s="69"/>
      <c r="L597" s="70"/>
      <c r="M597" s="70"/>
      <c r="N597" s="68"/>
      <c r="O597" s="68"/>
      <c r="P597" s="70"/>
    </row>
    <row r="598" spans="1:16" x14ac:dyDescent="0.25">
      <c r="A598" s="61">
        <v>39449</v>
      </c>
      <c r="B598" s="64" t="str">
        <f t="shared" si="58"/>
        <v>quarta-feira</v>
      </c>
      <c r="C598" s="46">
        <v>6.7599999999999993E-2</v>
      </c>
      <c r="D598" s="47">
        <v>6.8399999999999989E-2</v>
      </c>
      <c r="E598" s="48">
        <v>570.94000000000005</v>
      </c>
      <c r="F598" s="48">
        <v>563.9</v>
      </c>
      <c r="G598" s="48">
        <v>563.61</v>
      </c>
      <c r="I598" s="68"/>
      <c r="J598" s="69"/>
      <c r="K598" s="69"/>
      <c r="L598" s="70"/>
      <c r="M598" s="70"/>
      <c r="N598" s="68"/>
      <c r="O598" s="68"/>
      <c r="P598" s="70"/>
    </row>
    <row r="599" spans="1:16" x14ac:dyDescent="0.25">
      <c r="A599" s="61">
        <v>39450</v>
      </c>
      <c r="B599" s="64" t="str">
        <f t="shared" si="58"/>
        <v>quinta-feira</v>
      </c>
      <c r="C599" s="46">
        <v>6.7400000000000002E-2</v>
      </c>
      <c r="D599" s="47">
        <v>6.8199999999999997E-2</v>
      </c>
      <c r="E599" s="48">
        <v>573</v>
      </c>
      <c r="F599" s="48">
        <v>565.92999999999995</v>
      </c>
      <c r="G599" s="48">
        <v>565.65</v>
      </c>
      <c r="I599" s="68"/>
      <c r="J599" s="69"/>
      <c r="K599" s="69"/>
      <c r="L599" s="70"/>
      <c r="M599" s="70"/>
      <c r="N599" s="68"/>
      <c r="O599" s="68"/>
      <c r="P599" s="70"/>
    </row>
    <row r="600" spans="1:16" x14ac:dyDescent="0.25">
      <c r="A600" s="61">
        <v>39451</v>
      </c>
      <c r="B600" s="64" t="str">
        <f t="shared" si="58"/>
        <v>sexta-feira</v>
      </c>
      <c r="C600" s="46">
        <v>6.7100000000000007E-2</v>
      </c>
      <c r="D600" s="47">
        <v>6.7900000000000002E-2</v>
      </c>
      <c r="E600" s="48">
        <v>576.23</v>
      </c>
      <c r="F600" s="48">
        <v>569.13</v>
      </c>
      <c r="G600" s="48">
        <v>568.57000000000005</v>
      </c>
      <c r="I600" s="68"/>
      <c r="J600" s="69"/>
      <c r="K600" s="69"/>
      <c r="L600" s="70"/>
      <c r="M600" s="70"/>
      <c r="N600" s="68"/>
      <c r="O600" s="68"/>
      <c r="P600" s="70"/>
    </row>
    <row r="601" spans="1:16" x14ac:dyDescent="0.25">
      <c r="A601" s="61">
        <v>39454</v>
      </c>
      <c r="B601" s="64" t="str">
        <f t="shared" si="58"/>
        <v>segunda-feira</v>
      </c>
      <c r="C601" s="46">
        <v>6.7400000000000002E-2</v>
      </c>
      <c r="D601" s="47">
        <v>6.8199999999999997E-2</v>
      </c>
      <c r="E601" s="48">
        <v>573.85</v>
      </c>
      <c r="F601" s="48">
        <v>566.77</v>
      </c>
      <c r="G601" s="48">
        <v>566.49</v>
      </c>
      <c r="I601" s="68"/>
      <c r="J601" s="69"/>
      <c r="K601" s="69"/>
      <c r="L601" s="70"/>
      <c r="M601" s="70"/>
      <c r="N601" s="68"/>
      <c r="O601" s="68"/>
      <c r="P601" s="70"/>
    </row>
    <row r="602" spans="1:16" x14ac:dyDescent="0.25">
      <c r="A602" s="61">
        <v>39455</v>
      </c>
      <c r="B602" s="64" t="str">
        <f t="shared" si="58"/>
        <v>terça-feira</v>
      </c>
      <c r="C602" s="46">
        <v>6.6900000000000001E-2</v>
      </c>
      <c r="D602" s="47">
        <v>6.7699999999999996E-2</v>
      </c>
      <c r="E602" s="48">
        <v>578.6</v>
      </c>
      <c r="F602" s="48">
        <v>571.47</v>
      </c>
      <c r="G602" s="48">
        <v>571.17999999999995</v>
      </c>
      <c r="I602" s="68"/>
      <c r="J602" s="69"/>
      <c r="K602" s="69"/>
      <c r="L602" s="70"/>
      <c r="M602" s="70"/>
      <c r="N602" s="68"/>
      <c r="O602" s="68"/>
      <c r="P602" s="70"/>
    </row>
    <row r="603" spans="1:16" x14ac:dyDescent="0.25">
      <c r="A603" s="61">
        <v>39456</v>
      </c>
      <c r="B603" s="64" t="str">
        <f t="shared" si="58"/>
        <v>quarta-feira</v>
      </c>
      <c r="C603" s="46">
        <v>6.6600000000000006E-2</v>
      </c>
      <c r="D603" s="47">
        <v>6.7400000000000002E-2</v>
      </c>
      <c r="E603" s="48">
        <v>581.59</v>
      </c>
      <c r="F603" s="48">
        <v>574.41999999999996</v>
      </c>
      <c r="G603" s="48">
        <v>574.13</v>
      </c>
      <c r="I603" s="68"/>
      <c r="J603" s="69"/>
      <c r="K603" s="69"/>
      <c r="L603" s="70"/>
      <c r="M603" s="70"/>
      <c r="N603" s="68"/>
      <c r="O603" s="68"/>
      <c r="P603" s="70"/>
    </row>
    <row r="604" spans="1:16" x14ac:dyDescent="0.25">
      <c r="A604" s="61">
        <v>39457</v>
      </c>
      <c r="B604" s="64" t="str">
        <f t="shared" si="58"/>
        <v>quinta-feira</v>
      </c>
      <c r="C604" s="46">
        <v>6.6699999999999995E-2</v>
      </c>
      <c r="D604" s="47">
        <v>6.7500000000000004E-2</v>
      </c>
      <c r="E604" s="48">
        <v>580.98</v>
      </c>
      <c r="F604" s="48">
        <v>573.82000000000005</v>
      </c>
      <c r="G604" s="48">
        <v>573.53</v>
      </c>
      <c r="I604" s="68"/>
      <c r="J604" s="69"/>
      <c r="K604" s="69"/>
      <c r="L604" s="70"/>
      <c r="M604" s="70"/>
      <c r="N604" s="68"/>
      <c r="O604" s="68"/>
      <c r="P604" s="70"/>
    </row>
    <row r="605" spans="1:16" x14ac:dyDescent="0.25">
      <c r="A605" s="61">
        <v>39458</v>
      </c>
      <c r="B605" s="64" t="str">
        <f t="shared" si="58"/>
        <v>sexta-feira</v>
      </c>
      <c r="C605" s="46">
        <v>6.6900000000000001E-2</v>
      </c>
      <c r="D605" s="47">
        <v>6.7699999999999996E-2</v>
      </c>
      <c r="E605" s="48">
        <v>579.69000000000005</v>
      </c>
      <c r="F605" s="48">
        <v>572.54999999999995</v>
      </c>
      <c r="G605" s="48">
        <v>571.99</v>
      </c>
      <c r="I605" s="68"/>
      <c r="J605" s="69"/>
      <c r="K605" s="69"/>
      <c r="L605" s="70"/>
      <c r="M605" s="70"/>
      <c r="N605" s="68"/>
      <c r="O605" s="68"/>
      <c r="P605" s="70"/>
    </row>
    <row r="606" spans="1:16" x14ac:dyDescent="0.25">
      <c r="A606" s="61">
        <v>39461</v>
      </c>
      <c r="B606" s="64" t="str">
        <f t="shared" si="58"/>
        <v>segunda-feira</v>
      </c>
      <c r="C606" s="46">
        <v>6.6699999999999995E-2</v>
      </c>
      <c r="D606" s="47">
        <v>6.7500000000000004E-2</v>
      </c>
      <c r="E606" s="48">
        <v>581.78</v>
      </c>
      <c r="F606" s="48">
        <v>574.61</v>
      </c>
      <c r="G606" s="48">
        <v>574.35</v>
      </c>
      <c r="I606" s="68"/>
      <c r="J606" s="69"/>
      <c r="K606" s="69"/>
      <c r="L606" s="70"/>
      <c r="M606" s="70"/>
      <c r="N606" s="68"/>
      <c r="O606" s="68"/>
      <c r="P606" s="70"/>
    </row>
    <row r="607" spans="1:16" x14ac:dyDescent="0.25">
      <c r="A607" s="61">
        <v>39462</v>
      </c>
      <c r="B607" s="64" t="str">
        <f t="shared" si="58"/>
        <v>terça-feira</v>
      </c>
      <c r="C607" s="46">
        <v>6.6699999999999995E-2</v>
      </c>
      <c r="D607" s="47">
        <v>6.7500000000000004E-2</v>
      </c>
      <c r="E607" s="48">
        <v>582.04</v>
      </c>
      <c r="F607" s="48">
        <v>574.87</v>
      </c>
      <c r="G607" s="48">
        <v>574.61</v>
      </c>
      <c r="I607" s="68"/>
      <c r="J607" s="69"/>
      <c r="K607" s="69"/>
      <c r="L607" s="70"/>
      <c r="M607" s="70"/>
      <c r="N607" s="68"/>
      <c r="O607" s="68"/>
      <c r="P607" s="70"/>
    </row>
    <row r="608" spans="1:16" x14ac:dyDescent="0.25">
      <c r="A608" s="61">
        <v>39463</v>
      </c>
      <c r="B608" s="64" t="str">
        <f t="shared" si="58"/>
        <v>quarta-feira</v>
      </c>
      <c r="C608" s="46">
        <v>6.6400000000000001E-2</v>
      </c>
      <c r="D608" s="47">
        <v>6.7199999999999996E-2</v>
      </c>
      <c r="E608" s="48">
        <v>585.02</v>
      </c>
      <c r="F608" s="48">
        <v>577.80999999999995</v>
      </c>
      <c r="G608" s="48">
        <v>577.54999999999995</v>
      </c>
      <c r="I608" s="68"/>
      <c r="J608" s="69"/>
      <c r="K608" s="69"/>
      <c r="L608" s="70"/>
      <c r="M608" s="70"/>
      <c r="N608" s="68"/>
      <c r="O608" s="68"/>
      <c r="P608" s="70"/>
    </row>
    <row r="609" spans="1:16" x14ac:dyDescent="0.25">
      <c r="A609" s="61">
        <v>39464</v>
      </c>
      <c r="B609" s="64" t="str">
        <f t="shared" si="58"/>
        <v>quinta-feira</v>
      </c>
      <c r="C609" s="46">
        <v>6.6600000000000006E-2</v>
      </c>
      <c r="D609" s="47">
        <v>6.7400000000000002E-2</v>
      </c>
      <c r="E609" s="48">
        <v>583.47</v>
      </c>
      <c r="F609" s="48">
        <v>576.29</v>
      </c>
      <c r="G609" s="48">
        <v>576.03</v>
      </c>
      <c r="I609" s="68"/>
      <c r="J609" s="69"/>
      <c r="K609" s="69"/>
      <c r="L609" s="70"/>
      <c r="M609" s="70"/>
      <c r="N609" s="68"/>
      <c r="O609" s="68"/>
      <c r="P609" s="70"/>
    </row>
    <row r="610" spans="1:16" x14ac:dyDescent="0.25">
      <c r="A610" s="61">
        <v>39465</v>
      </c>
      <c r="B610" s="64" t="str">
        <f t="shared" si="58"/>
        <v>sexta-feira</v>
      </c>
      <c r="C610" s="46">
        <v>6.6900000000000001E-2</v>
      </c>
      <c r="D610" s="47">
        <v>6.7699999999999996E-2</v>
      </c>
      <c r="E610" s="48">
        <v>581.26</v>
      </c>
      <c r="F610" s="48">
        <v>574.11</v>
      </c>
      <c r="G610" s="48">
        <v>573.62</v>
      </c>
      <c r="I610" s="68"/>
      <c r="J610" s="69"/>
      <c r="K610" s="69"/>
      <c r="L610" s="70"/>
      <c r="M610" s="70"/>
      <c r="N610" s="68"/>
      <c r="O610" s="68"/>
      <c r="P610" s="70"/>
    </row>
    <row r="611" spans="1:16" x14ac:dyDescent="0.25">
      <c r="A611" s="61">
        <v>39468</v>
      </c>
      <c r="B611" s="64" t="str">
        <f t="shared" si="58"/>
        <v>segunda-feira</v>
      </c>
      <c r="C611" s="46">
        <v>6.6699999999999995E-2</v>
      </c>
      <c r="D611" s="47">
        <v>6.7500000000000004E-2</v>
      </c>
      <c r="E611" s="48">
        <v>583.32000000000005</v>
      </c>
      <c r="F611" s="48">
        <v>576.15</v>
      </c>
      <c r="G611" s="48">
        <v>575.89</v>
      </c>
      <c r="I611" s="68"/>
      <c r="J611" s="69"/>
      <c r="K611" s="69"/>
      <c r="L611" s="70"/>
      <c r="M611" s="70"/>
      <c r="N611" s="68"/>
      <c r="O611" s="68"/>
      <c r="P611" s="70"/>
    </row>
    <row r="612" spans="1:16" x14ac:dyDescent="0.25">
      <c r="A612" s="61">
        <v>39469</v>
      </c>
      <c r="B612" s="64" t="str">
        <f t="shared" si="58"/>
        <v>terça-feira</v>
      </c>
      <c r="C612" s="46">
        <v>6.7400000000000002E-2</v>
      </c>
      <c r="D612" s="47">
        <v>6.8199999999999997E-2</v>
      </c>
      <c r="E612" s="48">
        <v>577.29999999999995</v>
      </c>
      <c r="F612" s="48">
        <v>570.21</v>
      </c>
      <c r="G612" s="48">
        <v>569.95000000000005</v>
      </c>
      <c r="I612" s="68"/>
      <c r="J612" s="69"/>
      <c r="K612" s="69"/>
      <c r="L612" s="70"/>
      <c r="M612" s="70"/>
      <c r="N612" s="68"/>
      <c r="O612" s="68"/>
      <c r="P612" s="70"/>
    </row>
    <row r="613" spans="1:16" x14ac:dyDescent="0.25">
      <c r="A613" s="61">
        <v>39470</v>
      </c>
      <c r="B613" s="64" t="str">
        <f t="shared" si="58"/>
        <v>quarta-feira</v>
      </c>
      <c r="C613" s="46">
        <v>6.7400000000000002E-2</v>
      </c>
      <c r="D613" s="47">
        <v>6.8199999999999997E-2</v>
      </c>
      <c r="E613" s="48">
        <v>577.57000000000005</v>
      </c>
      <c r="F613" s="48">
        <v>570.47</v>
      </c>
      <c r="G613" s="48">
        <v>570.21</v>
      </c>
      <c r="I613" s="68"/>
      <c r="J613" s="69"/>
      <c r="K613" s="69"/>
      <c r="L613" s="70"/>
      <c r="M613" s="70"/>
      <c r="N613" s="68"/>
      <c r="O613" s="68"/>
      <c r="P613" s="70"/>
    </row>
    <row r="614" spans="1:16" x14ac:dyDescent="0.25">
      <c r="A614" s="61">
        <v>39471</v>
      </c>
      <c r="B614" s="64" t="str">
        <f t="shared" si="58"/>
        <v>quinta-feira</v>
      </c>
      <c r="C614" s="46">
        <v>6.7500000000000004E-2</v>
      </c>
      <c r="D614" s="47">
        <v>6.83E-2</v>
      </c>
      <c r="E614" s="48">
        <v>576.94000000000005</v>
      </c>
      <c r="F614" s="48">
        <v>569.85</v>
      </c>
      <c r="G614" s="48">
        <v>569.59</v>
      </c>
      <c r="I614" s="68"/>
      <c r="J614" s="69"/>
      <c r="K614" s="69"/>
      <c r="L614" s="70"/>
      <c r="M614" s="70"/>
      <c r="N614" s="68"/>
      <c r="O614" s="68"/>
      <c r="P614" s="70"/>
    </row>
    <row r="615" spans="1:16" x14ac:dyDescent="0.25">
      <c r="A615" s="61">
        <v>39472</v>
      </c>
      <c r="B615" s="64" t="str">
        <f t="shared" si="58"/>
        <v>sexta-feira</v>
      </c>
      <c r="C615" s="46">
        <v>6.7100000000000007E-2</v>
      </c>
      <c r="D615" s="47">
        <v>6.7900000000000002E-2</v>
      </c>
      <c r="E615" s="48">
        <v>581.01</v>
      </c>
      <c r="F615" s="48">
        <v>573.87</v>
      </c>
      <c r="G615" s="48">
        <v>573.38</v>
      </c>
      <c r="I615" s="68"/>
      <c r="J615" s="69"/>
      <c r="K615" s="69"/>
      <c r="L615" s="70"/>
      <c r="M615" s="70"/>
      <c r="N615" s="68"/>
      <c r="O615" s="68"/>
      <c r="P615" s="70"/>
    </row>
    <row r="616" spans="1:16" x14ac:dyDescent="0.25">
      <c r="A616" s="61">
        <v>39475</v>
      </c>
      <c r="B616" s="64" t="str">
        <f t="shared" si="58"/>
        <v>segunda-feira</v>
      </c>
      <c r="C616" s="46">
        <v>6.7100000000000007E-2</v>
      </c>
      <c r="D616" s="47">
        <v>6.7900000000000002E-2</v>
      </c>
      <c r="E616" s="48">
        <v>581.27</v>
      </c>
      <c r="F616" s="48">
        <v>574.13</v>
      </c>
      <c r="G616" s="48">
        <v>573.87</v>
      </c>
      <c r="I616" s="68"/>
      <c r="J616" s="69"/>
      <c r="K616" s="69"/>
      <c r="L616" s="70"/>
      <c r="M616" s="70"/>
      <c r="N616" s="68"/>
      <c r="O616" s="68"/>
      <c r="P616" s="70"/>
    </row>
    <row r="617" spans="1:16" x14ac:dyDescent="0.25">
      <c r="A617" s="61">
        <v>39476</v>
      </c>
      <c r="B617" s="64" t="str">
        <f t="shared" si="58"/>
        <v>terça-feira</v>
      </c>
      <c r="C617" s="46">
        <v>6.7100000000000007E-2</v>
      </c>
      <c r="D617" s="47">
        <v>6.7900000000000002E-2</v>
      </c>
      <c r="E617" s="48">
        <v>581.53</v>
      </c>
      <c r="F617" s="48">
        <v>574.39</v>
      </c>
      <c r="G617" s="48">
        <v>574.13</v>
      </c>
      <c r="I617" s="68"/>
      <c r="J617" s="69"/>
      <c r="K617" s="69"/>
      <c r="L617" s="70"/>
      <c r="M617" s="70"/>
      <c r="N617" s="68"/>
      <c r="O617" s="68"/>
      <c r="P617" s="70"/>
    </row>
    <row r="618" spans="1:16" x14ac:dyDescent="0.25">
      <c r="A618" s="61">
        <v>39477</v>
      </c>
      <c r="B618" s="64" t="str">
        <f t="shared" si="58"/>
        <v>quarta-feira</v>
      </c>
      <c r="C618" s="46">
        <v>6.7000000000000004E-2</v>
      </c>
      <c r="D618" s="47">
        <v>6.7799999999999999E-2</v>
      </c>
      <c r="E618" s="48">
        <v>582.70000000000005</v>
      </c>
      <c r="F618" s="48">
        <v>575.54</v>
      </c>
      <c r="G618" s="48">
        <v>575.28</v>
      </c>
      <c r="I618" s="68"/>
      <c r="J618" s="69"/>
      <c r="K618" s="69"/>
      <c r="L618" s="70"/>
      <c r="M618" s="70"/>
      <c r="N618" s="68"/>
      <c r="O618" s="68"/>
      <c r="P618" s="70"/>
    </row>
    <row r="619" spans="1:16" x14ac:dyDescent="0.25">
      <c r="A619" s="61">
        <v>39478</v>
      </c>
      <c r="B619" s="64" t="str">
        <f t="shared" si="58"/>
        <v>quinta-feira</v>
      </c>
      <c r="C619" s="46">
        <v>6.6900000000000001E-2</v>
      </c>
      <c r="D619" s="47">
        <v>6.7699999999999996E-2</v>
      </c>
      <c r="E619" s="48">
        <v>583.86</v>
      </c>
      <c r="F619" s="48">
        <v>576.70000000000005</v>
      </c>
      <c r="G619" s="48">
        <v>576.42999999999995</v>
      </c>
      <c r="I619" s="68"/>
      <c r="J619" s="69"/>
      <c r="K619" s="69"/>
      <c r="L619" s="70"/>
      <c r="M619" s="70"/>
      <c r="N619" s="68"/>
      <c r="O619" s="68"/>
      <c r="P619" s="70"/>
    </row>
    <row r="620" spans="1:16" x14ac:dyDescent="0.25">
      <c r="A620" s="61">
        <v>39479</v>
      </c>
      <c r="B620" s="64" t="str">
        <f t="shared" si="58"/>
        <v>sexta-feira</v>
      </c>
      <c r="C620" s="46">
        <v>6.7000000000000004E-2</v>
      </c>
      <c r="D620" s="47">
        <v>6.7799999999999999E-2</v>
      </c>
      <c r="E620" s="48">
        <v>583.67999999999995</v>
      </c>
      <c r="F620" s="48">
        <v>576.52</v>
      </c>
      <c r="G620" s="48">
        <v>575.80999999999995</v>
      </c>
      <c r="I620" s="68"/>
      <c r="J620" s="69"/>
      <c r="K620" s="69"/>
      <c r="L620" s="70"/>
      <c r="M620" s="70"/>
      <c r="N620" s="68"/>
      <c r="O620" s="68"/>
      <c r="P620" s="70"/>
    </row>
    <row r="621" spans="1:16" x14ac:dyDescent="0.25">
      <c r="A621" s="61">
        <v>39484</v>
      </c>
      <c r="B621" s="64" t="str">
        <f t="shared" si="58"/>
        <v>quarta-feira</v>
      </c>
      <c r="C621" s="46">
        <v>6.7100000000000007E-2</v>
      </c>
      <c r="D621" s="47">
        <v>6.7900000000000002E-2</v>
      </c>
      <c r="E621" s="48">
        <v>583.04999999999995</v>
      </c>
      <c r="F621" s="48">
        <v>575.89</v>
      </c>
      <c r="G621" s="48">
        <v>575.63</v>
      </c>
      <c r="I621" s="68"/>
      <c r="J621" s="69"/>
      <c r="K621" s="69"/>
      <c r="L621" s="70"/>
      <c r="M621" s="70"/>
      <c r="N621" s="68"/>
      <c r="O621" s="68"/>
      <c r="P621" s="70"/>
    </row>
    <row r="622" spans="1:16" x14ac:dyDescent="0.25">
      <c r="A622" s="61">
        <v>39485</v>
      </c>
      <c r="B622" s="64" t="str">
        <f t="shared" si="58"/>
        <v>quinta-feira</v>
      </c>
      <c r="C622" s="46">
        <v>6.7000000000000004E-2</v>
      </c>
      <c r="D622" s="47">
        <v>6.7799999999999999E-2</v>
      </c>
      <c r="E622" s="48">
        <v>584.21</v>
      </c>
      <c r="F622" s="48">
        <v>577.04999999999995</v>
      </c>
      <c r="G622" s="48">
        <v>576.78</v>
      </c>
      <c r="I622" s="68"/>
      <c r="J622" s="69"/>
      <c r="K622" s="69"/>
      <c r="L622" s="70"/>
      <c r="M622" s="70"/>
      <c r="N622" s="68"/>
      <c r="O622" s="68"/>
      <c r="P622" s="70"/>
    </row>
    <row r="623" spans="1:16" x14ac:dyDescent="0.25">
      <c r="A623" s="61">
        <v>39486</v>
      </c>
      <c r="B623" s="64" t="str">
        <f t="shared" si="58"/>
        <v>sexta-feira</v>
      </c>
      <c r="C623" s="46">
        <v>6.6799999999999998E-2</v>
      </c>
      <c r="D623" s="47">
        <v>6.7599999999999993E-2</v>
      </c>
      <c r="E623" s="48">
        <v>586.52</v>
      </c>
      <c r="F623" s="48">
        <v>579.32000000000005</v>
      </c>
      <c r="G623" s="48">
        <v>578.83000000000004</v>
      </c>
      <c r="I623" s="68"/>
      <c r="J623" s="69"/>
      <c r="K623" s="69"/>
      <c r="L623" s="70"/>
      <c r="M623" s="70"/>
      <c r="N623" s="68"/>
      <c r="O623" s="68"/>
      <c r="P623" s="70"/>
    </row>
    <row r="624" spans="1:16" x14ac:dyDescent="0.25">
      <c r="A624" s="61">
        <v>39489</v>
      </c>
      <c r="B624" s="64" t="str">
        <f t="shared" si="58"/>
        <v>segunda-feira</v>
      </c>
      <c r="C624" s="46">
        <v>6.7000000000000004E-2</v>
      </c>
      <c r="D624" s="47">
        <v>6.7799999999999999E-2</v>
      </c>
      <c r="E624" s="48">
        <v>584.97</v>
      </c>
      <c r="F624" s="48">
        <v>577.79999999999995</v>
      </c>
      <c r="G624" s="48">
        <v>577.54</v>
      </c>
      <c r="I624" s="68"/>
      <c r="J624" s="69"/>
      <c r="K624" s="69"/>
      <c r="L624" s="70"/>
      <c r="M624" s="70"/>
      <c r="N624" s="68"/>
      <c r="O624" s="68"/>
      <c r="P624" s="70"/>
    </row>
    <row r="625" spans="1:16" x14ac:dyDescent="0.25">
      <c r="A625" s="61">
        <v>39490</v>
      </c>
      <c r="B625" s="64" t="str">
        <f t="shared" si="58"/>
        <v>terça-feira</v>
      </c>
      <c r="C625" s="46">
        <v>6.6799999999999998E-2</v>
      </c>
      <c r="D625" s="47">
        <v>6.7599999999999993E-2</v>
      </c>
      <c r="E625" s="48">
        <v>587.04999999999995</v>
      </c>
      <c r="F625" s="48">
        <v>579.85</v>
      </c>
      <c r="G625" s="48">
        <v>579.58000000000004</v>
      </c>
      <c r="I625" s="68"/>
      <c r="J625" s="69"/>
      <c r="K625" s="69"/>
      <c r="L625" s="70"/>
      <c r="M625" s="70"/>
      <c r="N625" s="68"/>
      <c r="O625" s="68"/>
      <c r="P625" s="70"/>
    </row>
    <row r="626" spans="1:16" x14ac:dyDescent="0.25">
      <c r="A626" s="61">
        <v>39491</v>
      </c>
      <c r="B626" s="64" t="str">
        <f t="shared" si="58"/>
        <v>quarta-feira</v>
      </c>
      <c r="C626" s="46">
        <v>6.6799999999999998E-2</v>
      </c>
      <c r="D626" s="47">
        <v>6.7599999999999993E-2</v>
      </c>
      <c r="E626" s="48">
        <v>586.91999999999996</v>
      </c>
      <c r="F626" s="48">
        <v>579.72</v>
      </c>
      <c r="G626" s="48">
        <v>579.47</v>
      </c>
      <c r="I626" s="68"/>
      <c r="J626" s="69"/>
      <c r="K626" s="69"/>
      <c r="L626" s="70"/>
      <c r="M626" s="70"/>
      <c r="N626" s="68"/>
      <c r="O626" s="68"/>
      <c r="P626" s="70"/>
    </row>
    <row r="627" spans="1:16" x14ac:dyDescent="0.25">
      <c r="A627" s="61">
        <v>39492</v>
      </c>
      <c r="B627" s="64" t="str">
        <f t="shared" si="58"/>
        <v>quinta-feira</v>
      </c>
      <c r="C627" s="46">
        <v>6.6699999999999995E-2</v>
      </c>
      <c r="D627" s="47">
        <v>6.7500000000000004E-2</v>
      </c>
      <c r="E627" s="48">
        <v>588.08000000000004</v>
      </c>
      <c r="F627" s="48">
        <v>580.87</v>
      </c>
      <c r="G627" s="48">
        <v>580.62</v>
      </c>
      <c r="I627" s="68"/>
      <c r="J627" s="69"/>
      <c r="K627" s="69"/>
      <c r="L627" s="70"/>
      <c r="M627" s="70"/>
      <c r="N627" s="68"/>
      <c r="O627" s="68"/>
      <c r="P627" s="70"/>
    </row>
    <row r="628" spans="1:16" x14ac:dyDescent="0.25">
      <c r="A628" s="61">
        <v>39493</v>
      </c>
      <c r="B628" s="64" t="str">
        <f t="shared" si="58"/>
        <v>sexta-feira</v>
      </c>
      <c r="C628" s="46">
        <v>6.7000000000000004E-2</v>
      </c>
      <c r="D628" s="47">
        <v>6.7799999999999999E-2</v>
      </c>
      <c r="E628" s="48">
        <v>585.80999999999995</v>
      </c>
      <c r="F628" s="48">
        <v>578.63</v>
      </c>
      <c r="G628" s="48">
        <v>578.19000000000005</v>
      </c>
      <c r="I628" s="68"/>
      <c r="J628" s="69"/>
      <c r="K628" s="69"/>
      <c r="L628" s="70"/>
      <c r="M628" s="70"/>
      <c r="N628" s="68"/>
      <c r="O628" s="68"/>
      <c r="P628" s="70"/>
    </row>
    <row r="629" spans="1:16" x14ac:dyDescent="0.25">
      <c r="A629" s="61">
        <v>39496</v>
      </c>
      <c r="B629" s="64" t="str">
        <f t="shared" si="58"/>
        <v>segunda-feira</v>
      </c>
      <c r="C629" s="46">
        <v>6.7199999999999996E-2</v>
      </c>
      <c r="D629" s="47">
        <v>6.7999999999999991E-2</v>
      </c>
      <c r="E629" s="48">
        <v>584.25</v>
      </c>
      <c r="F629" s="48">
        <v>577.1</v>
      </c>
      <c r="G629" s="48">
        <v>576.85</v>
      </c>
      <c r="I629" s="68"/>
      <c r="J629" s="69"/>
      <c r="K629" s="69"/>
      <c r="L629" s="70"/>
      <c r="M629" s="70"/>
      <c r="N629" s="68"/>
      <c r="O629" s="68"/>
      <c r="P629" s="70"/>
    </row>
    <row r="630" spans="1:16" x14ac:dyDescent="0.25">
      <c r="A630" s="61">
        <v>39497</v>
      </c>
      <c r="B630" s="64" t="str">
        <f t="shared" si="58"/>
        <v>terça-feira</v>
      </c>
      <c r="C630" s="46">
        <v>6.6799999999999998E-2</v>
      </c>
      <c r="D630" s="47">
        <v>6.7599999999999993E-2</v>
      </c>
      <c r="E630" s="48">
        <v>588.12</v>
      </c>
      <c r="F630" s="48">
        <v>580.91</v>
      </c>
      <c r="G630" s="48">
        <v>580.66999999999996</v>
      </c>
      <c r="I630" s="68"/>
      <c r="J630" s="69"/>
      <c r="K630" s="69"/>
      <c r="L630" s="70"/>
      <c r="M630" s="70"/>
      <c r="N630" s="68"/>
      <c r="O630" s="68"/>
      <c r="P630" s="70"/>
    </row>
    <row r="631" spans="1:16" x14ac:dyDescent="0.25">
      <c r="A631" s="61">
        <v>39498</v>
      </c>
      <c r="B631" s="64" t="str">
        <f t="shared" si="58"/>
        <v>quarta-feira</v>
      </c>
      <c r="C631" s="46">
        <v>6.7000000000000004E-2</v>
      </c>
      <c r="D631" s="47">
        <v>6.7799999999999999E-2</v>
      </c>
      <c r="E631" s="48">
        <v>586.55999999999995</v>
      </c>
      <c r="F631" s="48">
        <v>579.38</v>
      </c>
      <c r="G631" s="48">
        <v>579.13</v>
      </c>
      <c r="I631" s="68"/>
      <c r="J631" s="69"/>
      <c r="K631" s="69"/>
      <c r="L631" s="70"/>
      <c r="M631" s="70"/>
      <c r="N631" s="68"/>
      <c r="O631" s="68"/>
      <c r="P631" s="70"/>
    </row>
    <row r="632" spans="1:16" x14ac:dyDescent="0.25">
      <c r="A632" s="61">
        <v>39499</v>
      </c>
      <c r="B632" s="64" t="str">
        <f t="shared" si="58"/>
        <v>quinta-feira</v>
      </c>
      <c r="C632" s="46">
        <v>6.7000000000000004E-2</v>
      </c>
      <c r="D632" s="47">
        <v>6.7799999999999999E-2</v>
      </c>
      <c r="E632" s="48">
        <v>586.80999999999995</v>
      </c>
      <c r="F632" s="48">
        <v>579.63</v>
      </c>
      <c r="G632" s="48">
        <v>579.38</v>
      </c>
      <c r="I632" s="68"/>
      <c r="J632" s="69"/>
      <c r="K632" s="69"/>
      <c r="L632" s="70"/>
      <c r="M632" s="70"/>
      <c r="N632" s="68"/>
      <c r="O632" s="68"/>
      <c r="P632" s="70"/>
    </row>
    <row r="633" spans="1:16" x14ac:dyDescent="0.25">
      <c r="A633" s="61">
        <v>39500</v>
      </c>
      <c r="B633" s="64" t="str">
        <f t="shared" si="58"/>
        <v>sexta-feira</v>
      </c>
      <c r="C633" s="46">
        <v>6.6699999999999995E-2</v>
      </c>
      <c r="D633" s="47">
        <v>6.7500000000000004E-2</v>
      </c>
      <c r="E633" s="48">
        <v>589.97</v>
      </c>
      <c r="F633" s="48">
        <v>582.75</v>
      </c>
      <c r="G633" s="48">
        <v>582.30999999999995</v>
      </c>
      <c r="I633" s="68"/>
      <c r="J633" s="69"/>
      <c r="K633" s="69"/>
      <c r="L633" s="70"/>
      <c r="M633" s="70"/>
      <c r="N633" s="68"/>
      <c r="O633" s="68"/>
      <c r="P633" s="70"/>
    </row>
    <row r="634" spans="1:16" x14ac:dyDescent="0.25">
      <c r="A634" s="61">
        <v>39503</v>
      </c>
      <c r="B634" s="64" t="str">
        <f t="shared" si="58"/>
        <v>segunda-feira</v>
      </c>
      <c r="C634" s="46">
        <v>6.6600000000000006E-2</v>
      </c>
      <c r="D634" s="47">
        <v>6.7400000000000002E-2</v>
      </c>
      <c r="E634" s="48">
        <v>591.13</v>
      </c>
      <c r="F634" s="48">
        <v>583.9</v>
      </c>
      <c r="G634" s="48">
        <v>583.65</v>
      </c>
      <c r="I634" s="68"/>
      <c r="J634" s="69"/>
      <c r="K634" s="69"/>
      <c r="L634" s="70"/>
      <c r="M634" s="70"/>
      <c r="N634" s="68"/>
      <c r="O634" s="68"/>
      <c r="P634" s="70"/>
    </row>
    <row r="635" spans="1:16" x14ac:dyDescent="0.25">
      <c r="A635" s="61">
        <v>39504</v>
      </c>
      <c r="B635" s="64" t="str">
        <f t="shared" si="58"/>
        <v>terça-feira</v>
      </c>
      <c r="C635" s="46">
        <v>6.6699999999999995E-2</v>
      </c>
      <c r="D635" s="47">
        <v>6.7500000000000004E-2</v>
      </c>
      <c r="E635" s="48">
        <v>590.48</v>
      </c>
      <c r="F635" s="48">
        <v>583.25</v>
      </c>
      <c r="G635" s="48">
        <v>583</v>
      </c>
      <c r="I635" s="68"/>
      <c r="J635" s="69"/>
      <c r="K635" s="69"/>
      <c r="L635" s="70"/>
      <c r="M635" s="70"/>
      <c r="N635" s="68"/>
      <c r="O635" s="68"/>
      <c r="P635" s="70"/>
    </row>
    <row r="636" spans="1:16" x14ac:dyDescent="0.25">
      <c r="A636" s="61">
        <v>39505</v>
      </c>
      <c r="B636" s="64" t="str">
        <f t="shared" si="58"/>
        <v>quarta-feira</v>
      </c>
      <c r="C636" s="46">
        <v>6.6400000000000001E-2</v>
      </c>
      <c r="D636" s="47">
        <v>6.7199999999999996E-2</v>
      </c>
      <c r="E636" s="48">
        <v>593.42999999999995</v>
      </c>
      <c r="F636" s="48">
        <v>586.16999999999996</v>
      </c>
      <c r="G636" s="48">
        <v>585.92999999999995</v>
      </c>
      <c r="I636" s="68"/>
      <c r="J636" s="69"/>
      <c r="K636" s="69"/>
      <c r="L636" s="70"/>
      <c r="M636" s="70"/>
      <c r="N636" s="68"/>
      <c r="O636" s="68"/>
      <c r="P636" s="70"/>
    </row>
    <row r="637" spans="1:16" x14ac:dyDescent="0.25">
      <c r="A637" s="61">
        <v>39506</v>
      </c>
      <c r="B637" s="64" t="str">
        <f t="shared" si="58"/>
        <v>quinta-feira</v>
      </c>
      <c r="C637" s="46">
        <v>6.6299999999999998E-2</v>
      </c>
      <c r="D637" s="47">
        <v>6.7099999999999993E-2</v>
      </c>
      <c r="E637" s="48">
        <v>594.6</v>
      </c>
      <c r="F637" s="48">
        <v>587.32000000000005</v>
      </c>
      <c r="G637" s="48">
        <v>587.08000000000004</v>
      </c>
      <c r="I637" s="68"/>
      <c r="J637" s="69"/>
      <c r="K637" s="69"/>
      <c r="L637" s="70"/>
      <c r="M637" s="70"/>
      <c r="N637" s="68"/>
      <c r="O637" s="68"/>
      <c r="P637" s="70"/>
    </row>
    <row r="638" spans="1:16" x14ac:dyDescent="0.25">
      <c r="A638" s="61">
        <v>39507</v>
      </c>
      <c r="B638" s="64" t="str">
        <f t="shared" si="58"/>
        <v>sexta-feira</v>
      </c>
      <c r="C638" s="46">
        <v>6.6299999999999998E-2</v>
      </c>
      <c r="D638" s="47">
        <v>6.7099999999999993E-2</v>
      </c>
      <c r="E638" s="48">
        <v>595.04</v>
      </c>
      <c r="F638" s="48">
        <v>587.77</v>
      </c>
      <c r="G638" s="48">
        <v>587.32000000000005</v>
      </c>
      <c r="I638" s="68"/>
      <c r="J638" s="69"/>
      <c r="K638" s="69"/>
      <c r="L638" s="70"/>
      <c r="M638" s="70"/>
      <c r="N638" s="68"/>
      <c r="O638" s="68"/>
      <c r="P638" s="70"/>
    </row>
    <row r="639" spans="1:16" x14ac:dyDescent="0.25">
      <c r="A639" s="61">
        <v>39510</v>
      </c>
      <c r="B639" s="64" t="str">
        <f t="shared" si="58"/>
        <v>segunda-feira</v>
      </c>
      <c r="C639" s="46">
        <v>6.6199999999999995E-2</v>
      </c>
      <c r="D639" s="47">
        <v>6.699999999999999E-2</v>
      </c>
      <c r="E639" s="48">
        <v>596.21</v>
      </c>
      <c r="F639" s="48">
        <v>588.91999999999996</v>
      </c>
      <c r="G639" s="48">
        <v>588.66999999999996</v>
      </c>
      <c r="I639" s="68"/>
      <c r="J639" s="69"/>
      <c r="K639" s="69"/>
      <c r="L639" s="70"/>
      <c r="M639" s="70"/>
      <c r="N639" s="68"/>
      <c r="O639" s="68"/>
      <c r="P639" s="70"/>
    </row>
    <row r="640" spans="1:16" x14ac:dyDescent="0.25">
      <c r="A640" s="61">
        <v>39511</v>
      </c>
      <c r="B640" s="64" t="str">
        <f t="shared" si="58"/>
        <v>terça-feira</v>
      </c>
      <c r="C640" s="46">
        <v>6.6199999999999995E-2</v>
      </c>
      <c r="D640" s="47">
        <v>6.699999999999999E-2</v>
      </c>
      <c r="E640" s="48">
        <v>596.46</v>
      </c>
      <c r="F640" s="48">
        <v>589.16999999999996</v>
      </c>
      <c r="G640" s="48">
        <v>588.91999999999996</v>
      </c>
      <c r="I640" s="68"/>
      <c r="J640" s="69"/>
      <c r="K640" s="69"/>
      <c r="L640" s="70"/>
      <c r="M640" s="70"/>
      <c r="N640" s="68"/>
      <c r="O640" s="68"/>
      <c r="P640" s="70"/>
    </row>
    <row r="641" spans="1:16" x14ac:dyDescent="0.25">
      <c r="A641" s="61">
        <v>39512</v>
      </c>
      <c r="B641" s="64" t="str">
        <f t="shared" si="58"/>
        <v>quarta-feira</v>
      </c>
      <c r="C641" s="46">
        <v>6.6299999999999998E-2</v>
      </c>
      <c r="D641" s="47">
        <v>6.7099999999999993E-2</v>
      </c>
      <c r="E641" s="48">
        <v>595.79</v>
      </c>
      <c r="F641" s="48">
        <v>588.51</v>
      </c>
      <c r="G641" s="48">
        <v>588.26</v>
      </c>
      <c r="I641" s="68"/>
      <c r="J641" s="69"/>
      <c r="K641" s="69"/>
      <c r="L641" s="70"/>
      <c r="M641" s="70"/>
      <c r="N641" s="68"/>
      <c r="O641" s="68"/>
      <c r="P641" s="70"/>
    </row>
    <row r="642" spans="1:16" x14ac:dyDescent="0.25">
      <c r="A642" s="61">
        <v>39513</v>
      </c>
      <c r="B642" s="64" t="str">
        <f t="shared" si="58"/>
        <v>quinta-feira</v>
      </c>
      <c r="C642" s="46">
        <v>6.6000000000000003E-2</v>
      </c>
      <c r="D642" s="47">
        <v>6.6799999999999998E-2</v>
      </c>
      <c r="E642" s="48">
        <v>598.79999999999995</v>
      </c>
      <c r="F642" s="48">
        <v>591.48</v>
      </c>
      <c r="G642" s="48">
        <v>591.23</v>
      </c>
      <c r="I642" s="68"/>
      <c r="J642" s="69"/>
      <c r="K642" s="69"/>
      <c r="L642" s="70"/>
      <c r="M642" s="70"/>
      <c r="N642" s="68"/>
      <c r="O642" s="68"/>
      <c r="P642" s="70"/>
    </row>
    <row r="643" spans="1:16" x14ac:dyDescent="0.25">
      <c r="A643" s="61">
        <v>39514</v>
      </c>
      <c r="B643" s="64" t="str">
        <f t="shared" ref="B643:B706" si="59">TEXT(A643,"dddd")</f>
        <v>sexta-feira</v>
      </c>
      <c r="C643" s="46">
        <v>6.7299999999999999E-2</v>
      </c>
      <c r="D643" s="47">
        <v>6.8099999999999994E-2</v>
      </c>
      <c r="E643" s="48">
        <v>587.4</v>
      </c>
      <c r="F643" s="48">
        <v>580.23</v>
      </c>
      <c r="G643" s="48">
        <v>579.79</v>
      </c>
      <c r="I643" s="68"/>
      <c r="J643" s="69"/>
      <c r="K643" s="69"/>
      <c r="L643" s="70"/>
      <c r="M643" s="70"/>
      <c r="N643" s="68"/>
      <c r="O643" s="68"/>
      <c r="P643" s="70"/>
    </row>
    <row r="644" spans="1:16" x14ac:dyDescent="0.25">
      <c r="A644" s="61">
        <v>39517</v>
      </c>
      <c r="B644" s="64" t="str">
        <f t="shared" si="59"/>
        <v>segunda-feira</v>
      </c>
      <c r="C644" s="46">
        <v>6.7699999999999996E-2</v>
      </c>
      <c r="D644" s="47">
        <v>6.8499999999999991E-2</v>
      </c>
      <c r="E644" s="48">
        <v>584.04999999999995</v>
      </c>
      <c r="F644" s="48">
        <v>576.92999999999995</v>
      </c>
      <c r="G644" s="48">
        <v>576.67999999999995</v>
      </c>
      <c r="I644" s="68"/>
      <c r="J644" s="69"/>
      <c r="K644" s="69"/>
      <c r="L644" s="70"/>
      <c r="M644" s="70"/>
      <c r="N644" s="68"/>
      <c r="O644" s="68"/>
      <c r="P644" s="70"/>
    </row>
    <row r="645" spans="1:16" x14ac:dyDescent="0.25">
      <c r="A645" s="61">
        <v>39518</v>
      </c>
      <c r="B645" s="64" t="str">
        <f t="shared" si="59"/>
        <v>terça-feira</v>
      </c>
      <c r="C645" s="46">
        <v>6.83E-2</v>
      </c>
      <c r="D645" s="47">
        <v>6.9099999999999995E-2</v>
      </c>
      <c r="E645" s="48">
        <v>579</v>
      </c>
      <c r="F645" s="48">
        <v>571.94000000000005</v>
      </c>
      <c r="G645" s="48">
        <v>571.70000000000005</v>
      </c>
      <c r="I645" s="68"/>
      <c r="J645" s="69"/>
      <c r="K645" s="69"/>
      <c r="L645" s="70"/>
      <c r="M645" s="70"/>
      <c r="N645" s="68"/>
      <c r="O645" s="68"/>
      <c r="P645" s="70"/>
    </row>
    <row r="646" spans="1:16" x14ac:dyDescent="0.25">
      <c r="A646" s="61">
        <v>39519</v>
      </c>
      <c r="B646" s="64" t="str">
        <f t="shared" si="59"/>
        <v>quarta-feira</v>
      </c>
      <c r="C646" s="46">
        <v>6.7599999999999993E-2</v>
      </c>
      <c r="D646" s="47">
        <v>6.8399999999999989E-2</v>
      </c>
      <c r="E646" s="48">
        <v>585.5</v>
      </c>
      <c r="F646" s="48">
        <v>578.36</v>
      </c>
      <c r="G646" s="48">
        <v>578.11</v>
      </c>
      <c r="I646" s="68"/>
      <c r="J646" s="69"/>
      <c r="K646" s="69"/>
      <c r="L646" s="70"/>
      <c r="M646" s="70"/>
      <c r="N646" s="68"/>
      <c r="O646" s="68"/>
      <c r="P646" s="70"/>
    </row>
    <row r="647" spans="1:16" x14ac:dyDescent="0.25">
      <c r="A647" s="61">
        <v>39520</v>
      </c>
      <c r="B647" s="64" t="str">
        <f t="shared" si="59"/>
        <v>quinta-feira</v>
      </c>
      <c r="C647" s="46">
        <v>6.9000000000000006E-2</v>
      </c>
      <c r="D647" s="47">
        <v>6.9800000000000001E-2</v>
      </c>
      <c r="E647" s="48">
        <v>573.32000000000005</v>
      </c>
      <c r="F647" s="48">
        <v>566.34</v>
      </c>
      <c r="G647" s="48">
        <v>566.09</v>
      </c>
      <c r="I647" s="68"/>
      <c r="J647" s="69"/>
      <c r="K647" s="69"/>
      <c r="L647" s="70"/>
      <c r="M647" s="70"/>
      <c r="N647" s="68"/>
      <c r="O647" s="68"/>
      <c r="P647" s="70"/>
    </row>
    <row r="648" spans="1:16" x14ac:dyDescent="0.25">
      <c r="A648" s="61">
        <v>39521</v>
      </c>
      <c r="B648" s="64" t="str">
        <f t="shared" si="59"/>
        <v>sexta-feira</v>
      </c>
      <c r="C648" s="46">
        <v>6.8500000000000005E-2</v>
      </c>
      <c r="D648" s="47">
        <v>6.93E-2</v>
      </c>
      <c r="E648" s="48">
        <v>578.09</v>
      </c>
      <c r="F648" s="48">
        <v>571.04999999999995</v>
      </c>
      <c r="G648" s="48">
        <v>570.73</v>
      </c>
      <c r="I648" s="68"/>
      <c r="J648" s="69"/>
      <c r="K648" s="69"/>
      <c r="L648" s="70"/>
      <c r="M648" s="70"/>
      <c r="N648" s="68"/>
      <c r="O648" s="68"/>
      <c r="P648" s="70"/>
    </row>
    <row r="649" spans="1:16" x14ac:dyDescent="0.25">
      <c r="A649" s="61">
        <v>39524</v>
      </c>
      <c r="B649" s="64" t="str">
        <f t="shared" si="59"/>
        <v>segunda-feira</v>
      </c>
      <c r="C649" s="46">
        <v>6.9699999999999998E-2</v>
      </c>
      <c r="D649" s="47">
        <v>7.0499999999999993E-2</v>
      </c>
      <c r="E649" s="48">
        <v>567.77</v>
      </c>
      <c r="F649" s="48">
        <v>560.87</v>
      </c>
      <c r="G649" s="48">
        <v>560.66999999999996</v>
      </c>
      <c r="I649" s="68"/>
      <c r="J649" s="69"/>
      <c r="K649" s="69"/>
      <c r="L649" s="70"/>
      <c r="M649" s="70"/>
      <c r="N649" s="68"/>
      <c r="O649" s="68"/>
      <c r="P649" s="70"/>
    </row>
    <row r="650" spans="1:16" x14ac:dyDescent="0.25">
      <c r="A650" s="61">
        <v>39525</v>
      </c>
      <c r="B650" s="64" t="str">
        <f t="shared" si="59"/>
        <v>terça-feira</v>
      </c>
      <c r="C650" s="46">
        <v>7.0599999999999996E-2</v>
      </c>
      <c r="D650" s="47">
        <v>7.1399999999999991E-2</v>
      </c>
      <c r="E650" s="48">
        <v>560.22</v>
      </c>
      <c r="F650" s="48">
        <v>553.41999999999996</v>
      </c>
      <c r="G650" s="48">
        <v>553.21</v>
      </c>
      <c r="I650" s="68"/>
      <c r="J650" s="69"/>
      <c r="K650" s="69"/>
      <c r="L650" s="70"/>
      <c r="M650" s="70"/>
      <c r="N650" s="68"/>
      <c r="O650" s="68"/>
      <c r="P650" s="70"/>
    </row>
    <row r="651" spans="1:16" x14ac:dyDescent="0.25">
      <c r="A651" s="61">
        <v>39526</v>
      </c>
      <c r="B651" s="64" t="str">
        <f t="shared" si="59"/>
        <v>quarta-feira</v>
      </c>
      <c r="C651" s="46">
        <v>6.9400000000000003E-2</v>
      </c>
      <c r="D651" s="47">
        <v>7.0199999999999999E-2</v>
      </c>
      <c r="E651" s="48">
        <v>570.79999999999995</v>
      </c>
      <c r="F651" s="48">
        <v>563.86</v>
      </c>
      <c r="G651" s="48">
        <v>563.65</v>
      </c>
      <c r="I651" s="68"/>
      <c r="J651" s="69"/>
      <c r="K651" s="69"/>
      <c r="L651" s="70"/>
      <c r="M651" s="70"/>
      <c r="N651" s="68"/>
      <c r="O651" s="68"/>
      <c r="P651" s="70"/>
    </row>
    <row r="652" spans="1:16" x14ac:dyDescent="0.25">
      <c r="A652" s="61">
        <v>39527</v>
      </c>
      <c r="B652" s="64" t="str">
        <f t="shared" si="59"/>
        <v>quinta-feira</v>
      </c>
      <c r="C652" s="46">
        <v>6.9900000000000004E-2</v>
      </c>
      <c r="D652" s="47">
        <v>7.0699999999999999E-2</v>
      </c>
      <c r="E652" s="48">
        <v>566.82000000000005</v>
      </c>
      <c r="F652" s="48">
        <v>559.94000000000005</v>
      </c>
      <c r="G652">
        <v>559.57000000000005</v>
      </c>
      <c r="I652" s="68"/>
      <c r="J652" s="69"/>
      <c r="K652" s="69"/>
      <c r="L652" s="70"/>
      <c r="M652" s="70"/>
      <c r="N652" s="68"/>
      <c r="O652" s="68"/>
      <c r="P652" s="70"/>
    </row>
    <row r="653" spans="1:16" x14ac:dyDescent="0.25">
      <c r="A653" s="61">
        <v>39531</v>
      </c>
      <c r="B653" s="64" t="str">
        <f t="shared" si="59"/>
        <v>segunda-feira</v>
      </c>
      <c r="C653" s="46">
        <v>7.0199999999999999E-2</v>
      </c>
      <c r="D653" s="47">
        <v>7.0999999999999994E-2</v>
      </c>
      <c r="E653" s="48">
        <v>564.44000000000005</v>
      </c>
      <c r="F653" s="48">
        <v>557.58000000000004</v>
      </c>
      <c r="G653">
        <v>557.38</v>
      </c>
      <c r="I653" s="68"/>
      <c r="J653" s="69"/>
      <c r="K653" s="69"/>
      <c r="L653" s="70"/>
      <c r="M653" s="70"/>
      <c r="N653" s="68"/>
      <c r="O653" s="68"/>
      <c r="P653" s="70"/>
    </row>
    <row r="654" spans="1:16" x14ac:dyDescent="0.25">
      <c r="A654" s="61">
        <v>39532</v>
      </c>
      <c r="B654" s="64" t="str">
        <f t="shared" si="59"/>
        <v>terça-feira</v>
      </c>
      <c r="C654" s="46">
        <v>7.0000000000000007E-2</v>
      </c>
      <c r="D654" s="47">
        <v>7.0800000000000002E-2</v>
      </c>
      <c r="E654" s="48">
        <v>566.37</v>
      </c>
      <c r="F654" s="48">
        <v>559.5</v>
      </c>
      <c r="G654">
        <v>559.29</v>
      </c>
      <c r="I654" s="68"/>
      <c r="J654" s="69"/>
      <c r="K654" s="69"/>
      <c r="L654" s="70"/>
      <c r="M654" s="70"/>
      <c r="N654" s="68"/>
      <c r="O654" s="68"/>
      <c r="P654" s="70"/>
    </row>
    <row r="655" spans="1:16" x14ac:dyDescent="0.25">
      <c r="A655" s="61">
        <v>39533</v>
      </c>
      <c r="B655" s="64" t="str">
        <f t="shared" si="59"/>
        <v>quarta-feira</v>
      </c>
      <c r="C655" s="46">
        <v>7.0000000000000007E-2</v>
      </c>
      <c r="D655" s="47">
        <v>7.0800000000000002E-2</v>
      </c>
      <c r="E655" s="48">
        <v>566.58000000000004</v>
      </c>
      <c r="F655" s="48">
        <v>559.70000000000005</v>
      </c>
      <c r="G655">
        <v>559.5</v>
      </c>
      <c r="I655" s="68"/>
      <c r="J655" s="69"/>
      <c r="K655" s="69"/>
      <c r="L655" s="70"/>
      <c r="M655" s="70"/>
      <c r="N655" s="68"/>
      <c r="O655" s="68"/>
      <c r="P655" s="70"/>
    </row>
    <row r="656" spans="1:16" x14ac:dyDescent="0.25">
      <c r="A656" s="61">
        <v>39534</v>
      </c>
      <c r="B656" s="64" t="str">
        <f t="shared" si="59"/>
        <v>quinta-feira</v>
      </c>
      <c r="C656" s="46">
        <v>7.0099999999999996E-2</v>
      </c>
      <c r="D656" s="47">
        <v>7.0899999999999991E-2</v>
      </c>
      <c r="E656" s="48">
        <v>565.99</v>
      </c>
      <c r="F656" s="48">
        <v>559.12</v>
      </c>
      <c r="G656">
        <v>558.91</v>
      </c>
      <c r="I656" s="68"/>
      <c r="J656" s="69"/>
      <c r="K656" s="69"/>
      <c r="L656" s="70"/>
      <c r="M656" s="70"/>
      <c r="N656" s="68"/>
      <c r="O656" s="68"/>
      <c r="P656" s="70"/>
    </row>
    <row r="657" spans="1:16" x14ac:dyDescent="0.25">
      <c r="A657" s="61">
        <v>39535</v>
      </c>
      <c r="B657" s="64" t="str">
        <f t="shared" si="59"/>
        <v>sexta-feira</v>
      </c>
      <c r="C657" s="46">
        <v>6.9800000000000001E-2</v>
      </c>
      <c r="D657" s="47">
        <v>7.0599999999999996E-2</v>
      </c>
      <c r="E657" s="48">
        <v>568.91999999999996</v>
      </c>
      <c r="F657" s="48">
        <v>562.02</v>
      </c>
      <c r="G657">
        <v>561.69000000000005</v>
      </c>
      <c r="I657" s="68"/>
      <c r="J657" s="69"/>
      <c r="K657" s="69"/>
      <c r="L657" s="70"/>
      <c r="M657" s="70"/>
      <c r="N657" s="68"/>
      <c r="O657" s="68"/>
      <c r="P657" s="70"/>
    </row>
    <row r="658" spans="1:16" x14ac:dyDescent="0.25">
      <c r="A658" s="61">
        <v>39538</v>
      </c>
      <c r="B658" s="64" t="str">
        <f t="shared" si="59"/>
        <v>segunda-feira</v>
      </c>
      <c r="C658" s="46">
        <v>6.9199999999999998E-2</v>
      </c>
      <c r="D658" s="47">
        <v>7.0000000000000007E-2</v>
      </c>
      <c r="E658" s="48">
        <v>574.37</v>
      </c>
      <c r="F658" s="48">
        <v>567.4</v>
      </c>
      <c r="G658">
        <v>567.19000000000005</v>
      </c>
      <c r="I658" s="68"/>
      <c r="J658" s="69"/>
      <c r="K658" s="69"/>
      <c r="L658" s="70"/>
      <c r="M658" s="70"/>
      <c r="N658" s="68"/>
      <c r="O658" s="68"/>
      <c r="P658" s="70"/>
    </row>
    <row r="659" spans="1:16" x14ac:dyDescent="0.25">
      <c r="A659" s="61">
        <v>39539</v>
      </c>
      <c r="B659" s="64" t="str">
        <f t="shared" si="59"/>
        <v>terça-feira</v>
      </c>
      <c r="C659" s="46">
        <v>6.9199999999999998E-2</v>
      </c>
      <c r="D659" s="47">
        <v>7.0000000000000007E-2</v>
      </c>
      <c r="E659" s="48">
        <v>574.59</v>
      </c>
      <c r="F659" s="48">
        <v>567.61</v>
      </c>
      <c r="G659">
        <v>567.4</v>
      </c>
      <c r="I659" s="68"/>
      <c r="J659" s="69"/>
      <c r="K659" s="69"/>
      <c r="L659" s="70"/>
      <c r="M659" s="70"/>
      <c r="N659" s="68"/>
      <c r="O659" s="68"/>
      <c r="P659" s="70"/>
    </row>
    <row r="660" spans="1:16" x14ac:dyDescent="0.25">
      <c r="A660" s="61">
        <v>39540</v>
      </c>
      <c r="B660" s="64" t="str">
        <f t="shared" si="59"/>
        <v>quarta-feira</v>
      </c>
      <c r="C660" s="46">
        <v>6.8500000000000005E-2</v>
      </c>
      <c r="D660" s="47">
        <v>6.93E-2</v>
      </c>
      <c r="E660" s="48">
        <v>580.98</v>
      </c>
      <c r="F660" s="48">
        <v>573.91999999999996</v>
      </c>
      <c r="G660">
        <v>573.71</v>
      </c>
      <c r="I660" s="68"/>
      <c r="J660" s="69"/>
      <c r="K660" s="69"/>
      <c r="L660" s="70"/>
      <c r="M660" s="70"/>
      <c r="N660" s="68"/>
      <c r="O660" s="68"/>
      <c r="P660" s="70"/>
    </row>
    <row r="661" spans="1:16" x14ac:dyDescent="0.25">
      <c r="A661" s="61">
        <v>39541</v>
      </c>
      <c r="B661" s="64" t="str">
        <f t="shared" si="59"/>
        <v>quinta-feira</v>
      </c>
      <c r="C661" s="46">
        <v>6.83E-2</v>
      </c>
      <c r="D661" s="47">
        <v>6.9099999999999995E-2</v>
      </c>
      <c r="E661" s="48">
        <v>582.97</v>
      </c>
      <c r="F661" s="48">
        <v>575.89</v>
      </c>
      <c r="G661">
        <v>575.67999999999995</v>
      </c>
      <c r="I661" s="68"/>
      <c r="J661" s="69"/>
      <c r="K661" s="69"/>
      <c r="L661" s="70"/>
      <c r="M661" s="70"/>
      <c r="N661" s="68"/>
      <c r="O661" s="68"/>
      <c r="P661" s="70"/>
    </row>
    <row r="662" spans="1:16" x14ac:dyDescent="0.25">
      <c r="A662" s="61">
        <v>39542</v>
      </c>
      <c r="B662" s="64" t="str">
        <f t="shared" si="59"/>
        <v>sexta-feira</v>
      </c>
      <c r="C662" s="46">
        <v>6.7799999999999999E-2</v>
      </c>
      <c r="D662" s="47">
        <v>6.8599999999999994E-2</v>
      </c>
      <c r="E662" s="48">
        <v>587.78</v>
      </c>
      <c r="F662" s="48">
        <v>580.64</v>
      </c>
      <c r="G662">
        <v>580.29999999999995</v>
      </c>
      <c r="I662" s="68"/>
      <c r="J662" s="69"/>
      <c r="K662" s="69"/>
      <c r="L662" s="70"/>
      <c r="M662" s="70"/>
      <c r="N662" s="68"/>
      <c r="O662" s="68"/>
      <c r="P662" s="70"/>
    </row>
    <row r="663" spans="1:16" x14ac:dyDescent="0.25">
      <c r="A663" s="61">
        <v>39545</v>
      </c>
      <c r="B663" s="64" t="str">
        <f t="shared" si="59"/>
        <v>segunda-feira</v>
      </c>
      <c r="C663" s="46">
        <v>6.7400000000000002E-2</v>
      </c>
      <c r="D663" s="47">
        <v>6.8199999999999997E-2</v>
      </c>
      <c r="E663" s="48">
        <v>591.6</v>
      </c>
      <c r="F663" s="48">
        <v>584.41</v>
      </c>
      <c r="G663">
        <v>584.20000000000005</v>
      </c>
      <c r="I663" s="68"/>
      <c r="J663" s="69"/>
      <c r="K663" s="69"/>
      <c r="L663" s="70"/>
      <c r="M663" s="70"/>
      <c r="N663" s="68"/>
      <c r="O663" s="68"/>
      <c r="P663" s="70"/>
    </row>
    <row r="664" spans="1:16" x14ac:dyDescent="0.25">
      <c r="A664" s="61">
        <v>39546</v>
      </c>
      <c r="B664" s="64" t="str">
        <f t="shared" si="59"/>
        <v>terça-feira</v>
      </c>
      <c r="C664" s="46">
        <v>6.7699999999999996E-2</v>
      </c>
      <c r="D664" s="47">
        <v>6.8499999999999991E-2</v>
      </c>
      <c r="E664" s="48">
        <v>589.11</v>
      </c>
      <c r="F664" s="48">
        <v>581.96</v>
      </c>
      <c r="G664">
        <v>581.74</v>
      </c>
      <c r="I664" s="68"/>
      <c r="J664" s="69"/>
      <c r="K664" s="69"/>
      <c r="L664" s="70"/>
      <c r="M664" s="70"/>
      <c r="N664" s="68"/>
      <c r="O664" s="68"/>
      <c r="P664" s="70"/>
    </row>
    <row r="665" spans="1:16" x14ac:dyDescent="0.25">
      <c r="A665" s="61">
        <v>39547</v>
      </c>
      <c r="B665" s="64" t="str">
        <f t="shared" si="59"/>
        <v>quarta-feira</v>
      </c>
      <c r="C665" s="46">
        <v>6.7400000000000002E-2</v>
      </c>
      <c r="D665" s="47">
        <v>6.8199999999999997E-2</v>
      </c>
      <c r="E665" s="48">
        <v>592.77</v>
      </c>
      <c r="F665" s="48">
        <v>585.58000000000004</v>
      </c>
      <c r="G665">
        <v>585.33000000000004</v>
      </c>
      <c r="I665" s="68"/>
      <c r="J665" s="69"/>
      <c r="K665" s="69"/>
      <c r="L665" s="70"/>
      <c r="M665" s="70"/>
      <c r="N665" s="68"/>
      <c r="O665" s="68"/>
      <c r="P665" s="70"/>
    </row>
    <row r="666" spans="1:16" x14ac:dyDescent="0.25">
      <c r="A666" s="61">
        <v>39548</v>
      </c>
      <c r="B666" s="64" t="str">
        <f t="shared" si="59"/>
        <v>quinta-feira</v>
      </c>
      <c r="C666" s="46">
        <v>6.7500000000000004E-2</v>
      </c>
      <c r="D666" s="47">
        <v>6.83E-2</v>
      </c>
      <c r="E666" s="48">
        <v>592.11</v>
      </c>
      <c r="F666" s="48">
        <v>584.92999999999995</v>
      </c>
      <c r="G666">
        <v>584.67999999999995</v>
      </c>
      <c r="I666" s="68"/>
      <c r="J666" s="69"/>
      <c r="K666" s="69"/>
      <c r="L666" s="70"/>
      <c r="M666" s="70"/>
      <c r="N666" s="68"/>
      <c r="O666" s="68"/>
      <c r="P666" s="70"/>
    </row>
    <row r="667" spans="1:16" x14ac:dyDescent="0.25">
      <c r="A667" s="61">
        <v>39549</v>
      </c>
      <c r="B667" s="64" t="str">
        <f t="shared" si="59"/>
        <v>sexta-feira</v>
      </c>
      <c r="C667" s="46">
        <v>6.7599999999999993E-2</v>
      </c>
      <c r="D667" s="47">
        <v>6.8399999999999989E-2</v>
      </c>
      <c r="E667" s="48">
        <v>591.64</v>
      </c>
      <c r="F667" s="48">
        <v>584.46</v>
      </c>
      <c r="G667">
        <v>584.04</v>
      </c>
      <c r="I667" s="68"/>
      <c r="J667" s="69"/>
      <c r="K667" s="69"/>
      <c r="L667" s="70"/>
      <c r="M667" s="70"/>
      <c r="N667" s="68"/>
      <c r="O667" s="68"/>
      <c r="P667" s="70"/>
    </row>
    <row r="668" spans="1:16" x14ac:dyDescent="0.25">
      <c r="A668" s="61">
        <v>39552</v>
      </c>
      <c r="B668" s="64" t="str">
        <f t="shared" si="59"/>
        <v>segunda-feira</v>
      </c>
      <c r="C668" s="46">
        <v>6.7599999999999993E-2</v>
      </c>
      <c r="D668" s="47">
        <v>6.8399999999999989E-2</v>
      </c>
      <c r="E668" s="48">
        <v>591.88</v>
      </c>
      <c r="F668" s="48">
        <v>584.70000000000005</v>
      </c>
      <c r="G668">
        <v>584.47</v>
      </c>
      <c r="I668" s="68"/>
      <c r="J668" s="69"/>
      <c r="K668" s="69"/>
      <c r="L668" s="70"/>
      <c r="M668" s="70"/>
      <c r="N668" s="68"/>
      <c r="O668" s="68"/>
      <c r="P668" s="70"/>
    </row>
    <row r="669" spans="1:16" x14ac:dyDescent="0.25">
      <c r="A669" s="61">
        <v>39553</v>
      </c>
      <c r="B669" s="64" t="str">
        <f t="shared" si="59"/>
        <v>terça-feira</v>
      </c>
      <c r="C669" s="46">
        <v>6.7699999999999996E-2</v>
      </c>
      <c r="D669" s="47">
        <v>6.8499999999999991E-2</v>
      </c>
      <c r="E669" s="48">
        <v>591.21</v>
      </c>
      <c r="F669" s="48">
        <v>584.04999999999995</v>
      </c>
      <c r="G669">
        <v>583.80999999999995</v>
      </c>
      <c r="I669" s="68"/>
      <c r="J669" s="69"/>
      <c r="K669" s="69"/>
      <c r="L669" s="70"/>
      <c r="M669" s="70"/>
      <c r="N669" s="68"/>
      <c r="O669" s="68"/>
      <c r="P669" s="70"/>
    </row>
    <row r="670" spans="1:16" x14ac:dyDescent="0.25">
      <c r="A670" s="61">
        <v>39554</v>
      </c>
      <c r="B670" s="64" t="str">
        <f t="shared" si="59"/>
        <v>quarta-feira</v>
      </c>
      <c r="C670" s="46">
        <v>6.7799999999999999E-2</v>
      </c>
      <c r="D670" s="47">
        <v>6.8599999999999994E-2</v>
      </c>
      <c r="E670" s="48">
        <v>590.54999999999995</v>
      </c>
      <c r="F670" s="48">
        <v>583.39</v>
      </c>
      <c r="G670">
        <v>583.16</v>
      </c>
      <c r="I670" s="68"/>
      <c r="J670" s="69"/>
      <c r="K670" s="69"/>
      <c r="L670" s="70"/>
      <c r="M670" s="70"/>
      <c r="N670" s="68"/>
      <c r="O670" s="68"/>
      <c r="P670" s="70"/>
    </row>
    <row r="671" spans="1:16" x14ac:dyDescent="0.25">
      <c r="A671" s="61">
        <v>39555</v>
      </c>
      <c r="B671" s="64" t="str">
        <f t="shared" si="59"/>
        <v>quinta-feira</v>
      </c>
      <c r="C671" s="46">
        <v>6.8000000000000005E-2</v>
      </c>
      <c r="D671" s="47">
        <v>6.88E-2</v>
      </c>
      <c r="E671" s="48">
        <v>588.99</v>
      </c>
      <c r="F671" s="48">
        <v>581.86</v>
      </c>
      <c r="G671">
        <v>581.62</v>
      </c>
      <c r="I671" s="68"/>
      <c r="J671" s="69"/>
      <c r="K671" s="69"/>
      <c r="L671" s="70"/>
      <c r="M671" s="70"/>
      <c r="N671" s="68"/>
      <c r="O671" s="68"/>
      <c r="P671" s="70"/>
    </row>
    <row r="672" spans="1:16" x14ac:dyDescent="0.25">
      <c r="A672" s="61">
        <v>39556</v>
      </c>
      <c r="B672" s="64" t="str">
        <f t="shared" si="59"/>
        <v>sexta-feira</v>
      </c>
      <c r="C672" s="46">
        <v>6.7599999999999993E-2</v>
      </c>
      <c r="D672" s="47">
        <v>6.8399999999999989E-2</v>
      </c>
      <c r="E672" s="48">
        <v>593.07000000000005</v>
      </c>
      <c r="F672" s="48">
        <v>585.89</v>
      </c>
      <c r="G672">
        <v>585.41</v>
      </c>
      <c r="I672" s="68"/>
      <c r="J672" s="69"/>
      <c r="K672" s="69"/>
      <c r="L672" s="70"/>
      <c r="M672" s="70"/>
      <c r="N672" s="68"/>
      <c r="O672" s="68"/>
      <c r="P672" s="70"/>
    </row>
    <row r="673" spans="1:16" x14ac:dyDescent="0.25">
      <c r="A673" s="61">
        <v>39560</v>
      </c>
      <c r="B673" s="64" t="str">
        <f t="shared" si="59"/>
        <v>terça-feira</v>
      </c>
      <c r="C673" s="46">
        <v>6.8000000000000005E-2</v>
      </c>
      <c r="D673" s="47">
        <v>6.88E-2</v>
      </c>
      <c r="E673" s="48">
        <v>589.71</v>
      </c>
      <c r="F673" s="48">
        <v>582.57000000000005</v>
      </c>
      <c r="G673">
        <v>582.33000000000004</v>
      </c>
      <c r="I673" s="68"/>
      <c r="J673" s="69"/>
      <c r="K673" s="69"/>
      <c r="L673" s="70"/>
      <c r="M673" s="70"/>
      <c r="N673" s="68"/>
      <c r="O673" s="68"/>
      <c r="P673" s="70"/>
    </row>
    <row r="674" spans="1:16" x14ac:dyDescent="0.25">
      <c r="A674" s="61">
        <v>39561</v>
      </c>
      <c r="B674" s="64" t="str">
        <f t="shared" si="59"/>
        <v>quarta-feira</v>
      </c>
      <c r="C674" s="46">
        <v>6.8400000000000002E-2</v>
      </c>
      <c r="D674" s="47">
        <v>6.9199999999999998E-2</v>
      </c>
      <c r="E674" s="48">
        <v>586.36</v>
      </c>
      <c r="F674" s="48">
        <v>579.27</v>
      </c>
      <c r="G674">
        <v>579.03</v>
      </c>
      <c r="I674" s="68"/>
      <c r="J674" s="69"/>
      <c r="K674" s="69"/>
      <c r="L674" s="70"/>
      <c r="M674" s="70"/>
      <c r="N674" s="68"/>
      <c r="O674" s="68"/>
      <c r="P674" s="70"/>
    </row>
    <row r="675" spans="1:16" x14ac:dyDescent="0.25">
      <c r="A675" s="61">
        <v>39562</v>
      </c>
      <c r="B675" s="64" t="str">
        <f t="shared" si="59"/>
        <v>quinta-feira</v>
      </c>
      <c r="C675" s="46">
        <v>6.7900000000000002E-2</v>
      </c>
      <c r="D675" s="47">
        <v>6.8699999999999997E-2</v>
      </c>
      <c r="E675" s="48">
        <v>591.08000000000004</v>
      </c>
      <c r="F675" s="48">
        <v>583.92999999999995</v>
      </c>
      <c r="G675">
        <v>583.69000000000005</v>
      </c>
      <c r="I675" s="68"/>
      <c r="J675" s="69"/>
      <c r="K675" s="69"/>
      <c r="L675" s="70"/>
      <c r="M675" s="70"/>
      <c r="N675" s="68"/>
      <c r="O675" s="68"/>
      <c r="P675" s="70"/>
    </row>
    <row r="676" spans="1:16" x14ac:dyDescent="0.25">
      <c r="A676" s="61">
        <v>39563</v>
      </c>
      <c r="B676" s="64" t="str">
        <f t="shared" si="59"/>
        <v>sexta-feira</v>
      </c>
      <c r="C676" s="46">
        <v>6.7900000000000002E-2</v>
      </c>
      <c r="D676" s="47">
        <v>6.8699999999999997E-2</v>
      </c>
      <c r="E676" s="48">
        <v>591.48</v>
      </c>
      <c r="F676" s="48">
        <v>584.33000000000004</v>
      </c>
      <c r="G676">
        <v>583.92999999999995</v>
      </c>
      <c r="I676" s="68"/>
      <c r="J676" s="69"/>
      <c r="K676" s="69"/>
      <c r="L676" s="70"/>
      <c r="M676" s="70"/>
      <c r="N676" s="68"/>
      <c r="O676" s="68"/>
      <c r="P676" s="70"/>
    </row>
    <row r="677" spans="1:16" x14ac:dyDescent="0.25">
      <c r="A677" s="61">
        <v>39566</v>
      </c>
      <c r="B677" s="64" t="str">
        <f t="shared" si="59"/>
        <v>segunda-feira</v>
      </c>
      <c r="C677" s="46">
        <v>6.8000000000000005E-2</v>
      </c>
      <c r="D677" s="47">
        <v>6.88E-2</v>
      </c>
      <c r="E677" s="48">
        <v>591.12</v>
      </c>
      <c r="F677" s="48">
        <v>583.97</v>
      </c>
      <c r="G677">
        <v>583.71</v>
      </c>
      <c r="I677" s="68"/>
      <c r="J677" s="69"/>
      <c r="K677" s="69"/>
      <c r="L677" s="70"/>
      <c r="M677" s="70"/>
      <c r="N677" s="68"/>
      <c r="O677" s="68"/>
      <c r="P677" s="70"/>
    </row>
    <row r="678" spans="1:16" x14ac:dyDescent="0.25">
      <c r="A678" s="61">
        <v>39567</v>
      </c>
      <c r="B678" s="64" t="str">
        <f t="shared" si="59"/>
        <v>terça-feira</v>
      </c>
      <c r="C678" s="46">
        <v>6.8699999999999997E-2</v>
      </c>
      <c r="D678" s="47">
        <v>6.9499999999999992E-2</v>
      </c>
      <c r="E678" s="48">
        <v>585.12</v>
      </c>
      <c r="F678" s="48">
        <v>578.04999999999995</v>
      </c>
      <c r="G678">
        <v>577.79</v>
      </c>
      <c r="I678" s="68"/>
      <c r="J678" s="69"/>
      <c r="K678" s="69"/>
      <c r="L678" s="70"/>
      <c r="M678" s="70"/>
      <c r="N678" s="68"/>
      <c r="O678" s="68"/>
      <c r="P678" s="70"/>
    </row>
    <row r="679" spans="1:16" x14ac:dyDescent="0.25">
      <c r="A679" s="61">
        <v>39568</v>
      </c>
      <c r="B679" s="64" t="str">
        <f t="shared" si="59"/>
        <v>quarta-feira</v>
      </c>
      <c r="C679" s="46">
        <v>6.8599999999999994E-2</v>
      </c>
      <c r="D679" s="47">
        <v>6.9399999999999989E-2</v>
      </c>
      <c r="E679" s="48">
        <v>586.37</v>
      </c>
      <c r="F679" s="48">
        <v>579.28</v>
      </c>
      <c r="G679">
        <v>578.92999999999995</v>
      </c>
      <c r="I679" s="68"/>
      <c r="J679" s="69"/>
      <c r="K679" s="69"/>
      <c r="L679" s="70"/>
      <c r="M679" s="70"/>
      <c r="N679" s="68"/>
      <c r="O679" s="68"/>
      <c r="P679" s="70"/>
    </row>
    <row r="680" spans="1:16" x14ac:dyDescent="0.25">
      <c r="A680" s="61">
        <v>39570</v>
      </c>
      <c r="B680" s="64" t="str">
        <f t="shared" si="59"/>
        <v>sexta-feira</v>
      </c>
      <c r="C680" s="46">
        <v>6.83E-2</v>
      </c>
      <c r="D680" s="47">
        <v>6.9099999999999995E-2</v>
      </c>
      <c r="E680" s="48">
        <v>589.51</v>
      </c>
      <c r="F680" s="48">
        <v>582.39</v>
      </c>
      <c r="G680">
        <v>581.92999999999995</v>
      </c>
      <c r="I680" s="68"/>
      <c r="J680" s="69"/>
      <c r="K680" s="69"/>
      <c r="L680" s="70"/>
      <c r="M680" s="70"/>
      <c r="N680" s="68"/>
      <c r="O680" s="68"/>
      <c r="P680" s="70"/>
    </row>
    <row r="681" spans="1:16" x14ac:dyDescent="0.25">
      <c r="A681" s="61">
        <v>39573</v>
      </c>
      <c r="B681" s="64" t="str">
        <f t="shared" si="59"/>
        <v>segunda-feira</v>
      </c>
      <c r="C681" s="46">
        <v>6.6699999999999995E-2</v>
      </c>
      <c r="D681" s="47">
        <v>6.7500000000000004E-2</v>
      </c>
      <c r="E681" s="48">
        <v>604.29999999999995</v>
      </c>
      <c r="F681" s="48">
        <v>596.99</v>
      </c>
      <c r="G681">
        <v>596.73</v>
      </c>
      <c r="I681" s="68"/>
      <c r="J681" s="69"/>
      <c r="K681" s="69"/>
      <c r="L681" s="70"/>
      <c r="M681" s="70"/>
      <c r="N681" s="68"/>
      <c r="O681" s="68"/>
      <c r="P681" s="70"/>
    </row>
    <row r="682" spans="1:16" x14ac:dyDescent="0.25">
      <c r="A682" s="61">
        <v>39574</v>
      </c>
      <c r="B682" s="64" t="str">
        <f t="shared" si="59"/>
        <v>terça-feira</v>
      </c>
      <c r="C682" s="46">
        <v>6.6199999999999995E-2</v>
      </c>
      <c r="D682" s="47">
        <v>6.699999999999999E-2</v>
      </c>
      <c r="E682" s="48">
        <v>609.17999999999995</v>
      </c>
      <c r="F682" s="48">
        <v>601.80999999999995</v>
      </c>
      <c r="G682">
        <v>601.54999999999995</v>
      </c>
      <c r="I682" s="68"/>
      <c r="J682" s="69"/>
      <c r="K682" s="69"/>
      <c r="L682" s="70"/>
      <c r="M682" s="70"/>
      <c r="N682" s="68"/>
      <c r="O682" s="68"/>
      <c r="P682" s="70"/>
    </row>
    <row r="683" spans="1:16" x14ac:dyDescent="0.25">
      <c r="A683" s="61">
        <v>39575</v>
      </c>
      <c r="B683" s="64" t="str">
        <f t="shared" si="59"/>
        <v>quarta-feira</v>
      </c>
      <c r="C683" s="46">
        <v>6.6799999999999998E-2</v>
      </c>
      <c r="D683" s="47">
        <v>6.7599999999999993E-2</v>
      </c>
      <c r="E683" s="48">
        <v>603.9</v>
      </c>
      <c r="F683" s="48">
        <v>596.6</v>
      </c>
      <c r="G683">
        <v>596.34</v>
      </c>
      <c r="I683" s="68"/>
      <c r="J683" s="69"/>
      <c r="K683" s="69"/>
      <c r="L683" s="70"/>
      <c r="M683" s="70"/>
      <c r="N683" s="68"/>
      <c r="O683" s="68"/>
      <c r="P683" s="70"/>
    </row>
    <row r="684" spans="1:16" x14ac:dyDescent="0.25">
      <c r="A684" s="61">
        <v>39576</v>
      </c>
      <c r="B684" s="64" t="str">
        <f t="shared" si="59"/>
        <v>quinta-feira</v>
      </c>
      <c r="C684" s="46">
        <v>6.7299999999999999E-2</v>
      </c>
      <c r="D684" s="47">
        <v>6.8099999999999994E-2</v>
      </c>
      <c r="E684" s="48">
        <v>599.59</v>
      </c>
      <c r="F684" s="48">
        <v>592.35</v>
      </c>
      <c r="G684">
        <v>592.09</v>
      </c>
      <c r="I684" s="68"/>
      <c r="J684" s="69"/>
      <c r="K684" s="69"/>
      <c r="L684" s="70"/>
      <c r="M684" s="70"/>
      <c r="N684" s="68"/>
      <c r="O684" s="68"/>
      <c r="P684" s="70"/>
    </row>
    <row r="685" spans="1:16" x14ac:dyDescent="0.25">
      <c r="A685" s="61">
        <v>39577</v>
      </c>
      <c r="B685" s="64" t="str">
        <f t="shared" si="59"/>
        <v>sexta-feira</v>
      </c>
      <c r="C685" s="46">
        <v>6.7000000000000004E-2</v>
      </c>
      <c r="D685" s="47">
        <v>6.7799999999999999E-2</v>
      </c>
      <c r="E685" s="48">
        <v>602.91</v>
      </c>
      <c r="F685" s="48">
        <v>595.63</v>
      </c>
      <c r="G685">
        <v>595.15</v>
      </c>
      <c r="I685" s="68"/>
      <c r="J685" s="69"/>
      <c r="K685" s="69"/>
      <c r="L685" s="70"/>
      <c r="M685" s="70"/>
      <c r="N685" s="68"/>
      <c r="O685" s="68"/>
      <c r="P685" s="70"/>
    </row>
    <row r="686" spans="1:16" x14ac:dyDescent="0.25">
      <c r="A686" s="61">
        <v>39580</v>
      </c>
      <c r="B686" s="64" t="str">
        <f t="shared" si="59"/>
        <v>segunda-feira</v>
      </c>
      <c r="C686" s="46">
        <v>6.7400000000000002E-2</v>
      </c>
      <c r="D686" s="47">
        <v>6.8199999999999997E-2</v>
      </c>
      <c r="E686" s="48">
        <v>599.52</v>
      </c>
      <c r="F686" s="48">
        <v>592.28</v>
      </c>
      <c r="G686">
        <v>592.02</v>
      </c>
      <c r="I686" s="68"/>
      <c r="J686" s="69"/>
      <c r="K686" s="69"/>
      <c r="L686" s="70"/>
      <c r="M686" s="70"/>
      <c r="N686" s="68"/>
      <c r="O686" s="68"/>
      <c r="P686" s="70"/>
    </row>
    <row r="687" spans="1:16" x14ac:dyDescent="0.25">
      <c r="A687" s="61">
        <v>39581</v>
      </c>
      <c r="B687" s="64" t="str">
        <f t="shared" si="59"/>
        <v>terça-feira</v>
      </c>
      <c r="C687" s="46">
        <v>6.6900000000000001E-2</v>
      </c>
      <c r="D687" s="47">
        <v>6.7699999999999996E-2</v>
      </c>
      <c r="E687" s="48">
        <v>604.36</v>
      </c>
      <c r="F687" s="48">
        <v>597.05999999999995</v>
      </c>
      <c r="G687">
        <v>596.79999999999995</v>
      </c>
      <c r="I687" s="68"/>
      <c r="J687" s="69"/>
      <c r="K687" s="69"/>
      <c r="L687" s="70"/>
      <c r="M687" s="70"/>
      <c r="N687" s="68"/>
      <c r="O687" s="68"/>
      <c r="P687" s="70"/>
    </row>
    <row r="688" spans="1:16" x14ac:dyDescent="0.25">
      <c r="A688" s="61">
        <v>39582</v>
      </c>
      <c r="B688" s="64" t="str">
        <f t="shared" si="59"/>
        <v>quarta-feira</v>
      </c>
      <c r="C688" s="46">
        <v>6.6699999999999995E-2</v>
      </c>
      <c r="D688" s="47">
        <v>6.7500000000000004E-2</v>
      </c>
      <c r="E688" s="48">
        <v>606.47</v>
      </c>
      <c r="F688" s="48">
        <v>599.14</v>
      </c>
      <c r="G688">
        <v>598.9</v>
      </c>
      <c r="I688" s="68"/>
      <c r="J688" s="69"/>
      <c r="K688" s="69"/>
      <c r="L688" s="70"/>
      <c r="M688" s="70"/>
      <c r="N688" s="68"/>
      <c r="O688" s="68"/>
      <c r="P688" s="70"/>
    </row>
    <row r="689" spans="1:16" x14ac:dyDescent="0.25">
      <c r="A689" s="61">
        <v>39583</v>
      </c>
      <c r="B689" s="64" t="str">
        <f t="shared" si="59"/>
        <v>quinta-feira</v>
      </c>
      <c r="C689" s="46">
        <v>6.7000000000000004E-2</v>
      </c>
      <c r="D689" s="47">
        <v>6.7799999999999999E-2</v>
      </c>
      <c r="E689" s="48">
        <v>603.95000000000005</v>
      </c>
      <c r="F689" s="48">
        <v>596.66</v>
      </c>
      <c r="G689">
        <v>596.41999999999996</v>
      </c>
      <c r="I689" s="68"/>
      <c r="J689" s="69"/>
      <c r="K689" s="69"/>
      <c r="L689" s="70"/>
      <c r="M689" s="70"/>
      <c r="N689" s="68"/>
      <c r="O689" s="68"/>
      <c r="P689" s="70"/>
    </row>
    <row r="690" spans="1:16" x14ac:dyDescent="0.25">
      <c r="A690" s="61">
        <v>39584</v>
      </c>
      <c r="B690" s="64" t="str">
        <f t="shared" si="59"/>
        <v>sexta-feira</v>
      </c>
      <c r="C690" s="46">
        <v>6.6799999999999998E-2</v>
      </c>
      <c r="D690" s="47">
        <v>6.7599999999999993E-2</v>
      </c>
      <c r="E690" s="48">
        <v>606.21</v>
      </c>
      <c r="F690" s="48">
        <v>598.9</v>
      </c>
      <c r="G690">
        <v>598.48</v>
      </c>
      <c r="I690" s="68"/>
      <c r="J690" s="69"/>
      <c r="K690" s="69"/>
      <c r="L690" s="70"/>
      <c r="M690" s="70"/>
      <c r="N690" s="68"/>
      <c r="O690" s="68"/>
      <c r="P690" s="70"/>
    </row>
    <row r="691" spans="1:16" x14ac:dyDescent="0.25">
      <c r="A691" s="61">
        <v>39587</v>
      </c>
      <c r="B691" s="64" t="str">
        <f t="shared" si="59"/>
        <v>segunda-feira</v>
      </c>
      <c r="C691" s="46">
        <v>6.6699999999999995E-2</v>
      </c>
      <c r="D691" s="47">
        <v>6.7500000000000004E-2</v>
      </c>
      <c r="E691" s="48">
        <v>607.38</v>
      </c>
      <c r="F691" s="48">
        <v>600.04999999999995</v>
      </c>
      <c r="G691">
        <v>599.80999999999995</v>
      </c>
      <c r="I691" s="68"/>
      <c r="J691" s="69"/>
      <c r="K691" s="69"/>
      <c r="L691" s="70"/>
      <c r="M691" s="70"/>
      <c r="N691" s="68"/>
      <c r="O691" s="68"/>
      <c r="P691" s="70"/>
    </row>
    <row r="692" spans="1:16" x14ac:dyDescent="0.25">
      <c r="A692" s="61">
        <v>39588</v>
      </c>
      <c r="B692" s="64" t="str">
        <f t="shared" si="59"/>
        <v>terça-feira</v>
      </c>
      <c r="C692" s="46">
        <v>6.6900000000000001E-2</v>
      </c>
      <c r="D692" s="47">
        <v>6.7699999999999996E-2</v>
      </c>
      <c r="E692" s="48">
        <v>605.79</v>
      </c>
      <c r="F692" s="48">
        <v>598.48</v>
      </c>
      <c r="G692">
        <v>598.23</v>
      </c>
      <c r="I692" s="68"/>
      <c r="J692" s="69"/>
      <c r="K692" s="69"/>
      <c r="L692" s="70"/>
      <c r="M692" s="70"/>
      <c r="N692" s="68"/>
      <c r="O692" s="68"/>
      <c r="P692" s="70"/>
    </row>
    <row r="693" spans="1:16" x14ac:dyDescent="0.25">
      <c r="A693" s="61">
        <v>39589</v>
      </c>
      <c r="B693" s="64" t="str">
        <f t="shared" si="59"/>
        <v>quarta-feira</v>
      </c>
      <c r="C693" s="46">
        <v>6.6699999999999995E-2</v>
      </c>
      <c r="D693" s="47">
        <v>6.7500000000000004E-2</v>
      </c>
      <c r="E693" s="48">
        <v>608.07000000000005</v>
      </c>
      <c r="F693" s="48">
        <v>600.74</v>
      </c>
      <c r="G693">
        <v>600.38</v>
      </c>
      <c r="I693" s="68"/>
      <c r="J693" s="69"/>
      <c r="K693" s="69"/>
      <c r="L693" s="70"/>
      <c r="M693" s="70"/>
      <c r="N693" s="68"/>
      <c r="O693" s="68"/>
      <c r="P693" s="70"/>
    </row>
    <row r="694" spans="1:16" x14ac:dyDescent="0.25">
      <c r="A694" s="61">
        <v>39591</v>
      </c>
      <c r="B694" s="64" t="str">
        <f t="shared" si="59"/>
        <v>sexta-feira</v>
      </c>
      <c r="C694" s="46">
        <v>6.6699999999999995E-2</v>
      </c>
      <c r="D694" s="47">
        <v>6.7500000000000004E-2</v>
      </c>
      <c r="E694" s="48">
        <v>608.39</v>
      </c>
      <c r="F694" s="48">
        <v>601.04999999999995</v>
      </c>
      <c r="G694">
        <v>600.63</v>
      </c>
      <c r="I694" s="68"/>
      <c r="J694" s="69"/>
      <c r="K694" s="69"/>
      <c r="L694" s="70"/>
      <c r="M694" s="70"/>
      <c r="N694" s="68"/>
      <c r="O694" s="68"/>
      <c r="P694" s="70"/>
    </row>
    <row r="695" spans="1:16" x14ac:dyDescent="0.25">
      <c r="A695" s="61">
        <v>39594</v>
      </c>
      <c r="B695" s="64" t="str">
        <f t="shared" si="59"/>
        <v>segunda-feira</v>
      </c>
      <c r="C695" s="46">
        <v>6.6799999999999998E-2</v>
      </c>
      <c r="D695" s="47">
        <v>6.7599999999999993E-2</v>
      </c>
      <c r="E695" s="48">
        <v>607.71</v>
      </c>
      <c r="F695" s="48">
        <v>600.39</v>
      </c>
      <c r="G695">
        <v>600.14</v>
      </c>
      <c r="I695" s="68"/>
      <c r="J695" s="69"/>
      <c r="K695" s="69"/>
      <c r="L695" s="70"/>
      <c r="M695" s="70"/>
      <c r="N695" s="68"/>
      <c r="O695" s="68"/>
      <c r="P695" s="70"/>
    </row>
    <row r="696" spans="1:16" x14ac:dyDescent="0.25">
      <c r="A696" s="61">
        <v>39595</v>
      </c>
      <c r="B696" s="64" t="str">
        <f t="shared" si="59"/>
        <v>terça-feira</v>
      </c>
      <c r="C696" s="46">
        <v>6.7000000000000004E-2</v>
      </c>
      <c r="D696" s="47">
        <v>6.7799999999999999E-2</v>
      </c>
      <c r="E696" s="48">
        <v>606.12</v>
      </c>
      <c r="F696" s="48">
        <v>598.80999999999995</v>
      </c>
      <c r="G696">
        <v>598.57000000000005</v>
      </c>
      <c r="I696" s="68"/>
      <c r="J696" s="69"/>
      <c r="K696" s="69"/>
      <c r="L696" s="70"/>
      <c r="M696" s="70"/>
      <c r="N696" s="68"/>
      <c r="O696" s="68"/>
      <c r="P696" s="70"/>
    </row>
    <row r="697" spans="1:16" x14ac:dyDescent="0.25">
      <c r="A697" s="61">
        <v>39596</v>
      </c>
      <c r="B697" s="64" t="str">
        <f t="shared" si="59"/>
        <v>quarta-feira</v>
      </c>
      <c r="C697" s="46">
        <v>6.7400000000000002E-2</v>
      </c>
      <c r="D697" s="47">
        <v>6.8199999999999997E-2</v>
      </c>
      <c r="E697" s="48">
        <v>602.70000000000005</v>
      </c>
      <c r="F697" s="48">
        <v>595.44000000000005</v>
      </c>
      <c r="G697">
        <v>595.20000000000005</v>
      </c>
      <c r="I697" s="68"/>
      <c r="J697" s="69"/>
      <c r="K697" s="69"/>
      <c r="L697" s="70"/>
      <c r="M697" s="70"/>
      <c r="N697" s="68"/>
      <c r="O697" s="68"/>
      <c r="P697" s="70"/>
    </row>
    <row r="698" spans="1:16" x14ac:dyDescent="0.25">
      <c r="A698" s="61">
        <v>39597</v>
      </c>
      <c r="B698" s="64" t="str">
        <f t="shared" si="59"/>
        <v>quinta-feira</v>
      </c>
      <c r="C698" s="46">
        <v>6.7299999999999999E-2</v>
      </c>
      <c r="D698" s="47">
        <v>6.8099999999999994E-2</v>
      </c>
      <c r="E698" s="48">
        <v>604.38</v>
      </c>
      <c r="F698" s="48">
        <v>597.11</v>
      </c>
      <c r="G698">
        <v>596.83000000000004</v>
      </c>
      <c r="I698" s="68"/>
      <c r="J698" s="69"/>
      <c r="K698" s="69"/>
      <c r="L698" s="70"/>
      <c r="M698" s="70"/>
      <c r="N698" s="68"/>
      <c r="O698" s="68"/>
      <c r="P698" s="70"/>
    </row>
    <row r="699" spans="1:16" x14ac:dyDescent="0.25">
      <c r="A699" s="61">
        <v>39598</v>
      </c>
      <c r="B699" s="64" t="str">
        <f t="shared" si="59"/>
        <v>sexta-feira</v>
      </c>
      <c r="C699" s="46">
        <v>6.7400000000000002E-2</v>
      </c>
      <c r="D699" s="47">
        <v>6.8199999999999997E-2</v>
      </c>
      <c r="E699" s="48">
        <v>604</v>
      </c>
      <c r="F699" s="48">
        <v>596.73</v>
      </c>
      <c r="G699">
        <v>596.20000000000005</v>
      </c>
      <c r="I699" s="68"/>
      <c r="J699" s="69"/>
      <c r="K699" s="69"/>
      <c r="L699" s="70"/>
      <c r="M699" s="70"/>
      <c r="N699" s="68"/>
      <c r="O699" s="68"/>
      <c r="P699" s="70"/>
    </row>
    <row r="700" spans="1:16" x14ac:dyDescent="0.25">
      <c r="A700" s="61">
        <v>39601</v>
      </c>
      <c r="B700" s="64" t="str">
        <f t="shared" si="59"/>
        <v>segunda-feira</v>
      </c>
      <c r="C700" s="46">
        <v>6.6199999999999995E-2</v>
      </c>
      <c r="D700" s="47">
        <v>6.699999999999999E-2</v>
      </c>
      <c r="E700" s="48">
        <v>615.36</v>
      </c>
      <c r="F700" s="48">
        <v>607.95000000000005</v>
      </c>
      <c r="G700">
        <v>607.66999999999996</v>
      </c>
      <c r="I700" s="68"/>
      <c r="J700" s="69"/>
      <c r="K700" s="69"/>
      <c r="L700" s="70"/>
      <c r="M700" s="70"/>
      <c r="N700" s="68"/>
      <c r="O700" s="68"/>
      <c r="P700" s="70"/>
    </row>
    <row r="701" spans="1:16" x14ac:dyDescent="0.25">
      <c r="A701" s="61">
        <v>39602</v>
      </c>
      <c r="B701" s="64" t="str">
        <f t="shared" si="59"/>
        <v>terça-feira</v>
      </c>
      <c r="C701" s="46">
        <v>6.6799999999999998E-2</v>
      </c>
      <c r="D701" s="47">
        <v>6.7599999999999993E-2</v>
      </c>
      <c r="E701" s="48">
        <v>610.08000000000004</v>
      </c>
      <c r="F701" s="48">
        <v>602.73</v>
      </c>
      <c r="G701">
        <v>602.45000000000005</v>
      </c>
      <c r="I701" s="68"/>
      <c r="J701" s="69"/>
      <c r="K701" s="69"/>
      <c r="L701" s="70"/>
      <c r="M701" s="70"/>
      <c r="N701" s="68"/>
      <c r="O701" s="68"/>
      <c r="P701" s="70"/>
    </row>
    <row r="702" spans="1:16" x14ac:dyDescent="0.25">
      <c r="A702" s="61">
        <v>39603</v>
      </c>
      <c r="B702" s="64" t="str">
        <f t="shared" si="59"/>
        <v>quarta-feira</v>
      </c>
      <c r="C702" s="46">
        <v>6.6900000000000001E-2</v>
      </c>
      <c r="D702" s="47">
        <v>6.7699999999999996E-2</v>
      </c>
      <c r="E702" s="48">
        <v>609.42999999999995</v>
      </c>
      <c r="F702" s="48">
        <v>602.1</v>
      </c>
      <c r="G702">
        <v>601.82000000000005</v>
      </c>
      <c r="I702" s="68"/>
      <c r="J702" s="69"/>
      <c r="K702" s="69"/>
      <c r="L702" s="70"/>
      <c r="M702" s="70"/>
      <c r="N702" s="68"/>
      <c r="O702" s="68"/>
      <c r="P702" s="70"/>
    </row>
    <row r="703" spans="1:16" x14ac:dyDescent="0.25">
      <c r="A703" s="61">
        <v>39604</v>
      </c>
      <c r="B703" s="64" t="str">
        <f t="shared" si="59"/>
        <v>quinta-feira</v>
      </c>
      <c r="C703" s="46">
        <v>6.6600000000000006E-2</v>
      </c>
      <c r="D703" s="47">
        <v>6.7400000000000002E-2</v>
      </c>
      <c r="E703" s="48">
        <v>612.49</v>
      </c>
      <c r="F703" s="48">
        <v>605.12</v>
      </c>
      <c r="G703">
        <v>604.84</v>
      </c>
      <c r="I703" s="68"/>
      <c r="J703" s="69"/>
      <c r="K703" s="69"/>
      <c r="L703" s="70"/>
      <c r="M703" s="70"/>
      <c r="N703" s="68"/>
      <c r="O703" s="68"/>
      <c r="P703" s="70"/>
    </row>
    <row r="704" spans="1:16" x14ac:dyDescent="0.25">
      <c r="A704" s="61">
        <v>39605</v>
      </c>
      <c r="B704" s="64" t="str">
        <f t="shared" si="59"/>
        <v>sexta-feira</v>
      </c>
      <c r="C704" s="46">
        <v>6.6799999999999998E-2</v>
      </c>
      <c r="D704" s="47">
        <v>6.7599999999999993E-2</v>
      </c>
      <c r="E704" s="48">
        <v>611.16999999999996</v>
      </c>
      <c r="F704" s="48">
        <v>603.82000000000005</v>
      </c>
      <c r="G704">
        <v>603.29</v>
      </c>
      <c r="I704" s="68"/>
      <c r="J704" s="69"/>
      <c r="K704" s="69"/>
      <c r="L704" s="70"/>
      <c r="M704" s="70"/>
      <c r="N704" s="68"/>
      <c r="O704" s="68"/>
      <c r="P704" s="70"/>
    </row>
    <row r="705" spans="1:16" x14ac:dyDescent="0.25">
      <c r="A705" s="61">
        <v>39608</v>
      </c>
      <c r="B705" s="64" t="str">
        <f t="shared" si="59"/>
        <v>segunda-feira</v>
      </c>
      <c r="C705" s="46">
        <v>6.7400000000000002E-2</v>
      </c>
      <c r="D705" s="47">
        <v>6.8199999999999997E-2</v>
      </c>
      <c r="E705" s="48">
        <v>605.92999999999995</v>
      </c>
      <c r="F705" s="48">
        <v>598.65</v>
      </c>
      <c r="G705">
        <v>598.37</v>
      </c>
      <c r="I705" s="68"/>
      <c r="J705" s="69"/>
      <c r="K705" s="69"/>
      <c r="L705" s="70"/>
      <c r="M705" s="70"/>
      <c r="N705" s="68"/>
      <c r="O705" s="68"/>
      <c r="P705" s="70"/>
    </row>
    <row r="706" spans="1:16" x14ac:dyDescent="0.25">
      <c r="A706" s="61">
        <v>39609</v>
      </c>
      <c r="B706" s="64" t="str">
        <f t="shared" si="59"/>
        <v>terça-feira</v>
      </c>
      <c r="C706" s="46">
        <v>6.8699999999999997E-2</v>
      </c>
      <c r="D706" s="47">
        <v>6.9499999999999992E-2</v>
      </c>
      <c r="E706" s="48">
        <v>594.41999999999996</v>
      </c>
      <c r="F706" s="48">
        <v>587.29</v>
      </c>
      <c r="G706">
        <v>587.01</v>
      </c>
      <c r="I706" s="68"/>
      <c r="J706" s="69"/>
      <c r="K706" s="69"/>
      <c r="L706" s="70"/>
      <c r="M706" s="70"/>
      <c r="N706" s="68"/>
      <c r="O706" s="68"/>
      <c r="P706" s="70"/>
    </row>
    <row r="707" spans="1:16" x14ac:dyDescent="0.25">
      <c r="A707" s="61">
        <v>39610</v>
      </c>
      <c r="B707" s="64" t="str">
        <f t="shared" ref="B707:B770" si="60">TEXT(A707,"dddd")</f>
        <v>quarta-feira</v>
      </c>
      <c r="C707" s="46">
        <v>6.8599999999999994E-2</v>
      </c>
      <c r="D707" s="47">
        <v>6.9399999999999989E-2</v>
      </c>
      <c r="E707" s="48">
        <v>596.4</v>
      </c>
      <c r="F707" s="48">
        <v>589.25</v>
      </c>
      <c r="G707">
        <v>588.94000000000005</v>
      </c>
      <c r="I707" s="68"/>
      <c r="J707" s="69"/>
      <c r="K707" s="69"/>
      <c r="L707" s="70"/>
      <c r="M707" s="70"/>
      <c r="N707" s="68"/>
      <c r="O707" s="68"/>
      <c r="P707" s="70"/>
    </row>
    <row r="708" spans="1:16" x14ac:dyDescent="0.25">
      <c r="A708" s="61">
        <v>39611</v>
      </c>
      <c r="B708" s="64" t="str">
        <f t="shared" si="60"/>
        <v>quinta-feira</v>
      </c>
      <c r="C708" s="46">
        <v>6.8000000000000005E-2</v>
      </c>
      <c r="D708" s="47">
        <v>6.88E-2</v>
      </c>
      <c r="E708" s="48">
        <v>602.14</v>
      </c>
      <c r="F708" s="48">
        <v>594.91</v>
      </c>
      <c r="G708">
        <v>594.61</v>
      </c>
      <c r="I708" s="68"/>
      <c r="J708" s="69"/>
      <c r="K708" s="69"/>
      <c r="L708" s="70"/>
      <c r="M708" s="70"/>
      <c r="N708" s="68"/>
      <c r="O708" s="68"/>
      <c r="P708" s="70"/>
    </row>
    <row r="709" spans="1:16" x14ac:dyDescent="0.25">
      <c r="A709" s="61">
        <v>39612</v>
      </c>
      <c r="B709" s="64" t="str">
        <f t="shared" si="60"/>
        <v>sexta-feira</v>
      </c>
      <c r="C709" s="46">
        <v>6.8099999999999994E-2</v>
      </c>
      <c r="D709" s="47">
        <v>6.8899999999999989E-2</v>
      </c>
      <c r="E709" s="48">
        <v>601.80999999999995</v>
      </c>
      <c r="F709" s="48">
        <v>594.59</v>
      </c>
      <c r="G709">
        <v>594.1</v>
      </c>
      <c r="I709" s="68"/>
      <c r="J709" s="69"/>
      <c r="K709" s="69"/>
      <c r="L709" s="70"/>
      <c r="M709" s="70"/>
      <c r="N709" s="68"/>
      <c r="O709" s="68"/>
      <c r="P709" s="70"/>
    </row>
    <row r="710" spans="1:16" x14ac:dyDescent="0.25">
      <c r="A710" s="61">
        <v>39615</v>
      </c>
      <c r="B710" s="64" t="str">
        <f t="shared" si="60"/>
        <v>segunda-feira</v>
      </c>
      <c r="C710" s="46">
        <v>6.8099999999999994E-2</v>
      </c>
      <c r="D710" s="47">
        <v>6.8899999999999989E-2</v>
      </c>
      <c r="E710" s="48">
        <v>602.07000000000005</v>
      </c>
      <c r="F710" s="48">
        <v>594.85</v>
      </c>
      <c r="G710">
        <v>594.59</v>
      </c>
      <c r="I710" s="68"/>
      <c r="J710" s="69"/>
      <c r="K710" s="69"/>
      <c r="L710" s="70"/>
      <c r="M710" s="70"/>
      <c r="N710" s="68"/>
      <c r="O710" s="68"/>
      <c r="P710" s="70"/>
    </row>
    <row r="711" spans="1:16" x14ac:dyDescent="0.25">
      <c r="A711" s="61">
        <v>39617</v>
      </c>
      <c r="B711" s="64" t="str">
        <f t="shared" si="60"/>
        <v>quarta-feira</v>
      </c>
      <c r="C711" s="46">
        <v>6.7900000000000002E-2</v>
      </c>
      <c r="D711" s="47">
        <v>6.8699999999999997E-2</v>
      </c>
      <c r="E711" s="48">
        <v>604.42999999999995</v>
      </c>
      <c r="F711" s="48">
        <v>597.17999999999995</v>
      </c>
      <c r="G711">
        <v>596.91999999999996</v>
      </c>
      <c r="I711" s="68"/>
      <c r="J711" s="69"/>
      <c r="K711" s="69"/>
      <c r="L711" s="70"/>
      <c r="M711" s="70"/>
      <c r="N711" s="68"/>
      <c r="O711" s="68"/>
      <c r="P711" s="70"/>
    </row>
    <row r="712" spans="1:16" x14ac:dyDescent="0.25">
      <c r="A712" s="61">
        <v>39624</v>
      </c>
      <c r="B712" s="64" t="str">
        <f t="shared" si="60"/>
        <v>quarta-feira</v>
      </c>
      <c r="C712" s="46">
        <v>6.8000000000000005E-2</v>
      </c>
      <c r="D712" s="47">
        <v>6.88E-2</v>
      </c>
      <c r="E712" s="48">
        <v>605.08000000000004</v>
      </c>
      <c r="F712" s="48">
        <v>597.83000000000004</v>
      </c>
      <c r="G712">
        <v>597.57000000000005</v>
      </c>
      <c r="I712" s="68"/>
      <c r="J712" s="69"/>
      <c r="K712" s="69"/>
      <c r="L712" s="70"/>
      <c r="M712" s="70"/>
      <c r="N712" s="68"/>
      <c r="O712" s="68"/>
      <c r="P712" s="70"/>
    </row>
    <row r="713" spans="1:16" x14ac:dyDescent="0.25">
      <c r="A713" s="61">
        <v>39629</v>
      </c>
      <c r="B713" s="64" t="str">
        <f t="shared" si="60"/>
        <v>segunda-feira</v>
      </c>
      <c r="C713" s="46">
        <v>6.8099999999999994E-2</v>
      </c>
      <c r="D713" s="47">
        <v>6.8899999999999989E-2</v>
      </c>
      <c r="E713" s="48">
        <v>605.87</v>
      </c>
      <c r="F713" s="48">
        <v>598.62</v>
      </c>
      <c r="G713">
        <v>598.30999999999995</v>
      </c>
      <c r="I713" s="68"/>
      <c r="J713" s="69"/>
      <c r="K713" s="69"/>
      <c r="L713" s="70"/>
      <c r="M713" s="70"/>
      <c r="N713" s="68"/>
      <c r="O713" s="68"/>
      <c r="P713" s="70"/>
    </row>
    <row r="714" spans="1:16" x14ac:dyDescent="0.25">
      <c r="A714" s="61">
        <v>39630</v>
      </c>
      <c r="B714" s="64" t="str">
        <f t="shared" si="60"/>
        <v>terça-feira</v>
      </c>
      <c r="C714" s="46">
        <v>6.8099999999999994E-2</v>
      </c>
      <c r="D714" s="47">
        <v>6.8899999999999989E-2</v>
      </c>
      <c r="E714" s="48">
        <v>606.17999999999995</v>
      </c>
      <c r="F714" s="48">
        <v>598.92999999999995</v>
      </c>
      <c r="G714">
        <v>598.62</v>
      </c>
      <c r="I714" s="68"/>
      <c r="J714" s="69"/>
      <c r="K714" s="69"/>
      <c r="L714" s="70"/>
      <c r="M714" s="70"/>
      <c r="N714" s="68"/>
      <c r="O714" s="68"/>
      <c r="P714" s="70"/>
    </row>
    <row r="715" spans="1:16" x14ac:dyDescent="0.25">
      <c r="A715" s="61">
        <v>39631</v>
      </c>
      <c r="B715" s="64" t="str">
        <f t="shared" si="60"/>
        <v>quarta-feira</v>
      </c>
      <c r="C715" s="46">
        <v>6.8099999999999994E-2</v>
      </c>
      <c r="D715" s="47">
        <v>6.8899999999999989E-2</v>
      </c>
      <c r="E715" s="48">
        <v>606.49</v>
      </c>
      <c r="F715" s="48">
        <v>599.24</v>
      </c>
      <c r="G715">
        <v>598.92999999999995</v>
      </c>
      <c r="I715" s="68"/>
      <c r="J715" s="69"/>
      <c r="K715" s="69"/>
      <c r="L715" s="70"/>
      <c r="M715" s="70"/>
      <c r="N715" s="68"/>
      <c r="O715" s="68"/>
      <c r="P715" s="70"/>
    </row>
    <row r="716" spans="1:16" x14ac:dyDescent="0.25">
      <c r="A716" s="61">
        <v>39632</v>
      </c>
      <c r="B716" s="64" t="str">
        <f t="shared" si="60"/>
        <v>quinta-feira</v>
      </c>
      <c r="C716" s="46">
        <v>6.8500000000000005E-2</v>
      </c>
      <c r="D716" s="47">
        <v>6.93E-2</v>
      </c>
      <c r="E716" s="48">
        <v>603.16</v>
      </c>
      <c r="F716" s="48">
        <v>595.96</v>
      </c>
      <c r="G716">
        <v>595.65</v>
      </c>
      <c r="I716" s="68"/>
      <c r="J716" s="69"/>
      <c r="K716" s="69"/>
      <c r="L716" s="70"/>
      <c r="M716" s="70"/>
      <c r="N716" s="68"/>
      <c r="O716" s="68"/>
      <c r="P716" s="70"/>
    </row>
    <row r="717" spans="1:16" x14ac:dyDescent="0.25">
      <c r="A717" s="61">
        <v>39633</v>
      </c>
      <c r="B717" s="64" t="str">
        <f t="shared" si="60"/>
        <v>sexta-feira</v>
      </c>
      <c r="C717" s="46">
        <v>6.8699999999999997E-2</v>
      </c>
      <c r="D717" s="47">
        <v>6.9499999999999992E-2</v>
      </c>
      <c r="E717" s="48">
        <v>601.97</v>
      </c>
      <c r="F717" s="48">
        <v>594.78</v>
      </c>
      <c r="G717">
        <v>594.16999999999996</v>
      </c>
      <c r="I717" s="68"/>
      <c r="J717" s="69"/>
      <c r="K717" s="69"/>
      <c r="L717" s="70"/>
      <c r="M717" s="70"/>
      <c r="N717" s="68"/>
      <c r="O717" s="68"/>
      <c r="P717" s="70"/>
    </row>
    <row r="718" spans="1:16" x14ac:dyDescent="0.25">
      <c r="A718" s="61">
        <v>39636</v>
      </c>
      <c r="B718" s="64" t="str">
        <f t="shared" si="60"/>
        <v>segunda-feira</v>
      </c>
      <c r="C718" s="46">
        <v>6.9699999999999998E-2</v>
      </c>
      <c r="D718" s="47">
        <v>7.0499999999999993E-2</v>
      </c>
      <c r="E718" s="48">
        <v>593.29999999999995</v>
      </c>
      <c r="F718" s="48">
        <v>586.22</v>
      </c>
      <c r="G718">
        <v>585.91</v>
      </c>
      <c r="I718" s="68"/>
      <c r="J718" s="69"/>
      <c r="K718" s="69"/>
      <c r="L718" s="70"/>
      <c r="M718" s="70"/>
      <c r="N718" s="68"/>
      <c r="O718" s="68"/>
      <c r="P718" s="70"/>
    </row>
    <row r="719" spans="1:16" x14ac:dyDescent="0.25">
      <c r="A719" s="61">
        <v>39637</v>
      </c>
      <c r="B719" s="64" t="str">
        <f t="shared" si="60"/>
        <v>terça-feira</v>
      </c>
      <c r="C719" s="46">
        <v>6.9400000000000003E-2</v>
      </c>
      <c r="D719" s="47">
        <v>7.0199999999999999E-2</v>
      </c>
      <c r="E719" s="48">
        <v>596.29</v>
      </c>
      <c r="F719" s="48">
        <v>589.16999999999996</v>
      </c>
      <c r="G719">
        <v>588.87</v>
      </c>
      <c r="I719" s="68"/>
      <c r="J719" s="69"/>
      <c r="K719" s="69"/>
      <c r="L719" s="70"/>
      <c r="M719" s="70"/>
      <c r="N719" s="68"/>
      <c r="O719" s="68"/>
      <c r="P719" s="70"/>
    </row>
    <row r="720" spans="1:16" x14ac:dyDescent="0.25">
      <c r="A720" s="61">
        <v>39638</v>
      </c>
      <c r="B720" s="64" t="str">
        <f t="shared" si="60"/>
        <v>quarta-feira</v>
      </c>
      <c r="C720" s="46">
        <v>6.9500000000000006E-2</v>
      </c>
      <c r="D720" s="47">
        <v>7.0300000000000001E-2</v>
      </c>
      <c r="E720" s="48">
        <v>595.70000000000005</v>
      </c>
      <c r="F720" s="48">
        <v>588.59</v>
      </c>
      <c r="G720">
        <v>588.29</v>
      </c>
      <c r="I720" s="68"/>
      <c r="J720" s="69"/>
      <c r="K720" s="69"/>
      <c r="L720" s="70"/>
      <c r="M720" s="70"/>
      <c r="N720" s="68"/>
      <c r="O720" s="68"/>
      <c r="P720" s="70"/>
    </row>
    <row r="721" spans="1:16" x14ac:dyDescent="0.25">
      <c r="A721" s="61">
        <v>39639</v>
      </c>
      <c r="B721" s="64" t="str">
        <f t="shared" si="60"/>
        <v>quinta-feira</v>
      </c>
      <c r="C721" s="46">
        <v>6.9500000000000006E-2</v>
      </c>
      <c r="D721" s="47">
        <v>7.0300000000000001E-2</v>
      </c>
      <c r="E721" s="48">
        <v>595.91</v>
      </c>
      <c r="F721" s="48">
        <v>588.79999999999995</v>
      </c>
      <c r="G721">
        <v>588.5</v>
      </c>
      <c r="I721" s="68"/>
      <c r="J721" s="69"/>
      <c r="K721" s="69"/>
      <c r="L721" s="70"/>
      <c r="M721" s="70"/>
      <c r="N721" s="68"/>
      <c r="O721" s="68"/>
      <c r="P721" s="70"/>
    </row>
    <row r="722" spans="1:16" x14ac:dyDescent="0.25">
      <c r="A722" s="61">
        <v>39640</v>
      </c>
      <c r="B722" s="64" t="str">
        <f t="shared" si="60"/>
        <v>sexta-feira</v>
      </c>
      <c r="C722" s="46">
        <v>6.93E-2</v>
      </c>
      <c r="D722" s="47">
        <v>7.0099999999999996E-2</v>
      </c>
      <c r="E722" s="48">
        <v>598.29999999999995</v>
      </c>
      <c r="F722" s="48">
        <v>591.16</v>
      </c>
      <c r="G722">
        <v>590.57000000000005</v>
      </c>
      <c r="I722" s="68"/>
      <c r="J722" s="69"/>
      <c r="K722" s="69"/>
      <c r="L722" s="70"/>
      <c r="M722" s="70"/>
      <c r="N722" s="68"/>
      <c r="O722" s="68"/>
      <c r="P722" s="70"/>
    </row>
    <row r="723" spans="1:16" x14ac:dyDescent="0.25">
      <c r="A723" s="61">
        <v>39643</v>
      </c>
      <c r="B723" s="64" t="str">
        <f t="shared" si="60"/>
        <v>segunda-feira</v>
      </c>
      <c r="C723" s="46">
        <v>6.9500000000000006E-2</v>
      </c>
      <c r="D723" s="47">
        <v>7.0300000000000001E-2</v>
      </c>
      <c r="E723" s="48">
        <v>596.80999999999995</v>
      </c>
      <c r="F723" s="48">
        <v>589.70000000000005</v>
      </c>
      <c r="G723">
        <v>589.41</v>
      </c>
      <c r="I723" s="68"/>
      <c r="J723" s="69"/>
      <c r="K723" s="69"/>
      <c r="L723" s="70"/>
      <c r="M723" s="70"/>
      <c r="N723" s="68"/>
      <c r="O723" s="68"/>
      <c r="P723" s="70"/>
    </row>
    <row r="724" spans="1:16" x14ac:dyDescent="0.25">
      <c r="A724" s="61">
        <v>39644</v>
      </c>
      <c r="B724" s="64" t="str">
        <f t="shared" si="60"/>
        <v>terça-feira</v>
      </c>
      <c r="C724" s="46">
        <v>6.9699999999999998E-2</v>
      </c>
      <c r="D724" s="47">
        <v>7.0499999999999993E-2</v>
      </c>
      <c r="E724" s="48">
        <v>595.30999999999995</v>
      </c>
      <c r="F724" s="48">
        <v>588.22</v>
      </c>
      <c r="G724">
        <v>587.92999999999995</v>
      </c>
      <c r="I724" s="68"/>
      <c r="J724" s="69"/>
      <c r="K724" s="69"/>
      <c r="L724" s="70"/>
      <c r="M724" s="70"/>
      <c r="N724" s="68"/>
      <c r="O724" s="68"/>
      <c r="P724" s="70"/>
    </row>
    <row r="725" spans="1:16" x14ac:dyDescent="0.25">
      <c r="A725" s="61">
        <v>39645</v>
      </c>
      <c r="B725" s="64" t="str">
        <f t="shared" si="60"/>
        <v>quarta-feira</v>
      </c>
      <c r="C725" s="46">
        <v>6.9500000000000006E-2</v>
      </c>
      <c r="D725" s="47">
        <v>7.0300000000000001E-2</v>
      </c>
      <c r="E725" s="48">
        <v>597.39</v>
      </c>
      <c r="F725" s="48">
        <v>590.27</v>
      </c>
      <c r="G725">
        <v>589.99</v>
      </c>
      <c r="I725" s="68"/>
      <c r="J725" s="69"/>
      <c r="K725" s="69"/>
      <c r="L725" s="70"/>
      <c r="M725" s="70"/>
      <c r="N725" s="68"/>
      <c r="O725" s="68"/>
      <c r="P725" s="70"/>
    </row>
    <row r="726" spans="1:16" x14ac:dyDescent="0.25">
      <c r="A726" s="61">
        <v>39646</v>
      </c>
      <c r="B726" s="64" t="str">
        <f t="shared" si="60"/>
        <v>quinta-feira</v>
      </c>
      <c r="C726" s="46">
        <v>6.9500000000000006E-2</v>
      </c>
      <c r="D726" s="47">
        <v>7.0300000000000001E-2</v>
      </c>
      <c r="E726" s="48">
        <v>597.67999999999995</v>
      </c>
      <c r="F726" s="48">
        <v>590.55999999999995</v>
      </c>
      <c r="G726">
        <v>590.27</v>
      </c>
      <c r="I726" s="68"/>
      <c r="J726" s="69"/>
      <c r="K726" s="69"/>
      <c r="L726" s="70"/>
      <c r="M726" s="70"/>
      <c r="N726" s="68"/>
      <c r="O726" s="68"/>
      <c r="P726" s="70"/>
    </row>
    <row r="727" spans="1:16" x14ac:dyDescent="0.25">
      <c r="A727" s="61">
        <v>39647</v>
      </c>
      <c r="B727" s="64" t="str">
        <f t="shared" si="60"/>
        <v>sexta-feira</v>
      </c>
      <c r="C727" s="46">
        <v>6.9699999999999998E-2</v>
      </c>
      <c r="D727" s="47">
        <v>7.0499999999999993E-2</v>
      </c>
      <c r="E727" s="48">
        <v>596.42999999999995</v>
      </c>
      <c r="F727" s="48">
        <v>589.33000000000004</v>
      </c>
      <c r="G727">
        <v>588.79</v>
      </c>
      <c r="I727" s="68"/>
      <c r="J727" s="69"/>
      <c r="K727" s="69"/>
      <c r="L727" s="70"/>
      <c r="M727" s="70"/>
      <c r="N727" s="68"/>
      <c r="O727" s="68"/>
      <c r="P727" s="70"/>
    </row>
    <row r="728" spans="1:16" x14ac:dyDescent="0.25">
      <c r="A728" s="61">
        <v>39650</v>
      </c>
      <c r="B728" s="64" t="str">
        <f t="shared" si="60"/>
        <v>segunda-feira</v>
      </c>
      <c r="C728" s="46">
        <v>6.9199999999999998E-2</v>
      </c>
      <c r="D728" s="47">
        <v>7.0000000000000007E-2</v>
      </c>
      <c r="E728" s="48">
        <v>601.21</v>
      </c>
      <c r="F728" s="48">
        <v>594.04999999999995</v>
      </c>
      <c r="G728">
        <v>593.76</v>
      </c>
      <c r="I728" s="68"/>
      <c r="J728" s="69"/>
      <c r="K728" s="69"/>
      <c r="L728" s="70"/>
      <c r="M728" s="70"/>
      <c r="N728" s="68"/>
      <c r="O728" s="68"/>
      <c r="P728" s="70"/>
    </row>
    <row r="729" spans="1:16" x14ac:dyDescent="0.25">
      <c r="A729" s="61">
        <v>39651</v>
      </c>
      <c r="B729" s="64" t="str">
        <f t="shared" si="60"/>
        <v>terça-feira</v>
      </c>
      <c r="C729" s="46">
        <v>6.9400000000000003E-2</v>
      </c>
      <c r="D729" s="47">
        <v>7.0199999999999999E-2</v>
      </c>
      <c r="E729" s="48">
        <v>599.70000000000005</v>
      </c>
      <c r="F729" s="48">
        <v>592.55999999999995</v>
      </c>
      <c r="G729">
        <v>592.27</v>
      </c>
      <c r="I729" s="68"/>
      <c r="J729" s="69"/>
      <c r="K729" s="69"/>
      <c r="L729" s="70"/>
      <c r="M729" s="70"/>
      <c r="N729" s="68"/>
      <c r="O729" s="68"/>
      <c r="P729" s="70"/>
    </row>
    <row r="730" spans="1:16" x14ac:dyDescent="0.25">
      <c r="A730" s="61">
        <v>39652</v>
      </c>
      <c r="B730" s="64" t="str">
        <f t="shared" si="60"/>
        <v>quarta-feira</v>
      </c>
      <c r="C730" s="46">
        <v>6.93E-2</v>
      </c>
      <c r="D730" s="47">
        <v>7.0099999999999996E-2</v>
      </c>
      <c r="E730" s="48">
        <v>600.89</v>
      </c>
      <c r="F730" s="48">
        <v>593.73</v>
      </c>
      <c r="G730">
        <v>593.45000000000005</v>
      </c>
      <c r="I730" s="68"/>
      <c r="J730" s="69"/>
      <c r="K730" s="69"/>
      <c r="L730" s="70"/>
      <c r="M730" s="70"/>
      <c r="N730" s="68"/>
      <c r="O730" s="68"/>
      <c r="P730" s="70"/>
    </row>
    <row r="731" spans="1:16" x14ac:dyDescent="0.25">
      <c r="A731" s="61">
        <v>39653</v>
      </c>
      <c r="B731" s="64" t="str">
        <f t="shared" si="60"/>
        <v>quinta-feira</v>
      </c>
      <c r="C731" s="46">
        <v>6.9500000000000006E-2</v>
      </c>
      <c r="D731" s="47">
        <v>7.0300000000000001E-2</v>
      </c>
      <c r="E731" s="48">
        <v>599.38</v>
      </c>
      <c r="F731" s="48">
        <v>592.25</v>
      </c>
      <c r="G731">
        <v>591.96</v>
      </c>
      <c r="I731" s="68"/>
      <c r="J731" s="69"/>
      <c r="K731" s="69"/>
      <c r="L731" s="70"/>
      <c r="M731" s="70"/>
      <c r="N731" s="68"/>
      <c r="O731" s="68"/>
      <c r="P731" s="70"/>
    </row>
    <row r="732" spans="1:16" x14ac:dyDescent="0.25">
      <c r="A732" s="61">
        <v>39654</v>
      </c>
      <c r="B732" s="64" t="str">
        <f t="shared" si="60"/>
        <v>sexta-feira</v>
      </c>
      <c r="C732" s="46">
        <v>6.88E-2</v>
      </c>
      <c r="D732" s="47">
        <v>6.9599999999999995E-2</v>
      </c>
      <c r="E732" s="48">
        <v>606.04</v>
      </c>
      <c r="F732" s="48">
        <v>598.83000000000004</v>
      </c>
      <c r="G732">
        <v>598.33000000000004</v>
      </c>
      <c r="I732" s="68"/>
      <c r="J732" s="69"/>
      <c r="K732" s="69"/>
      <c r="L732" s="70"/>
      <c r="M732" s="70"/>
      <c r="N732" s="68"/>
      <c r="O732" s="68"/>
      <c r="P732" s="70"/>
    </row>
    <row r="733" spans="1:16" x14ac:dyDescent="0.25">
      <c r="A733" s="61">
        <v>39657</v>
      </c>
      <c r="B733" s="64" t="str">
        <f t="shared" si="60"/>
        <v>segunda-feira</v>
      </c>
      <c r="C733" s="46">
        <v>6.9000000000000006E-2</v>
      </c>
      <c r="D733" s="47">
        <v>6.9800000000000001E-2</v>
      </c>
      <c r="E733" s="48">
        <v>604.51</v>
      </c>
      <c r="F733" s="48">
        <v>597.30999999999995</v>
      </c>
      <c r="G733">
        <v>597.04</v>
      </c>
      <c r="I733" s="68"/>
      <c r="J733" s="69"/>
      <c r="K733" s="69"/>
      <c r="L733" s="70"/>
      <c r="M733" s="70"/>
      <c r="N733" s="68"/>
      <c r="O733" s="68"/>
      <c r="P733" s="70"/>
    </row>
    <row r="734" spans="1:16" x14ac:dyDescent="0.25">
      <c r="A734" s="61">
        <v>39658</v>
      </c>
      <c r="B734" s="64" t="str">
        <f t="shared" si="60"/>
        <v>terça-feira</v>
      </c>
      <c r="C734" s="46">
        <v>6.8900000000000003E-2</v>
      </c>
      <c r="D734" s="47">
        <v>6.9699999999999998E-2</v>
      </c>
      <c r="E734" s="48">
        <v>605.69000000000005</v>
      </c>
      <c r="F734" s="48">
        <v>598.48</v>
      </c>
      <c r="G734">
        <v>598.21</v>
      </c>
      <c r="I734" s="68"/>
      <c r="J734" s="69"/>
      <c r="K734" s="69"/>
      <c r="L734" s="70"/>
      <c r="M734" s="70"/>
      <c r="N734" s="68"/>
      <c r="O734" s="68"/>
      <c r="P734" s="70"/>
    </row>
    <row r="735" spans="1:16" x14ac:dyDescent="0.25">
      <c r="A735" s="61">
        <v>39659</v>
      </c>
      <c r="B735" s="64" t="str">
        <f t="shared" si="60"/>
        <v>quarta-feira</v>
      </c>
      <c r="C735" s="46">
        <v>6.88E-2</v>
      </c>
      <c r="D735" s="47">
        <v>6.9599999999999995E-2</v>
      </c>
      <c r="E735" s="48">
        <v>606.87</v>
      </c>
      <c r="F735" s="48">
        <v>599.65</v>
      </c>
      <c r="G735">
        <v>599.38</v>
      </c>
      <c r="I735" s="68"/>
      <c r="J735" s="69"/>
      <c r="K735" s="69"/>
      <c r="L735" s="70"/>
      <c r="M735" s="70"/>
      <c r="N735" s="68"/>
      <c r="O735" s="68"/>
      <c r="P735" s="70"/>
    </row>
    <row r="736" spans="1:16" x14ac:dyDescent="0.25">
      <c r="A736" s="61">
        <v>39660</v>
      </c>
      <c r="B736" s="64" t="str">
        <f t="shared" si="60"/>
        <v>quinta-feira</v>
      </c>
      <c r="C736" s="46">
        <v>6.8599999999999994E-2</v>
      </c>
      <c r="D736" s="47">
        <v>6.9399999999999989E-2</v>
      </c>
      <c r="E736" s="48">
        <v>608.96</v>
      </c>
      <c r="F736" s="48">
        <v>601.72</v>
      </c>
      <c r="G736">
        <v>601.45000000000005</v>
      </c>
      <c r="I736" s="68"/>
      <c r="J736" s="69"/>
      <c r="K736" s="69"/>
      <c r="L736" s="70"/>
      <c r="M736" s="70"/>
      <c r="N736" s="68"/>
      <c r="O736" s="68"/>
      <c r="P736" s="70"/>
    </row>
    <row r="737" spans="1:16" x14ac:dyDescent="0.25">
      <c r="A737" s="61">
        <v>39661</v>
      </c>
      <c r="B737" s="64" t="str">
        <f t="shared" si="60"/>
        <v>sexta-feira</v>
      </c>
      <c r="C737" s="46">
        <v>6.8500000000000005E-2</v>
      </c>
      <c r="D737" s="47">
        <v>6.93E-2</v>
      </c>
      <c r="E737" s="48">
        <v>610.38</v>
      </c>
      <c r="F737" s="48">
        <v>603.12</v>
      </c>
      <c r="G737">
        <v>602.62</v>
      </c>
      <c r="I737" s="68"/>
      <c r="J737" s="69"/>
      <c r="K737" s="69"/>
      <c r="L737" s="70"/>
      <c r="M737" s="70"/>
      <c r="N737" s="68"/>
      <c r="O737" s="68"/>
      <c r="P737" s="70"/>
    </row>
    <row r="738" spans="1:16" x14ac:dyDescent="0.25">
      <c r="A738" s="61">
        <v>39664</v>
      </c>
      <c r="B738" s="64" t="str">
        <f t="shared" si="60"/>
        <v>segunda-feira</v>
      </c>
      <c r="C738" s="46">
        <v>6.83E-2</v>
      </c>
      <c r="D738" s="47">
        <v>6.9099999999999995E-2</v>
      </c>
      <c r="E738" s="48">
        <v>612.49</v>
      </c>
      <c r="F738" s="48">
        <v>605.21</v>
      </c>
      <c r="G738">
        <v>604.92999999999995</v>
      </c>
      <c r="I738" s="68"/>
      <c r="J738" s="69"/>
      <c r="K738" s="69"/>
      <c r="L738" s="70"/>
      <c r="M738" s="70"/>
      <c r="N738" s="68"/>
      <c r="O738" s="68"/>
      <c r="P738" s="70"/>
    </row>
    <row r="739" spans="1:16" x14ac:dyDescent="0.25">
      <c r="A739" s="61">
        <v>39665</v>
      </c>
      <c r="B739" s="64" t="str">
        <f t="shared" si="60"/>
        <v>terça-feira</v>
      </c>
      <c r="C739" s="46">
        <v>6.8500000000000005E-2</v>
      </c>
      <c r="D739" s="47">
        <v>6.93E-2</v>
      </c>
      <c r="E739" s="48">
        <v>610.94000000000005</v>
      </c>
      <c r="F739" s="48">
        <v>603.66999999999996</v>
      </c>
      <c r="G739">
        <v>603.4</v>
      </c>
      <c r="I739" s="68"/>
      <c r="J739" s="69"/>
      <c r="K739" s="69"/>
      <c r="L739" s="70"/>
      <c r="M739" s="70"/>
      <c r="N739" s="68"/>
      <c r="O739" s="68"/>
      <c r="P739" s="70"/>
    </row>
    <row r="740" spans="1:16" x14ac:dyDescent="0.25">
      <c r="A740" s="61">
        <v>39666</v>
      </c>
      <c r="B740" s="64" t="str">
        <f t="shared" si="60"/>
        <v>quarta-feira</v>
      </c>
      <c r="C740" s="46">
        <v>6.8500000000000005E-2</v>
      </c>
      <c r="D740" s="47">
        <v>6.93E-2</v>
      </c>
      <c r="E740" s="48">
        <v>611.21</v>
      </c>
      <c r="F740" s="48">
        <v>603.95000000000005</v>
      </c>
      <c r="G740">
        <v>603.66999999999996</v>
      </c>
      <c r="I740" s="68"/>
      <c r="J740" s="69"/>
      <c r="K740" s="69"/>
      <c r="L740" s="70"/>
      <c r="M740" s="70"/>
      <c r="N740" s="68"/>
      <c r="O740" s="68"/>
      <c r="P740" s="70"/>
    </row>
    <row r="741" spans="1:16" x14ac:dyDescent="0.25">
      <c r="A741" s="61">
        <v>39667</v>
      </c>
      <c r="B741" s="64" t="str">
        <f t="shared" si="60"/>
        <v>quinta-feira</v>
      </c>
      <c r="C741" s="46">
        <v>6.8500000000000005E-2</v>
      </c>
      <c r="D741" s="47">
        <v>6.93E-2</v>
      </c>
      <c r="E741" s="48">
        <v>611.49</v>
      </c>
      <c r="F741" s="48">
        <v>604.22</v>
      </c>
      <c r="G741">
        <v>603.95000000000005</v>
      </c>
      <c r="I741" s="68"/>
      <c r="J741" s="69"/>
      <c r="K741" s="69"/>
      <c r="L741" s="70"/>
      <c r="M741" s="70"/>
      <c r="N741" s="68"/>
      <c r="O741" s="68"/>
      <c r="P741" s="70"/>
    </row>
    <row r="742" spans="1:16" x14ac:dyDescent="0.25">
      <c r="A742" s="61">
        <v>39668</v>
      </c>
      <c r="B742" s="64" t="str">
        <f t="shared" si="60"/>
        <v>sexta-feira</v>
      </c>
      <c r="C742" s="46">
        <v>6.8900000000000003E-2</v>
      </c>
      <c r="D742" s="47">
        <v>6.9699999999999998E-2</v>
      </c>
      <c r="E742" s="48">
        <v>608.04</v>
      </c>
      <c r="F742" s="48">
        <v>600.82000000000005</v>
      </c>
      <c r="G742">
        <v>600.35</v>
      </c>
      <c r="I742" s="68"/>
      <c r="J742" s="69"/>
      <c r="K742" s="69"/>
      <c r="L742" s="70"/>
      <c r="M742" s="70"/>
      <c r="N742" s="68"/>
      <c r="O742" s="68"/>
      <c r="P742" s="70"/>
    </row>
    <row r="743" spans="1:16" x14ac:dyDescent="0.25">
      <c r="A743" s="61">
        <v>39671</v>
      </c>
      <c r="B743" s="64" t="str">
        <f t="shared" si="60"/>
        <v>segunda-feira</v>
      </c>
      <c r="C743" s="46">
        <v>6.9000000000000006E-2</v>
      </c>
      <c r="D743" s="47">
        <v>6.9800000000000001E-2</v>
      </c>
      <c r="E743" s="48">
        <v>607.39</v>
      </c>
      <c r="F743" s="48">
        <v>600.17999999999995</v>
      </c>
      <c r="G743">
        <v>599.91999999999996</v>
      </c>
      <c r="I743" s="68"/>
      <c r="J743" s="69"/>
      <c r="K743" s="69"/>
      <c r="L743" s="70"/>
      <c r="M743" s="70"/>
      <c r="N743" s="68"/>
      <c r="O743" s="68"/>
      <c r="P743" s="70"/>
    </row>
    <row r="744" spans="1:16" x14ac:dyDescent="0.25">
      <c r="A744" s="61">
        <v>39672</v>
      </c>
      <c r="B744" s="64" t="str">
        <f t="shared" si="60"/>
        <v>terça-feira</v>
      </c>
      <c r="C744" s="46">
        <v>6.9199999999999998E-2</v>
      </c>
      <c r="D744" s="47">
        <v>7.0000000000000007E-2</v>
      </c>
      <c r="E744" s="48">
        <v>605.85</v>
      </c>
      <c r="F744" s="48">
        <v>598.66</v>
      </c>
      <c r="G744">
        <v>598.4</v>
      </c>
      <c r="I744" s="68"/>
      <c r="J744" s="69"/>
      <c r="K744" s="69"/>
      <c r="L744" s="70"/>
      <c r="M744" s="70"/>
      <c r="N744" s="68"/>
      <c r="O744" s="68"/>
      <c r="P744" s="70"/>
    </row>
    <row r="745" spans="1:16" x14ac:dyDescent="0.25">
      <c r="A745" s="61">
        <v>39673</v>
      </c>
      <c r="B745" s="64" t="str">
        <f t="shared" si="60"/>
        <v>quarta-feira</v>
      </c>
      <c r="C745" s="46">
        <v>6.9400000000000003E-2</v>
      </c>
      <c r="D745" s="47">
        <v>7.0199999999999999E-2</v>
      </c>
      <c r="E745" s="48">
        <v>604.30999999999995</v>
      </c>
      <c r="F745" s="48">
        <v>597.14</v>
      </c>
      <c r="G745">
        <v>596.88</v>
      </c>
      <c r="I745" s="68"/>
      <c r="J745" s="69"/>
      <c r="K745" s="69"/>
      <c r="L745" s="70"/>
      <c r="M745" s="70"/>
      <c r="N745" s="68"/>
      <c r="O745" s="68"/>
      <c r="P745" s="70"/>
    </row>
    <row r="746" spans="1:16" x14ac:dyDescent="0.25">
      <c r="A746" s="61">
        <v>39674</v>
      </c>
      <c r="B746" s="64" t="str">
        <f t="shared" si="60"/>
        <v>quinta-feira</v>
      </c>
      <c r="C746" s="46">
        <v>6.9199999999999998E-2</v>
      </c>
      <c r="D746" s="47">
        <v>7.0000000000000007E-2</v>
      </c>
      <c r="E746" s="48">
        <v>606.37</v>
      </c>
      <c r="F746" s="48">
        <v>599.17999999999995</v>
      </c>
      <c r="G746">
        <v>598.95000000000005</v>
      </c>
      <c r="I746" s="68"/>
      <c r="J746" s="69"/>
      <c r="K746" s="69"/>
      <c r="L746" s="70"/>
      <c r="M746" s="70"/>
      <c r="N746" s="68"/>
      <c r="O746" s="68"/>
      <c r="P746" s="70"/>
    </row>
    <row r="747" spans="1:16" x14ac:dyDescent="0.25">
      <c r="A747" s="61">
        <v>39675</v>
      </c>
      <c r="B747" s="64" t="str">
        <f t="shared" si="60"/>
        <v>sexta-feira</v>
      </c>
      <c r="C747" s="46">
        <v>6.9099999999999995E-2</v>
      </c>
      <c r="D747" s="47">
        <v>6.989999999999999E-2</v>
      </c>
      <c r="E747" s="48">
        <v>607.66999999999996</v>
      </c>
      <c r="F747" s="48">
        <v>600.47</v>
      </c>
      <c r="G747">
        <v>600.08000000000004</v>
      </c>
      <c r="I747" s="68"/>
      <c r="J747" s="69"/>
      <c r="K747" s="69"/>
      <c r="L747" s="70"/>
      <c r="M747" s="70"/>
      <c r="N747" s="68"/>
      <c r="O747" s="68"/>
      <c r="P747" s="70"/>
    </row>
    <row r="748" spans="1:16" x14ac:dyDescent="0.25">
      <c r="A748" s="61">
        <v>39678</v>
      </c>
      <c r="B748" s="64" t="str">
        <f t="shared" si="60"/>
        <v>segunda-feira</v>
      </c>
      <c r="C748" s="46">
        <v>6.8900000000000003E-2</v>
      </c>
      <c r="D748" s="47">
        <v>6.9699999999999998E-2</v>
      </c>
      <c r="E748" s="48">
        <v>609.72</v>
      </c>
      <c r="F748" s="48">
        <v>602.49</v>
      </c>
      <c r="G748">
        <v>602.26</v>
      </c>
      <c r="I748" s="68"/>
      <c r="J748" s="69"/>
      <c r="K748" s="69"/>
      <c r="L748" s="70"/>
      <c r="M748" s="70"/>
      <c r="N748" s="68"/>
      <c r="O748" s="68"/>
      <c r="P748" s="70"/>
    </row>
    <row r="749" spans="1:16" x14ac:dyDescent="0.25">
      <c r="A749" s="61">
        <v>39679</v>
      </c>
      <c r="B749" s="64" t="str">
        <f t="shared" si="60"/>
        <v>terça-feira</v>
      </c>
      <c r="C749" s="46">
        <v>6.8599999999999994E-2</v>
      </c>
      <c r="D749" s="47">
        <v>6.9399999999999989E-2</v>
      </c>
      <c r="E749" s="48">
        <v>612.69000000000005</v>
      </c>
      <c r="F749" s="48">
        <v>605.42999999999995</v>
      </c>
      <c r="G749">
        <v>605.19000000000005</v>
      </c>
      <c r="I749" s="68"/>
      <c r="J749" s="69"/>
      <c r="K749" s="69"/>
      <c r="L749" s="70"/>
      <c r="M749" s="70"/>
      <c r="N749" s="68"/>
      <c r="O749" s="68"/>
      <c r="P749" s="70"/>
    </row>
    <row r="750" spans="1:16" x14ac:dyDescent="0.25">
      <c r="A750" s="61">
        <v>39680</v>
      </c>
      <c r="B750" s="64" t="str">
        <f t="shared" si="60"/>
        <v>quarta-feira</v>
      </c>
      <c r="C750" s="46">
        <v>6.8599999999999994E-2</v>
      </c>
      <c r="D750" s="47">
        <v>6.9399999999999989E-2</v>
      </c>
      <c r="E750" s="48">
        <v>612.92999999999995</v>
      </c>
      <c r="F750" s="48">
        <v>605.66999999999996</v>
      </c>
      <c r="G750">
        <v>605.42999999999995</v>
      </c>
      <c r="I750" s="68"/>
      <c r="J750" s="69"/>
      <c r="K750" s="69"/>
      <c r="L750" s="70"/>
      <c r="M750" s="70"/>
      <c r="N750" s="68"/>
      <c r="O750" s="68"/>
      <c r="P750" s="70"/>
    </row>
    <row r="751" spans="1:16" x14ac:dyDescent="0.25">
      <c r="A751" s="61">
        <v>39681</v>
      </c>
      <c r="B751" s="64" t="str">
        <f t="shared" si="60"/>
        <v>quinta-feira</v>
      </c>
      <c r="C751" s="46">
        <v>6.8500000000000005E-2</v>
      </c>
      <c r="D751" s="47">
        <v>6.93E-2</v>
      </c>
      <c r="E751" s="48">
        <v>614.09</v>
      </c>
      <c r="F751" s="48">
        <v>606.80999999999995</v>
      </c>
      <c r="G751">
        <v>606.57000000000005</v>
      </c>
      <c r="I751" s="68"/>
      <c r="J751" s="69"/>
      <c r="K751" s="69"/>
      <c r="L751" s="70"/>
      <c r="M751" s="70"/>
      <c r="N751" s="68"/>
      <c r="O751" s="68"/>
      <c r="P751" s="70"/>
    </row>
    <row r="752" spans="1:16" x14ac:dyDescent="0.25">
      <c r="A752" s="61">
        <v>39682</v>
      </c>
      <c r="B752" s="64" t="str">
        <f t="shared" si="60"/>
        <v>sexta-feira</v>
      </c>
      <c r="C752" s="46">
        <v>6.8699999999999997E-2</v>
      </c>
      <c r="D752" s="47">
        <v>6.9499999999999992E-2</v>
      </c>
      <c r="E752" s="48">
        <v>612.65</v>
      </c>
      <c r="F752" s="48">
        <v>605.39</v>
      </c>
      <c r="G752">
        <v>605</v>
      </c>
      <c r="I752" s="68"/>
      <c r="J752" s="69"/>
      <c r="K752" s="69"/>
      <c r="L752" s="70"/>
      <c r="M752" s="70"/>
      <c r="N752" s="68"/>
      <c r="O752" s="68"/>
      <c r="P752" s="70"/>
    </row>
    <row r="753" spans="1:16" x14ac:dyDescent="0.25">
      <c r="A753" s="61">
        <v>39685</v>
      </c>
      <c r="B753" s="64" t="str">
        <f t="shared" si="60"/>
        <v>segunda-feira</v>
      </c>
      <c r="C753" s="46">
        <v>6.8599999999999994E-2</v>
      </c>
      <c r="D753" s="47">
        <v>6.9399999999999989E-2</v>
      </c>
      <c r="E753" s="48">
        <v>613.63</v>
      </c>
      <c r="F753" s="48">
        <v>606.36</v>
      </c>
      <c r="G753">
        <v>606.14</v>
      </c>
      <c r="I753" s="68"/>
      <c r="J753" s="69"/>
      <c r="K753" s="69"/>
      <c r="L753" s="70"/>
      <c r="M753" s="70"/>
      <c r="N753" s="68"/>
      <c r="O753" s="68"/>
      <c r="P753" s="70"/>
    </row>
    <row r="754" spans="1:16" x14ac:dyDescent="0.25">
      <c r="A754" s="61">
        <v>39686</v>
      </c>
      <c r="B754" s="64" t="str">
        <f t="shared" si="60"/>
        <v>terça-feira</v>
      </c>
      <c r="C754" s="46">
        <v>6.8599999999999994E-2</v>
      </c>
      <c r="D754" s="47">
        <v>6.9399999999999989E-2</v>
      </c>
      <c r="E754" s="48">
        <v>613.85</v>
      </c>
      <c r="F754" s="48">
        <v>606.58000000000004</v>
      </c>
      <c r="G754">
        <v>606.36</v>
      </c>
      <c r="I754" s="68"/>
      <c r="J754" s="69"/>
      <c r="K754" s="69"/>
      <c r="L754" s="70"/>
      <c r="M754" s="70"/>
      <c r="N754" s="68"/>
      <c r="O754" s="68"/>
      <c r="P754" s="70"/>
    </row>
    <row r="755" spans="1:16" x14ac:dyDescent="0.25">
      <c r="A755" s="61">
        <v>39687</v>
      </c>
      <c r="B755" s="64" t="str">
        <f t="shared" si="60"/>
        <v>quarta-feira</v>
      </c>
      <c r="C755" s="46">
        <v>6.88E-2</v>
      </c>
      <c r="D755" s="47">
        <v>6.9599999999999995E-2</v>
      </c>
      <c r="E755" s="48">
        <v>612.25</v>
      </c>
      <c r="F755" s="48">
        <v>605</v>
      </c>
      <c r="G755">
        <v>604.78</v>
      </c>
      <c r="I755" s="68"/>
      <c r="J755" s="69"/>
      <c r="K755" s="69"/>
      <c r="L755" s="70"/>
      <c r="M755" s="70"/>
      <c r="N755" s="68"/>
      <c r="O755" s="68"/>
      <c r="P755" s="70"/>
    </row>
    <row r="756" spans="1:16" x14ac:dyDescent="0.25">
      <c r="A756" s="61">
        <v>39688</v>
      </c>
      <c r="B756" s="64" t="str">
        <f t="shared" si="60"/>
        <v>quinta-feira</v>
      </c>
      <c r="C756" s="46">
        <v>6.88E-2</v>
      </c>
      <c r="D756" s="47">
        <v>6.9599999999999995E-2</v>
      </c>
      <c r="E756" s="48">
        <v>612.69000000000005</v>
      </c>
      <c r="F756" s="48">
        <v>605.44000000000005</v>
      </c>
      <c r="G756">
        <v>605.20000000000005</v>
      </c>
      <c r="I756" s="68"/>
      <c r="J756" s="69"/>
      <c r="K756" s="69"/>
      <c r="L756" s="70"/>
      <c r="M756" s="70"/>
      <c r="N756" s="68"/>
      <c r="O756" s="68"/>
      <c r="P756" s="70"/>
    </row>
    <row r="757" spans="1:16" x14ac:dyDescent="0.25">
      <c r="A757" s="61">
        <v>39689</v>
      </c>
      <c r="B757" s="64" t="str">
        <f t="shared" si="60"/>
        <v>sexta-feira</v>
      </c>
      <c r="C757" s="46">
        <v>6.88E-2</v>
      </c>
      <c r="D757" s="47">
        <v>6.9599999999999995E-2</v>
      </c>
      <c r="E757" s="48">
        <v>612.82000000000005</v>
      </c>
      <c r="F757" s="48">
        <v>605.57000000000005</v>
      </c>
      <c r="G757">
        <v>605.23</v>
      </c>
      <c r="I757" s="68"/>
      <c r="J757" s="69"/>
      <c r="K757" s="69"/>
      <c r="L757" s="70"/>
      <c r="M757" s="70"/>
      <c r="N757" s="68"/>
      <c r="O757" s="68"/>
      <c r="P757" s="70"/>
    </row>
    <row r="758" spans="1:16" x14ac:dyDescent="0.25">
      <c r="A758" s="61">
        <v>39692</v>
      </c>
      <c r="B758" s="64" t="str">
        <f t="shared" si="60"/>
        <v>segunda-feira</v>
      </c>
      <c r="C758" s="46">
        <v>6.8699999999999997E-2</v>
      </c>
      <c r="D758" s="47">
        <v>6.9499999999999992E-2</v>
      </c>
      <c r="E758" s="48">
        <v>613.95000000000005</v>
      </c>
      <c r="F758" s="48">
        <v>606.69000000000005</v>
      </c>
      <c r="G758">
        <v>606.47</v>
      </c>
      <c r="I758" s="68"/>
      <c r="J758" s="69"/>
      <c r="K758" s="69"/>
      <c r="L758" s="70"/>
      <c r="M758" s="70"/>
      <c r="N758" s="68"/>
      <c r="O758" s="68"/>
      <c r="P758" s="70"/>
    </row>
    <row r="759" spans="1:16" x14ac:dyDescent="0.25">
      <c r="A759" s="61">
        <v>39693</v>
      </c>
      <c r="B759" s="64" t="str">
        <f t="shared" si="60"/>
        <v>terça-feira</v>
      </c>
      <c r="C759" s="46">
        <v>6.8699999999999997E-2</v>
      </c>
      <c r="D759" s="47">
        <v>6.9499999999999992E-2</v>
      </c>
      <c r="E759" s="48">
        <v>614.17999999999995</v>
      </c>
      <c r="F759" s="48">
        <v>606.91</v>
      </c>
      <c r="G759">
        <v>606.69000000000005</v>
      </c>
      <c r="I759" s="68"/>
      <c r="J759" s="69"/>
      <c r="K759" s="69"/>
      <c r="L759" s="70"/>
      <c r="M759" s="70"/>
      <c r="N759" s="68"/>
      <c r="O759" s="68"/>
      <c r="P759" s="70"/>
    </row>
    <row r="760" spans="1:16" x14ac:dyDescent="0.25">
      <c r="A760" s="61">
        <v>39694</v>
      </c>
      <c r="B760" s="64" t="str">
        <f t="shared" si="60"/>
        <v>quarta-feira</v>
      </c>
      <c r="C760" s="46">
        <v>6.8900000000000003E-2</v>
      </c>
      <c r="D760" s="47">
        <v>6.9699999999999998E-2</v>
      </c>
      <c r="E760" s="48">
        <v>612.58000000000004</v>
      </c>
      <c r="F760" s="48">
        <v>605.34</v>
      </c>
      <c r="G760">
        <v>605.11</v>
      </c>
      <c r="I760" s="68"/>
      <c r="J760" s="69"/>
      <c r="K760" s="69"/>
      <c r="L760" s="70"/>
      <c r="M760" s="70"/>
      <c r="N760" s="68"/>
      <c r="O760" s="68"/>
      <c r="P760" s="70"/>
    </row>
    <row r="761" spans="1:16" x14ac:dyDescent="0.25">
      <c r="A761" s="61">
        <v>39695</v>
      </c>
      <c r="B761" s="64" t="str">
        <f t="shared" si="60"/>
        <v>quinta-feira</v>
      </c>
      <c r="C761" s="46">
        <v>6.9000000000000006E-2</v>
      </c>
      <c r="D761" s="47">
        <v>6.9800000000000001E-2</v>
      </c>
      <c r="E761" s="48">
        <v>611.89</v>
      </c>
      <c r="F761" s="48">
        <v>604.66</v>
      </c>
      <c r="G761">
        <v>604.44000000000005</v>
      </c>
      <c r="I761" s="68"/>
      <c r="J761" s="69"/>
      <c r="K761" s="69"/>
      <c r="L761" s="70"/>
      <c r="M761" s="70"/>
      <c r="N761" s="68"/>
      <c r="O761" s="68"/>
      <c r="P761" s="70"/>
    </row>
    <row r="762" spans="1:16" x14ac:dyDescent="0.25">
      <c r="A762" s="61">
        <v>39696</v>
      </c>
      <c r="B762" s="64" t="str">
        <f t="shared" si="60"/>
        <v>sexta-feira</v>
      </c>
      <c r="C762" s="46">
        <v>6.9500000000000006E-2</v>
      </c>
      <c r="D762" s="47">
        <v>7.0300000000000001E-2</v>
      </c>
      <c r="E762" s="48">
        <v>607.55999999999995</v>
      </c>
      <c r="F762" s="48">
        <v>600.39</v>
      </c>
      <c r="G762">
        <v>600.05999999999995</v>
      </c>
      <c r="I762" s="68"/>
      <c r="J762" s="69"/>
      <c r="K762" s="69"/>
      <c r="L762" s="70"/>
      <c r="M762" s="70"/>
      <c r="N762" s="68"/>
      <c r="O762" s="68"/>
      <c r="P762" s="70"/>
    </row>
    <row r="763" spans="1:16" x14ac:dyDescent="0.25">
      <c r="A763" s="61">
        <v>39699</v>
      </c>
      <c r="B763" s="64" t="str">
        <f t="shared" si="60"/>
        <v>segunda-feira</v>
      </c>
      <c r="C763" s="46">
        <v>6.9099999999999995E-2</v>
      </c>
      <c r="D763" s="47">
        <v>6.989999999999999E-2</v>
      </c>
      <c r="E763" s="48">
        <v>611.4</v>
      </c>
      <c r="F763" s="48">
        <v>604.17999999999995</v>
      </c>
      <c r="G763">
        <v>603.96</v>
      </c>
      <c r="I763" s="68"/>
      <c r="J763" s="69"/>
      <c r="K763" s="69"/>
      <c r="L763" s="70"/>
      <c r="M763" s="70"/>
      <c r="N763" s="68"/>
      <c r="O763" s="68"/>
      <c r="P763" s="70"/>
    </row>
    <row r="764" spans="1:16" x14ac:dyDescent="0.25">
      <c r="A764" s="61">
        <v>39700</v>
      </c>
      <c r="B764" s="64" t="str">
        <f t="shared" si="60"/>
        <v>terça-feira</v>
      </c>
      <c r="C764" s="46">
        <v>6.9699999999999998E-2</v>
      </c>
      <c r="D764" s="47">
        <v>7.0499999999999993E-2</v>
      </c>
      <c r="E764" s="48">
        <v>606.19000000000005</v>
      </c>
      <c r="F764" s="48">
        <v>599.04</v>
      </c>
      <c r="G764">
        <v>598.82000000000005</v>
      </c>
      <c r="I764" s="68"/>
      <c r="J764" s="69"/>
      <c r="K764" s="69"/>
      <c r="L764" s="70"/>
      <c r="M764" s="70"/>
      <c r="N764" s="68"/>
      <c r="O764" s="68"/>
      <c r="P764" s="70"/>
    </row>
    <row r="765" spans="1:16" x14ac:dyDescent="0.25">
      <c r="A765" s="61">
        <v>39701</v>
      </c>
      <c r="B765" s="64" t="str">
        <f t="shared" si="60"/>
        <v>quarta-feira</v>
      </c>
      <c r="C765" s="46">
        <v>6.9599999999999995E-2</v>
      </c>
      <c r="D765" s="47">
        <v>7.039999999999999E-2</v>
      </c>
      <c r="E765" s="48">
        <v>607.30999999999995</v>
      </c>
      <c r="F765" s="48">
        <v>600.15</v>
      </c>
      <c r="G765">
        <v>599.92999999999995</v>
      </c>
      <c r="I765" s="68"/>
      <c r="J765" s="69"/>
      <c r="K765" s="69"/>
      <c r="L765" s="70"/>
      <c r="M765" s="70"/>
      <c r="N765" s="68"/>
      <c r="O765" s="68"/>
      <c r="P765" s="70"/>
    </row>
    <row r="766" spans="1:16" x14ac:dyDescent="0.25">
      <c r="A766" s="61">
        <v>39702</v>
      </c>
      <c r="B766" s="64" t="str">
        <f t="shared" si="60"/>
        <v>quinta-feira</v>
      </c>
      <c r="C766" s="46">
        <v>6.9699999999999998E-2</v>
      </c>
      <c r="D766" s="47">
        <v>7.0499999999999993E-2</v>
      </c>
      <c r="E766" s="48">
        <v>606.63</v>
      </c>
      <c r="F766" s="48">
        <v>599.47</v>
      </c>
      <c r="G766">
        <v>599.26</v>
      </c>
      <c r="I766" s="68"/>
      <c r="J766" s="69"/>
      <c r="K766" s="69"/>
      <c r="L766" s="70"/>
      <c r="M766" s="70"/>
      <c r="N766" s="68"/>
      <c r="O766" s="68"/>
      <c r="P766" s="70"/>
    </row>
    <row r="767" spans="1:16" x14ac:dyDescent="0.25">
      <c r="A767" s="61">
        <v>39703</v>
      </c>
      <c r="B767" s="64" t="str">
        <f t="shared" si="60"/>
        <v>sexta-feira</v>
      </c>
      <c r="C767" s="46">
        <v>6.9599999999999995E-2</v>
      </c>
      <c r="D767" s="47">
        <v>7.039999999999999E-2</v>
      </c>
      <c r="E767" s="48">
        <v>607.85</v>
      </c>
      <c r="F767" s="48">
        <v>600.69000000000005</v>
      </c>
      <c r="G767">
        <v>600.34</v>
      </c>
      <c r="I767" s="68"/>
      <c r="J767" s="69"/>
      <c r="K767" s="69"/>
      <c r="L767" s="70"/>
      <c r="M767" s="70"/>
      <c r="N767" s="68"/>
      <c r="O767" s="68"/>
      <c r="P767" s="70"/>
    </row>
    <row r="768" spans="1:16" x14ac:dyDescent="0.25">
      <c r="A768" s="61">
        <v>39706</v>
      </c>
      <c r="B768" s="64" t="str">
        <f t="shared" si="60"/>
        <v>segunda-feira</v>
      </c>
      <c r="C768" s="46">
        <v>6.9599999999999995E-2</v>
      </c>
      <c r="D768" s="47">
        <v>7.039999999999999E-2</v>
      </c>
      <c r="E768" s="48">
        <v>608.08000000000004</v>
      </c>
      <c r="F768" s="48">
        <v>600.91</v>
      </c>
      <c r="G768">
        <v>600.69000000000005</v>
      </c>
      <c r="I768" s="68"/>
      <c r="J768" s="69"/>
      <c r="K768" s="69"/>
      <c r="L768" s="70"/>
      <c r="M768" s="70"/>
      <c r="N768" s="68"/>
      <c r="O768" s="68"/>
      <c r="P768" s="70"/>
    </row>
    <row r="769" spans="1:16" x14ac:dyDescent="0.25">
      <c r="A769" s="61">
        <v>39707</v>
      </c>
      <c r="B769" s="64" t="str">
        <f t="shared" si="60"/>
        <v>terça-feira</v>
      </c>
      <c r="C769" s="46">
        <v>7.0000000000000007E-2</v>
      </c>
      <c r="D769" s="47">
        <v>7.0800000000000002E-2</v>
      </c>
      <c r="E769" s="48">
        <v>604.71</v>
      </c>
      <c r="F769" s="48">
        <v>597.58000000000004</v>
      </c>
      <c r="G769">
        <v>597.36</v>
      </c>
      <c r="I769" s="68"/>
      <c r="J769" s="69"/>
      <c r="K769" s="69"/>
      <c r="L769" s="70"/>
      <c r="M769" s="70"/>
      <c r="N769" s="68"/>
      <c r="O769" s="68"/>
      <c r="P769" s="70"/>
    </row>
    <row r="770" spans="1:16" x14ac:dyDescent="0.25">
      <c r="A770" s="61">
        <v>39708</v>
      </c>
      <c r="B770" s="64" t="str">
        <f t="shared" si="60"/>
        <v>quarta-feira</v>
      </c>
      <c r="C770" s="46">
        <v>7.0599999999999996E-2</v>
      </c>
      <c r="D770" s="47">
        <v>7.1399999999999991E-2</v>
      </c>
      <c r="E770" s="48">
        <v>599.58000000000004</v>
      </c>
      <c r="F770" s="48">
        <v>592.52</v>
      </c>
      <c r="G770">
        <v>592.29999999999995</v>
      </c>
      <c r="I770" s="68"/>
      <c r="J770" s="69"/>
      <c r="K770" s="69"/>
      <c r="L770" s="70"/>
      <c r="M770" s="70"/>
      <c r="N770" s="68"/>
      <c r="O770" s="68"/>
      <c r="P770" s="70"/>
    </row>
    <row r="771" spans="1:16" x14ac:dyDescent="0.25">
      <c r="A771" s="61">
        <v>39709</v>
      </c>
      <c r="B771" s="64" t="str">
        <f t="shared" ref="B771:B834" si="61">TEXT(A771,"dddd")</f>
        <v>quinta-feira</v>
      </c>
      <c r="C771" s="46">
        <v>7.2700000000000001E-2</v>
      </c>
      <c r="D771" s="47">
        <v>7.3499999999999996E-2</v>
      </c>
      <c r="E771" s="48">
        <v>581.46</v>
      </c>
      <c r="F771" s="48">
        <v>574.63</v>
      </c>
      <c r="G771">
        <v>574.41</v>
      </c>
      <c r="I771" s="68"/>
      <c r="J771" s="69"/>
      <c r="K771" s="69"/>
      <c r="L771" s="70"/>
      <c r="M771" s="70"/>
      <c r="N771" s="68"/>
      <c r="O771" s="68"/>
      <c r="P771" s="70"/>
    </row>
    <row r="772" spans="1:16" x14ac:dyDescent="0.25">
      <c r="A772" s="61">
        <v>39710</v>
      </c>
      <c r="B772" s="64" t="str">
        <f t="shared" si="61"/>
        <v>sexta-feira</v>
      </c>
      <c r="C772" s="46">
        <v>7.22E-2</v>
      </c>
      <c r="D772" s="47">
        <v>7.2999999999999995E-2</v>
      </c>
      <c r="E772" s="48">
        <v>586.12</v>
      </c>
      <c r="F772" s="48">
        <v>579.23</v>
      </c>
      <c r="G772">
        <v>578.89</v>
      </c>
      <c r="I772" s="68"/>
      <c r="J772" s="69"/>
      <c r="K772" s="69"/>
      <c r="L772" s="70"/>
      <c r="M772" s="70"/>
      <c r="N772" s="68"/>
      <c r="O772" s="68"/>
      <c r="P772" s="70"/>
    </row>
    <row r="773" spans="1:16" x14ac:dyDescent="0.25">
      <c r="A773" s="61">
        <v>39713</v>
      </c>
      <c r="B773" s="64" t="str">
        <f t="shared" si="61"/>
        <v>segunda-feira</v>
      </c>
      <c r="C773" s="46">
        <v>6.9900000000000004E-2</v>
      </c>
      <c r="D773" s="47">
        <v>7.0699999999999999E-2</v>
      </c>
      <c r="E773" s="48">
        <v>606.63</v>
      </c>
      <c r="F773" s="48">
        <v>599.49</v>
      </c>
      <c r="G773">
        <v>599.27</v>
      </c>
      <c r="I773" s="68"/>
      <c r="J773" s="69"/>
      <c r="K773" s="69"/>
      <c r="L773" s="70"/>
      <c r="M773" s="70"/>
      <c r="N773" s="68"/>
      <c r="O773" s="68"/>
      <c r="P773" s="70"/>
    </row>
    <row r="774" spans="1:16" x14ac:dyDescent="0.25">
      <c r="A774" s="61">
        <v>39714</v>
      </c>
      <c r="B774" s="64" t="str">
        <f t="shared" si="61"/>
        <v>terça-feira</v>
      </c>
      <c r="C774" s="46">
        <v>7.0999999999999994E-2</v>
      </c>
      <c r="D774" s="47">
        <v>7.1799999999999989E-2</v>
      </c>
      <c r="E774" s="48">
        <v>597.05999999999995</v>
      </c>
      <c r="F774" s="48">
        <v>590.04</v>
      </c>
      <c r="G774">
        <v>589.82000000000005</v>
      </c>
      <c r="I774" s="68"/>
      <c r="J774" s="69"/>
      <c r="K774" s="69"/>
      <c r="L774" s="70"/>
      <c r="M774" s="70"/>
      <c r="N774" s="68"/>
      <c r="O774" s="68"/>
      <c r="P774" s="70"/>
    </row>
    <row r="775" spans="1:16" x14ac:dyDescent="0.25">
      <c r="A775" s="61">
        <v>39715</v>
      </c>
      <c r="B775" s="64" t="str">
        <f t="shared" si="61"/>
        <v>quarta-feira</v>
      </c>
      <c r="C775" s="46">
        <v>7.17E-2</v>
      </c>
      <c r="D775" s="47">
        <v>7.2499999999999995E-2</v>
      </c>
      <c r="E775" s="48">
        <v>591.14</v>
      </c>
      <c r="F775" s="48">
        <v>584.19000000000005</v>
      </c>
      <c r="G775">
        <v>583.97</v>
      </c>
      <c r="I775" s="68"/>
      <c r="J775" s="69"/>
      <c r="K775" s="69"/>
      <c r="L775" s="70"/>
      <c r="M775" s="70"/>
      <c r="N775" s="68"/>
      <c r="O775" s="68"/>
      <c r="P775" s="70"/>
    </row>
    <row r="776" spans="1:16" x14ac:dyDescent="0.25">
      <c r="A776" s="61">
        <v>39716</v>
      </c>
      <c r="B776" s="64" t="str">
        <f t="shared" si="61"/>
        <v>quinta-feira</v>
      </c>
      <c r="C776" s="46">
        <v>7.17E-2</v>
      </c>
      <c r="D776" s="47">
        <v>7.2499999999999995E-2</v>
      </c>
      <c r="E776" s="48">
        <v>591.14</v>
      </c>
      <c r="F776" s="48">
        <v>584.20000000000005</v>
      </c>
      <c r="G776">
        <v>584</v>
      </c>
      <c r="I776" s="68"/>
      <c r="J776" s="69"/>
      <c r="K776" s="69"/>
      <c r="L776" s="70"/>
      <c r="M776" s="70"/>
      <c r="N776" s="68"/>
      <c r="O776" s="68"/>
      <c r="P776" s="70"/>
    </row>
    <row r="777" spans="1:16" x14ac:dyDescent="0.25">
      <c r="A777" s="61">
        <v>39717</v>
      </c>
      <c r="B777" s="64" t="str">
        <f t="shared" si="61"/>
        <v>sexta-feira</v>
      </c>
      <c r="C777" s="46">
        <v>7.1800000000000003E-2</v>
      </c>
      <c r="D777" s="47">
        <v>7.2599999999999998E-2</v>
      </c>
      <c r="E777" s="48">
        <v>590.55999999999995</v>
      </c>
      <c r="F777" s="48">
        <v>583.62</v>
      </c>
      <c r="G777">
        <v>583.34</v>
      </c>
      <c r="I777" s="68"/>
      <c r="J777" s="69"/>
      <c r="K777" s="69"/>
      <c r="L777" s="70"/>
      <c r="M777" s="70"/>
      <c r="N777" s="68"/>
      <c r="O777" s="68"/>
      <c r="P777" s="70"/>
    </row>
    <row r="778" spans="1:16" x14ac:dyDescent="0.25">
      <c r="A778" s="61">
        <v>39720</v>
      </c>
      <c r="B778" s="64" t="str">
        <f t="shared" si="61"/>
        <v>segunda-feira</v>
      </c>
      <c r="C778" s="46">
        <v>7.0000000000000007E-2</v>
      </c>
      <c r="D778" s="47">
        <v>7.0800000000000002E-2</v>
      </c>
      <c r="E778" s="48">
        <v>606.67999999999995</v>
      </c>
      <c r="F778" s="48">
        <v>599.54999999999995</v>
      </c>
      <c r="G778">
        <v>599.35</v>
      </c>
      <c r="I778" s="68"/>
      <c r="J778" s="69"/>
      <c r="K778" s="69"/>
      <c r="L778" s="70"/>
      <c r="M778" s="70"/>
      <c r="N778" s="68"/>
      <c r="O778" s="68"/>
      <c r="P778" s="70"/>
    </row>
    <row r="779" spans="1:16" x14ac:dyDescent="0.25">
      <c r="A779" s="61">
        <v>39721</v>
      </c>
      <c r="B779" s="64" t="str">
        <f t="shared" si="61"/>
        <v>terça-feira</v>
      </c>
      <c r="C779" s="46">
        <v>7.0499999999999993E-2</v>
      </c>
      <c r="D779" s="47">
        <v>7.1299999999999988E-2</v>
      </c>
      <c r="E779" s="48">
        <v>602.41999999999996</v>
      </c>
      <c r="F779" s="48">
        <v>595.34</v>
      </c>
      <c r="G779">
        <v>595.14</v>
      </c>
      <c r="I779" s="68"/>
      <c r="J779" s="69"/>
      <c r="K779" s="69"/>
      <c r="L779" s="70"/>
      <c r="M779" s="70"/>
      <c r="N779" s="68"/>
      <c r="O779" s="68"/>
      <c r="P779" s="70"/>
    </row>
    <row r="780" spans="1:16" x14ac:dyDescent="0.25">
      <c r="A780" s="61">
        <v>39722</v>
      </c>
      <c r="B780" s="64" t="str">
        <f t="shared" si="61"/>
        <v>quarta-feira</v>
      </c>
      <c r="C780" s="46">
        <v>7.0000000000000007E-2</v>
      </c>
      <c r="D780" s="47">
        <v>7.0800000000000002E-2</v>
      </c>
      <c r="E780" s="48">
        <v>607.09</v>
      </c>
      <c r="F780" s="48">
        <v>599.96</v>
      </c>
      <c r="G780">
        <v>599.76</v>
      </c>
      <c r="I780" s="68"/>
      <c r="J780" s="69"/>
      <c r="K780" s="69"/>
      <c r="L780" s="70"/>
      <c r="M780" s="70"/>
      <c r="N780" s="68"/>
      <c r="O780" s="68"/>
      <c r="P780" s="70"/>
    </row>
    <row r="781" spans="1:16" x14ac:dyDescent="0.25">
      <c r="A781" s="61">
        <v>39723</v>
      </c>
      <c r="B781" s="64" t="str">
        <f t="shared" si="61"/>
        <v>quinta-feira</v>
      </c>
      <c r="C781" s="46">
        <v>7.0400000000000004E-2</v>
      </c>
      <c r="D781" s="47">
        <v>7.1199999999999999E-2</v>
      </c>
      <c r="E781" s="48">
        <v>603.72</v>
      </c>
      <c r="F781" s="48">
        <v>596.63</v>
      </c>
      <c r="G781">
        <v>596.42999999999995</v>
      </c>
      <c r="I781" s="68"/>
      <c r="J781" s="69"/>
      <c r="K781" s="69"/>
      <c r="L781" s="70"/>
      <c r="M781" s="70"/>
      <c r="N781" s="68"/>
      <c r="O781" s="68"/>
      <c r="P781" s="70"/>
    </row>
    <row r="782" spans="1:16" x14ac:dyDescent="0.25">
      <c r="A782" s="61">
        <v>39724</v>
      </c>
      <c r="B782" s="64" t="str">
        <f t="shared" si="61"/>
        <v>sexta-feira</v>
      </c>
      <c r="C782" s="46">
        <v>7.2499999999999995E-2</v>
      </c>
      <c r="D782" s="47">
        <v>7.329999999999999E-2</v>
      </c>
      <c r="E782" s="48">
        <v>585.59</v>
      </c>
      <c r="F782" s="48">
        <v>578.73</v>
      </c>
      <c r="G782">
        <v>578.44000000000005</v>
      </c>
      <c r="I782" s="68"/>
      <c r="J782" s="69"/>
      <c r="K782" s="69"/>
      <c r="L782" s="70"/>
      <c r="M782" s="70"/>
      <c r="N782" s="68"/>
      <c r="O782" s="68"/>
      <c r="P782" s="70"/>
    </row>
    <row r="783" spans="1:16" x14ac:dyDescent="0.25">
      <c r="A783" s="61">
        <v>39727</v>
      </c>
      <c r="B783" s="64" t="str">
        <f t="shared" si="61"/>
        <v>segunda-feira</v>
      </c>
      <c r="C783" s="46">
        <v>7.3200000000000001E-2</v>
      </c>
      <c r="D783" s="47">
        <v>7.3999999999999996E-2</v>
      </c>
      <c r="E783" s="48">
        <v>579.78</v>
      </c>
      <c r="F783" s="48">
        <v>572.99</v>
      </c>
      <c r="G783">
        <v>572.79</v>
      </c>
      <c r="I783" s="68"/>
      <c r="J783" s="69"/>
      <c r="K783" s="69"/>
      <c r="L783" s="70"/>
      <c r="M783" s="70"/>
      <c r="N783" s="68"/>
      <c r="O783" s="68"/>
      <c r="P783" s="70"/>
    </row>
    <row r="784" spans="1:16" x14ac:dyDescent="0.25">
      <c r="A784" s="61">
        <v>39728</v>
      </c>
      <c r="B784" s="64" t="str">
        <f t="shared" si="61"/>
        <v>terça-feira</v>
      </c>
      <c r="C784" s="46">
        <v>7.4300000000000005E-2</v>
      </c>
      <c r="D784" s="47">
        <v>7.51E-2</v>
      </c>
      <c r="E784" s="48">
        <v>570.66999999999996</v>
      </c>
      <c r="F784" s="48">
        <v>564</v>
      </c>
      <c r="G784">
        <v>563.79999999999995</v>
      </c>
      <c r="I784" s="68"/>
      <c r="J784" s="69"/>
      <c r="K784" s="69"/>
      <c r="L784" s="70"/>
      <c r="M784" s="70"/>
      <c r="N784" s="68"/>
      <c r="O784" s="68"/>
      <c r="P784" s="70"/>
    </row>
    <row r="785" spans="1:16" x14ac:dyDescent="0.25">
      <c r="A785" s="61">
        <v>39729</v>
      </c>
      <c r="B785" s="64" t="str">
        <f t="shared" si="61"/>
        <v>quarta-feira</v>
      </c>
      <c r="C785" s="46">
        <v>7.4999999999999997E-2</v>
      </c>
      <c r="D785" s="47">
        <v>7.5799999999999992E-2</v>
      </c>
      <c r="E785" s="48">
        <v>565.26</v>
      </c>
      <c r="F785" s="48">
        <v>558.66</v>
      </c>
      <c r="G785">
        <v>558.45000000000005</v>
      </c>
      <c r="I785" s="68"/>
      <c r="J785" s="69"/>
      <c r="K785" s="69"/>
      <c r="L785" s="70"/>
      <c r="M785" s="70"/>
      <c r="N785" s="68"/>
      <c r="O785" s="68"/>
      <c r="P785" s="70"/>
    </row>
    <row r="786" spans="1:16" x14ac:dyDescent="0.25">
      <c r="A786" s="61">
        <v>39730</v>
      </c>
      <c r="B786" s="64" t="str">
        <f t="shared" si="61"/>
        <v>quinta-feira</v>
      </c>
      <c r="C786" s="46">
        <v>7.6499999999999999E-2</v>
      </c>
      <c r="D786" s="47">
        <v>7.7299999999999994E-2</v>
      </c>
      <c r="E786" s="48">
        <v>553.16</v>
      </c>
      <c r="F786" s="48">
        <v>546.71</v>
      </c>
      <c r="G786">
        <v>546.5</v>
      </c>
      <c r="I786" s="68"/>
      <c r="J786" s="69"/>
      <c r="K786" s="69"/>
      <c r="L786" s="70"/>
      <c r="M786" s="70"/>
      <c r="N786" s="68"/>
      <c r="O786" s="68"/>
      <c r="P786" s="70"/>
    </row>
    <row r="787" spans="1:16" x14ac:dyDescent="0.25">
      <c r="A787" s="61">
        <v>39731</v>
      </c>
      <c r="B787" s="64" t="str">
        <f t="shared" si="61"/>
        <v>sexta-feira</v>
      </c>
      <c r="C787" s="46">
        <v>7.5800000000000006E-2</v>
      </c>
      <c r="D787" s="47">
        <v>7.6600000000000001E-2</v>
      </c>
      <c r="E787" s="48">
        <v>559.16999999999996</v>
      </c>
      <c r="F787" s="48">
        <v>552.65</v>
      </c>
      <c r="G787">
        <v>552.34</v>
      </c>
      <c r="I787" s="68"/>
      <c r="J787" s="69"/>
      <c r="K787" s="69"/>
      <c r="L787" s="70"/>
      <c r="M787" s="70"/>
      <c r="N787" s="68"/>
      <c r="O787" s="68"/>
      <c r="P787" s="70"/>
    </row>
    <row r="788" spans="1:16" x14ac:dyDescent="0.25">
      <c r="A788" s="61">
        <v>39734</v>
      </c>
      <c r="B788" s="64" t="str">
        <f t="shared" si="61"/>
        <v>segunda-feira</v>
      </c>
      <c r="C788" s="46">
        <v>7.4899999999999994E-2</v>
      </c>
      <c r="D788" s="47">
        <v>7.569999999999999E-2</v>
      </c>
      <c r="E788" s="48">
        <v>566.82000000000005</v>
      </c>
      <c r="F788" s="48">
        <v>560.21</v>
      </c>
      <c r="G788">
        <v>559.99</v>
      </c>
      <c r="I788" s="68"/>
      <c r="J788" s="69"/>
      <c r="K788" s="69"/>
      <c r="L788" s="70"/>
      <c r="M788" s="70"/>
      <c r="N788" s="68"/>
      <c r="O788" s="68"/>
      <c r="P788" s="70"/>
    </row>
    <row r="789" spans="1:16" x14ac:dyDescent="0.25">
      <c r="A789" s="61">
        <v>39735</v>
      </c>
      <c r="B789" s="64" t="str">
        <f t="shared" si="61"/>
        <v>terça-feira</v>
      </c>
      <c r="C789" s="46">
        <v>7.6799999999999993E-2</v>
      </c>
      <c r="D789" s="47">
        <v>7.7599999999999988E-2</v>
      </c>
      <c r="E789" s="48">
        <v>551.45000000000005</v>
      </c>
      <c r="F789" s="48">
        <v>545.03</v>
      </c>
      <c r="G789">
        <v>544.79</v>
      </c>
      <c r="I789" s="68"/>
      <c r="J789" s="69"/>
      <c r="K789" s="69"/>
      <c r="L789" s="70"/>
      <c r="M789" s="70"/>
      <c r="N789" s="68"/>
      <c r="O789" s="68"/>
      <c r="P789" s="70"/>
    </row>
    <row r="790" spans="1:16" x14ac:dyDescent="0.25">
      <c r="A790" s="61">
        <v>39736</v>
      </c>
      <c r="B790" s="64" t="str">
        <f t="shared" si="61"/>
        <v>quarta-feira</v>
      </c>
      <c r="C790" s="46">
        <v>7.6799999999999993E-2</v>
      </c>
      <c r="D790" s="47">
        <v>7.7599999999999988E-2</v>
      </c>
      <c r="E790" s="48">
        <v>551.67999999999995</v>
      </c>
      <c r="F790" s="48">
        <v>545.26</v>
      </c>
      <c r="G790">
        <v>545.03</v>
      </c>
      <c r="I790" s="68"/>
      <c r="J790" s="69"/>
      <c r="K790" s="69"/>
      <c r="L790" s="70"/>
      <c r="M790" s="70"/>
      <c r="N790" s="68"/>
      <c r="O790" s="68"/>
      <c r="P790" s="70"/>
    </row>
    <row r="791" spans="1:16" x14ac:dyDescent="0.25">
      <c r="A791" s="61">
        <v>39737</v>
      </c>
      <c r="B791" s="64" t="str">
        <f t="shared" si="61"/>
        <v>quinta-feira</v>
      </c>
      <c r="C791" s="46">
        <v>7.8E-2</v>
      </c>
      <c r="D791" s="47">
        <v>7.8799999999999995E-2</v>
      </c>
      <c r="E791" s="48">
        <v>542.30999999999995</v>
      </c>
      <c r="F791" s="48">
        <v>536</v>
      </c>
      <c r="G791">
        <v>535.77</v>
      </c>
      <c r="I791" s="68"/>
      <c r="J791" s="69"/>
      <c r="K791" s="69"/>
      <c r="L791" s="70"/>
      <c r="M791" s="70"/>
      <c r="N791" s="68"/>
      <c r="O791" s="68"/>
      <c r="P791" s="70"/>
    </row>
    <row r="792" spans="1:16" x14ac:dyDescent="0.25">
      <c r="A792" s="61">
        <v>39738</v>
      </c>
      <c r="B792" s="64" t="str">
        <f t="shared" si="61"/>
        <v>sexta-feira</v>
      </c>
      <c r="C792" s="46">
        <v>7.7399999999999997E-2</v>
      </c>
      <c r="D792" s="47">
        <v>7.8199999999999992E-2</v>
      </c>
      <c r="E792" s="48">
        <v>547.47</v>
      </c>
      <c r="F792" s="48">
        <v>541.1</v>
      </c>
      <c r="G792">
        <v>540.73</v>
      </c>
      <c r="I792" s="68"/>
      <c r="J792" s="69"/>
      <c r="K792" s="69"/>
      <c r="L792" s="70"/>
      <c r="M792" s="70"/>
      <c r="N792" s="68"/>
      <c r="O792" s="68"/>
      <c r="P792" s="70"/>
    </row>
    <row r="793" spans="1:16" x14ac:dyDescent="0.25">
      <c r="A793" s="61">
        <v>39741</v>
      </c>
      <c r="B793" s="64" t="str">
        <f t="shared" si="61"/>
        <v>segunda-feira</v>
      </c>
      <c r="C793" s="46">
        <v>7.8299999999999995E-2</v>
      </c>
      <c r="D793" s="47">
        <v>7.909999999999999E-2</v>
      </c>
      <c r="E793" s="48">
        <v>540.54</v>
      </c>
      <c r="F793" s="48">
        <v>534.26</v>
      </c>
      <c r="G793">
        <v>534.03</v>
      </c>
      <c r="I793" s="68"/>
      <c r="J793" s="69"/>
      <c r="K793" s="69"/>
      <c r="L793" s="70"/>
      <c r="M793" s="70"/>
      <c r="N793" s="68"/>
      <c r="O793" s="68"/>
      <c r="P793" s="70"/>
    </row>
    <row r="794" spans="1:16" x14ac:dyDescent="0.25">
      <c r="A794" s="61">
        <v>39742</v>
      </c>
      <c r="B794" s="64" t="str">
        <f t="shared" si="61"/>
        <v>terça-feira</v>
      </c>
      <c r="C794" s="46">
        <v>7.9100000000000004E-2</v>
      </c>
      <c r="D794" s="47">
        <v>7.9899999999999999E-2</v>
      </c>
      <c r="E794" s="48">
        <v>534.49</v>
      </c>
      <c r="F794" s="48">
        <v>528.29</v>
      </c>
      <c r="G794">
        <v>528.05999999999995</v>
      </c>
      <c r="I794" s="68"/>
      <c r="J794" s="69"/>
      <c r="K794" s="69"/>
      <c r="L794" s="70"/>
      <c r="M794" s="70"/>
      <c r="N794" s="68"/>
      <c r="O794" s="68"/>
      <c r="P794" s="70"/>
    </row>
    <row r="795" spans="1:16" x14ac:dyDescent="0.25">
      <c r="A795" s="61">
        <v>39743</v>
      </c>
      <c r="B795" s="64" t="str">
        <f t="shared" si="61"/>
        <v>quarta-feira</v>
      </c>
      <c r="C795" s="46">
        <v>7.9399999999999998E-2</v>
      </c>
      <c r="D795" s="47">
        <v>8.0199999999999994E-2</v>
      </c>
      <c r="E795" s="48">
        <v>532.39</v>
      </c>
      <c r="F795" s="48">
        <v>526.21</v>
      </c>
      <c r="G795">
        <v>525.98</v>
      </c>
      <c r="I795" s="68"/>
      <c r="J795" s="69"/>
      <c r="K795" s="69"/>
      <c r="L795" s="70"/>
      <c r="M795" s="70"/>
      <c r="N795" s="68"/>
      <c r="O795" s="68"/>
      <c r="P795" s="70"/>
    </row>
    <row r="796" spans="1:16" x14ac:dyDescent="0.25">
      <c r="A796" s="61">
        <v>39744</v>
      </c>
      <c r="B796" s="64" t="str">
        <f t="shared" si="61"/>
        <v>quinta-feira</v>
      </c>
      <c r="C796" s="46">
        <v>8.2900000000000001E-2</v>
      </c>
      <c r="D796" s="47">
        <v>8.3699999999999997E-2</v>
      </c>
      <c r="E796" s="48">
        <v>506.15</v>
      </c>
      <c r="F796" s="48">
        <v>500.29</v>
      </c>
      <c r="G796">
        <v>500.07</v>
      </c>
      <c r="I796" s="68"/>
      <c r="J796" s="69"/>
      <c r="K796" s="69"/>
      <c r="L796" s="70"/>
      <c r="M796" s="70"/>
      <c r="N796" s="68"/>
      <c r="O796" s="68"/>
      <c r="P796" s="70"/>
    </row>
    <row r="797" spans="1:16" x14ac:dyDescent="0.25">
      <c r="A797" s="61">
        <v>39745</v>
      </c>
      <c r="B797" s="64" t="str">
        <f t="shared" si="61"/>
        <v>sexta-feira</v>
      </c>
      <c r="C797" s="46">
        <v>8.4599999999999995E-2</v>
      </c>
      <c r="D797" s="47">
        <v>8.539999999999999E-2</v>
      </c>
      <c r="E797" s="48">
        <v>494.11</v>
      </c>
      <c r="F797" s="48">
        <v>488.41</v>
      </c>
      <c r="G797">
        <v>488.06</v>
      </c>
      <c r="I797" s="68"/>
      <c r="J797" s="69"/>
      <c r="K797" s="69"/>
      <c r="L797" s="70"/>
      <c r="M797" s="70"/>
      <c r="N797" s="68"/>
      <c r="O797" s="68"/>
      <c r="P797" s="70"/>
    </row>
    <row r="798" spans="1:16" x14ac:dyDescent="0.25">
      <c r="A798" s="61">
        <v>39748</v>
      </c>
      <c r="B798" s="64" t="str">
        <f t="shared" si="61"/>
        <v>segunda-feira</v>
      </c>
      <c r="C798" s="46">
        <v>8.4000000000000005E-2</v>
      </c>
      <c r="D798" s="47">
        <v>8.48E-2</v>
      </c>
      <c r="E798" s="48">
        <v>498.66</v>
      </c>
      <c r="F798" s="48">
        <v>492.9</v>
      </c>
      <c r="G798">
        <v>492.68</v>
      </c>
      <c r="I798" s="68"/>
      <c r="J798" s="69"/>
      <c r="K798" s="69"/>
      <c r="L798" s="70"/>
      <c r="M798" s="70"/>
      <c r="N798" s="68"/>
      <c r="O798" s="68"/>
      <c r="P798" s="70"/>
    </row>
    <row r="799" spans="1:16" x14ac:dyDescent="0.25">
      <c r="A799" s="61">
        <v>39749</v>
      </c>
      <c r="B799" s="64" t="str">
        <f t="shared" si="61"/>
        <v>terça-feira</v>
      </c>
      <c r="C799" s="46">
        <v>8.5699999999999998E-2</v>
      </c>
      <c r="D799" s="47">
        <v>8.6499999999999994E-2</v>
      </c>
      <c r="E799" s="48">
        <v>486.73</v>
      </c>
      <c r="F799" s="48">
        <v>481.12</v>
      </c>
      <c r="G799">
        <v>480.9</v>
      </c>
      <c r="I799" s="68"/>
      <c r="J799" s="69"/>
      <c r="K799" s="69"/>
      <c r="L799" s="70"/>
      <c r="M799" s="70"/>
      <c r="N799" s="68"/>
      <c r="O799" s="68"/>
      <c r="P799" s="70"/>
    </row>
    <row r="800" spans="1:16" x14ac:dyDescent="0.25">
      <c r="A800" s="61">
        <v>39750</v>
      </c>
      <c r="B800" s="64" t="str">
        <f t="shared" si="61"/>
        <v>quarta-feira</v>
      </c>
      <c r="C800" s="46">
        <v>8.4199999999999997E-2</v>
      </c>
      <c r="D800" s="47">
        <v>8.5000000000000006E-2</v>
      </c>
      <c r="E800" s="48">
        <v>497.65</v>
      </c>
      <c r="F800" s="48">
        <v>491.91</v>
      </c>
      <c r="G800">
        <v>491.69</v>
      </c>
      <c r="I800" s="68"/>
      <c r="J800" s="69"/>
      <c r="K800" s="69"/>
      <c r="L800" s="70"/>
      <c r="M800" s="70"/>
      <c r="N800" s="68"/>
      <c r="O800" s="68"/>
      <c r="P800" s="70"/>
    </row>
    <row r="801" spans="1:16" x14ac:dyDescent="0.25">
      <c r="A801" s="61">
        <v>39751</v>
      </c>
      <c r="B801" s="64" t="str">
        <f t="shared" si="61"/>
        <v>quinta-feira</v>
      </c>
      <c r="C801" s="46">
        <v>8.2299999999999998E-2</v>
      </c>
      <c r="D801" s="47">
        <v>8.3099999999999993E-2</v>
      </c>
      <c r="E801" s="48">
        <v>511.8</v>
      </c>
      <c r="F801" s="48">
        <v>505.89</v>
      </c>
      <c r="G801">
        <v>505.67</v>
      </c>
      <c r="I801" s="68"/>
      <c r="J801" s="69"/>
      <c r="K801" s="69"/>
      <c r="L801" s="70"/>
      <c r="M801" s="70"/>
      <c r="N801" s="68"/>
      <c r="O801" s="68"/>
      <c r="P801" s="70"/>
    </row>
    <row r="802" spans="1:16" x14ac:dyDescent="0.25">
      <c r="A802" s="61">
        <v>39752</v>
      </c>
      <c r="B802" s="64" t="str">
        <f t="shared" si="61"/>
        <v>sexta-feira</v>
      </c>
      <c r="C802" s="46">
        <v>8.2000000000000003E-2</v>
      </c>
      <c r="D802" s="47">
        <v>8.2799999999999999E-2</v>
      </c>
      <c r="E802" s="48">
        <v>514.4</v>
      </c>
      <c r="F802" s="48">
        <v>508.45</v>
      </c>
      <c r="G802">
        <v>508.1</v>
      </c>
      <c r="I802" s="68"/>
      <c r="J802" s="69"/>
      <c r="K802" s="69"/>
      <c r="L802" s="70"/>
      <c r="M802" s="70"/>
      <c r="N802" s="68"/>
      <c r="O802" s="68"/>
      <c r="P802" s="70"/>
    </row>
    <row r="803" spans="1:16" x14ac:dyDescent="0.25">
      <c r="A803" s="61">
        <v>39755</v>
      </c>
      <c r="B803" s="64" t="str">
        <f t="shared" si="61"/>
        <v>segunda-feira</v>
      </c>
      <c r="C803" s="46">
        <v>8.1799999999999998E-2</v>
      </c>
      <c r="D803" s="47">
        <v>8.2599999999999993E-2</v>
      </c>
      <c r="E803" s="48">
        <v>516.12</v>
      </c>
      <c r="F803" s="48">
        <v>510.15</v>
      </c>
      <c r="G803">
        <v>509.93</v>
      </c>
      <c r="I803" s="68"/>
      <c r="J803" s="69"/>
      <c r="K803" s="69"/>
      <c r="L803" s="70"/>
      <c r="M803" s="70"/>
      <c r="N803" s="68"/>
      <c r="O803" s="68"/>
      <c r="P803" s="70"/>
    </row>
    <row r="804" spans="1:16" x14ac:dyDescent="0.25">
      <c r="A804" s="61">
        <v>39756</v>
      </c>
      <c r="B804" s="64" t="str">
        <f t="shared" si="61"/>
        <v>terça-feira</v>
      </c>
      <c r="C804" s="46">
        <v>8.1299999999999997E-2</v>
      </c>
      <c r="D804" s="47">
        <v>8.2099999999999992E-2</v>
      </c>
      <c r="E804" s="48">
        <v>520.11</v>
      </c>
      <c r="F804" s="48">
        <v>514.1</v>
      </c>
      <c r="G804">
        <v>513.88</v>
      </c>
      <c r="I804" s="68"/>
      <c r="J804" s="69"/>
      <c r="K804" s="69"/>
      <c r="L804" s="70"/>
      <c r="M804" s="70"/>
      <c r="N804" s="68"/>
      <c r="O804" s="68"/>
      <c r="P804" s="70"/>
    </row>
    <row r="805" spans="1:16" x14ac:dyDescent="0.25">
      <c r="A805" s="61">
        <v>39757</v>
      </c>
      <c r="B805" s="64" t="str">
        <f t="shared" si="61"/>
        <v>quarta-feira</v>
      </c>
      <c r="C805" s="46">
        <v>8.0799999999999997E-2</v>
      </c>
      <c r="D805" s="47">
        <v>8.1599999999999992E-2</v>
      </c>
      <c r="E805" s="48">
        <v>524.13</v>
      </c>
      <c r="F805" s="48">
        <v>518.07000000000005</v>
      </c>
      <c r="G805">
        <v>517.85</v>
      </c>
      <c r="I805" s="68"/>
      <c r="J805" s="69"/>
      <c r="K805" s="69"/>
      <c r="L805" s="70"/>
      <c r="M805" s="70"/>
      <c r="N805" s="68"/>
      <c r="O805" s="68"/>
      <c r="P805" s="70"/>
    </row>
    <row r="806" spans="1:16" x14ac:dyDescent="0.25">
      <c r="A806" s="61">
        <v>39758</v>
      </c>
      <c r="B806" s="64" t="str">
        <f t="shared" si="61"/>
        <v>quinta-feira</v>
      </c>
      <c r="C806" s="46">
        <v>7.9699999999999993E-2</v>
      </c>
      <c r="D806" s="47">
        <v>8.0499999999999988E-2</v>
      </c>
      <c r="E806" s="48">
        <v>532.82000000000005</v>
      </c>
      <c r="F806" s="48">
        <v>526.65</v>
      </c>
      <c r="G806">
        <v>526.42999999999995</v>
      </c>
      <c r="I806" s="68"/>
      <c r="J806" s="69"/>
      <c r="K806" s="69"/>
      <c r="L806" s="70"/>
      <c r="M806" s="70"/>
      <c r="N806" s="68"/>
      <c r="O806" s="68"/>
      <c r="P806" s="70"/>
    </row>
    <row r="807" spans="1:16" x14ac:dyDescent="0.25">
      <c r="A807" s="61">
        <v>39759</v>
      </c>
      <c r="B807" s="64" t="str">
        <f t="shared" si="61"/>
        <v>sexta-feira</v>
      </c>
      <c r="C807" s="46">
        <v>7.9799999999999996E-2</v>
      </c>
      <c r="D807" s="47">
        <v>8.0599999999999991E-2</v>
      </c>
      <c r="E807" s="48">
        <v>532.66999999999996</v>
      </c>
      <c r="F807" s="48">
        <v>526.51</v>
      </c>
      <c r="G807">
        <v>526.12</v>
      </c>
      <c r="I807" s="68"/>
      <c r="J807" s="69"/>
      <c r="K807" s="69"/>
      <c r="L807" s="70"/>
      <c r="M807" s="70"/>
      <c r="N807" s="68"/>
      <c r="O807" s="68"/>
      <c r="P807" s="70"/>
    </row>
    <row r="808" spans="1:16" x14ac:dyDescent="0.25">
      <c r="A808" s="61">
        <v>39762</v>
      </c>
      <c r="B808" s="64" t="str">
        <f t="shared" si="61"/>
        <v>segunda-feira</v>
      </c>
      <c r="C808" s="46">
        <v>7.9100000000000004E-2</v>
      </c>
      <c r="D808" s="47">
        <v>7.9899999999999999E-2</v>
      </c>
      <c r="E808" s="48">
        <v>538.37</v>
      </c>
      <c r="F808" s="48">
        <v>532.14</v>
      </c>
      <c r="G808">
        <v>531.9</v>
      </c>
      <c r="I808" s="68"/>
      <c r="J808" s="69"/>
      <c r="K808" s="69"/>
      <c r="L808" s="70"/>
      <c r="M808" s="70"/>
      <c r="N808" s="68"/>
      <c r="O808" s="68"/>
      <c r="P808" s="70"/>
    </row>
    <row r="809" spans="1:16" x14ac:dyDescent="0.25">
      <c r="A809" s="61">
        <v>39763</v>
      </c>
      <c r="B809" s="64" t="str">
        <f t="shared" si="61"/>
        <v>terça-feira</v>
      </c>
      <c r="C809" s="46">
        <v>7.7899999999999997E-2</v>
      </c>
      <c r="D809" s="47">
        <v>7.8699999999999992E-2</v>
      </c>
      <c r="E809" s="48">
        <v>548.1</v>
      </c>
      <c r="F809" s="48">
        <v>541.75</v>
      </c>
      <c r="G809">
        <v>541.51</v>
      </c>
      <c r="I809" s="68"/>
      <c r="J809" s="69"/>
      <c r="K809" s="69"/>
      <c r="L809" s="70"/>
      <c r="M809" s="70"/>
      <c r="N809" s="68"/>
      <c r="O809" s="68"/>
      <c r="P809" s="70"/>
    </row>
    <row r="810" spans="1:16" x14ac:dyDescent="0.25">
      <c r="A810" s="61">
        <v>39764</v>
      </c>
      <c r="B810" s="64" t="str">
        <f t="shared" si="61"/>
        <v>quarta-feira</v>
      </c>
      <c r="C810" s="46">
        <v>7.8200000000000006E-2</v>
      </c>
      <c r="D810" s="47">
        <v>7.9000000000000001E-2</v>
      </c>
      <c r="E810" s="48">
        <v>545.95000000000005</v>
      </c>
      <c r="F810" s="48">
        <v>539.63</v>
      </c>
      <c r="G810">
        <v>539.39</v>
      </c>
      <c r="I810" s="68"/>
      <c r="J810" s="69"/>
      <c r="K810" s="69"/>
      <c r="L810" s="70"/>
      <c r="M810" s="70"/>
      <c r="N810" s="68"/>
      <c r="O810" s="68"/>
      <c r="P810" s="70"/>
    </row>
    <row r="811" spans="1:16" x14ac:dyDescent="0.25">
      <c r="A811" s="61">
        <v>39765</v>
      </c>
      <c r="B811" s="64" t="str">
        <f t="shared" si="61"/>
        <v>quinta-feira</v>
      </c>
      <c r="C811" s="46">
        <v>7.8E-2</v>
      </c>
      <c r="D811" s="47">
        <v>7.8799999999999995E-2</v>
      </c>
      <c r="E811" s="48">
        <v>547.78</v>
      </c>
      <c r="F811" s="48">
        <v>541.45000000000005</v>
      </c>
      <c r="G811">
        <v>541.20000000000005</v>
      </c>
      <c r="I811" s="68"/>
      <c r="J811" s="69"/>
      <c r="K811" s="69"/>
      <c r="L811" s="70"/>
      <c r="M811" s="70"/>
      <c r="N811" s="68"/>
      <c r="O811" s="68"/>
      <c r="P811" s="70"/>
    </row>
    <row r="812" spans="1:16" x14ac:dyDescent="0.25">
      <c r="A812" s="61">
        <v>39766</v>
      </c>
      <c r="B812" s="64" t="str">
        <f t="shared" si="61"/>
        <v>sexta-feira</v>
      </c>
      <c r="C812" s="46">
        <v>7.8799999999999995E-2</v>
      </c>
      <c r="D812" s="47">
        <v>7.959999999999999E-2</v>
      </c>
      <c r="E812" s="48">
        <v>541.87</v>
      </c>
      <c r="F812" s="48">
        <v>535.61</v>
      </c>
      <c r="G812">
        <v>535.16999999999996</v>
      </c>
      <c r="I812" s="68"/>
      <c r="J812" s="69"/>
      <c r="K812" s="69"/>
      <c r="L812" s="70"/>
      <c r="M812" s="70"/>
      <c r="N812" s="68"/>
      <c r="O812" s="68"/>
      <c r="P812" s="70"/>
    </row>
    <row r="813" spans="1:16" x14ac:dyDescent="0.25">
      <c r="A813" s="61">
        <v>39769</v>
      </c>
      <c r="B813" s="64" t="str">
        <f t="shared" si="61"/>
        <v>segunda-feira</v>
      </c>
      <c r="C813" s="46">
        <v>7.8399999999999997E-2</v>
      </c>
      <c r="D813" s="47">
        <v>7.9199999999999993E-2</v>
      </c>
      <c r="E813" s="48">
        <v>545.29</v>
      </c>
      <c r="F813" s="48">
        <v>538.98</v>
      </c>
      <c r="G813">
        <v>538.73</v>
      </c>
      <c r="I813" s="68"/>
      <c r="J813" s="69"/>
      <c r="K813" s="69"/>
      <c r="L813" s="70"/>
      <c r="M813" s="70"/>
      <c r="N813" s="68"/>
      <c r="O813" s="68"/>
      <c r="P813" s="70"/>
    </row>
    <row r="814" spans="1:16" x14ac:dyDescent="0.25">
      <c r="A814" s="61">
        <v>39770</v>
      </c>
      <c r="B814" s="64" t="str">
        <f t="shared" si="61"/>
        <v>terça-feira</v>
      </c>
      <c r="C814" s="46">
        <v>7.8200000000000006E-2</v>
      </c>
      <c r="D814" s="47">
        <v>7.9000000000000001E-2</v>
      </c>
      <c r="E814" s="48">
        <v>547.13</v>
      </c>
      <c r="F814" s="48">
        <v>540.80999999999995</v>
      </c>
      <c r="G814">
        <v>540.54999999999995</v>
      </c>
      <c r="I814" s="68"/>
      <c r="J814" s="69"/>
      <c r="K814" s="69"/>
      <c r="L814" s="70"/>
      <c r="M814" s="70"/>
      <c r="N814" s="68"/>
      <c r="O814" s="68"/>
      <c r="P814" s="70"/>
    </row>
    <row r="815" spans="1:16" x14ac:dyDescent="0.25">
      <c r="A815" s="61">
        <v>39771</v>
      </c>
      <c r="B815" s="64" t="str">
        <f t="shared" si="61"/>
        <v>quarta-feira</v>
      </c>
      <c r="C815" s="46">
        <v>7.8200000000000006E-2</v>
      </c>
      <c r="D815" s="47">
        <v>7.9000000000000001E-2</v>
      </c>
      <c r="E815" s="48">
        <v>547.39</v>
      </c>
      <c r="F815" s="48">
        <v>541.05999999999995</v>
      </c>
      <c r="G815">
        <v>540.80999999999995</v>
      </c>
      <c r="I815" s="68"/>
      <c r="J815" s="69"/>
      <c r="K815" s="69"/>
      <c r="L815" s="70"/>
      <c r="M815" s="70"/>
      <c r="N815" s="68"/>
      <c r="O815" s="68"/>
      <c r="P815" s="70"/>
    </row>
    <row r="816" spans="1:16" x14ac:dyDescent="0.25">
      <c r="A816" s="61">
        <v>39772</v>
      </c>
      <c r="B816" s="64" t="str">
        <f t="shared" si="61"/>
        <v>quinta-feira</v>
      </c>
      <c r="C816" s="46">
        <v>7.8100000000000003E-2</v>
      </c>
      <c r="D816" s="47">
        <v>7.8899999999999998E-2</v>
      </c>
      <c r="E816" s="48">
        <v>548.44000000000005</v>
      </c>
      <c r="F816" s="48">
        <v>542.1</v>
      </c>
      <c r="G816">
        <v>541.85</v>
      </c>
      <c r="I816" s="68"/>
      <c r="J816" s="69"/>
      <c r="K816" s="69"/>
      <c r="L816" s="70"/>
      <c r="M816" s="70"/>
      <c r="N816" s="68"/>
      <c r="O816" s="68"/>
      <c r="P816" s="70"/>
    </row>
    <row r="817" spans="1:16" x14ac:dyDescent="0.25">
      <c r="A817" s="61">
        <v>39773</v>
      </c>
      <c r="B817" s="64" t="str">
        <f t="shared" si="61"/>
        <v>sexta-feira</v>
      </c>
      <c r="C817" s="46">
        <v>7.8100000000000003E-2</v>
      </c>
      <c r="D817" s="47">
        <v>7.8899999999999998E-2</v>
      </c>
      <c r="E817" s="48">
        <v>548.88</v>
      </c>
      <c r="F817" s="48">
        <v>542.54</v>
      </c>
      <c r="G817">
        <v>542.1</v>
      </c>
      <c r="I817" s="68"/>
      <c r="J817" s="69"/>
      <c r="K817" s="69"/>
      <c r="L817" s="70"/>
      <c r="M817" s="70"/>
      <c r="N817" s="68"/>
      <c r="O817" s="68"/>
      <c r="P817" s="70"/>
    </row>
    <row r="818" spans="1:16" x14ac:dyDescent="0.25">
      <c r="A818" s="61">
        <v>39776</v>
      </c>
      <c r="B818" s="64" t="str">
        <f t="shared" si="61"/>
        <v>segunda-feira</v>
      </c>
      <c r="C818" s="46">
        <v>7.8E-2</v>
      </c>
      <c r="D818" s="47">
        <v>7.8799999999999995E-2</v>
      </c>
      <c r="E818" s="48">
        <v>549.94000000000005</v>
      </c>
      <c r="F818" s="48">
        <v>543.59</v>
      </c>
      <c r="G818">
        <v>543.33000000000004</v>
      </c>
      <c r="I818" s="68"/>
      <c r="J818" s="69"/>
      <c r="K818" s="69"/>
      <c r="L818" s="70"/>
      <c r="M818" s="70"/>
      <c r="N818" s="68"/>
      <c r="O818" s="68"/>
      <c r="P818" s="70"/>
    </row>
    <row r="819" spans="1:16" x14ac:dyDescent="0.25">
      <c r="A819" s="61">
        <v>39777</v>
      </c>
      <c r="B819" s="64" t="str">
        <f t="shared" si="61"/>
        <v>terça-feira</v>
      </c>
      <c r="C819" s="46">
        <v>7.8E-2</v>
      </c>
      <c r="D819" s="47">
        <v>7.8799999999999995E-2</v>
      </c>
      <c r="E819" s="48">
        <v>550.20000000000005</v>
      </c>
      <c r="F819" s="48">
        <v>543.84</v>
      </c>
      <c r="G819">
        <v>543.59</v>
      </c>
      <c r="I819" s="68"/>
      <c r="J819" s="69"/>
      <c r="K819" s="69"/>
      <c r="L819" s="70"/>
      <c r="M819" s="70"/>
      <c r="N819" s="68"/>
      <c r="O819" s="68"/>
      <c r="P819" s="70"/>
    </row>
    <row r="820" spans="1:16" x14ac:dyDescent="0.25">
      <c r="A820" s="61">
        <v>39778</v>
      </c>
      <c r="B820" s="64" t="str">
        <f t="shared" si="61"/>
        <v>quarta-feira</v>
      </c>
      <c r="C820" s="46">
        <v>7.7700000000000005E-2</v>
      </c>
      <c r="D820" s="47">
        <v>7.85E-2</v>
      </c>
      <c r="E820" s="48">
        <v>552.86</v>
      </c>
      <c r="F820" s="48">
        <v>546.47</v>
      </c>
      <c r="G820">
        <v>546.22</v>
      </c>
      <c r="I820" s="68"/>
      <c r="J820" s="69"/>
      <c r="K820" s="69"/>
      <c r="L820" s="70"/>
      <c r="M820" s="70"/>
      <c r="N820" s="68"/>
      <c r="O820" s="68"/>
      <c r="P820" s="70"/>
    </row>
    <row r="821" spans="1:16" x14ac:dyDescent="0.25">
      <c r="A821" s="61">
        <v>39779</v>
      </c>
      <c r="B821" s="64" t="str">
        <f t="shared" si="61"/>
        <v>quinta-feira</v>
      </c>
      <c r="C821" s="46">
        <v>7.6999999999999999E-2</v>
      </c>
      <c r="D821" s="47">
        <v>7.7799999999999994E-2</v>
      </c>
      <c r="E821" s="48">
        <v>558.75</v>
      </c>
      <c r="F821" s="48">
        <v>552.29</v>
      </c>
      <c r="G821">
        <v>552.03</v>
      </c>
      <c r="I821" s="68"/>
      <c r="J821" s="69"/>
      <c r="K821" s="69"/>
      <c r="L821" s="70"/>
      <c r="M821" s="70"/>
      <c r="N821" s="68"/>
      <c r="O821" s="68"/>
      <c r="P821" s="70"/>
    </row>
    <row r="822" spans="1:16" x14ac:dyDescent="0.25">
      <c r="A822" s="61">
        <v>39780</v>
      </c>
      <c r="B822" s="64" t="str">
        <f t="shared" si="61"/>
        <v>sexta-feira</v>
      </c>
      <c r="C822" s="46">
        <v>7.6999999999999999E-2</v>
      </c>
      <c r="D822" s="47">
        <v>7.7799999999999994E-2</v>
      </c>
      <c r="E822" s="48">
        <v>559.19000000000005</v>
      </c>
      <c r="F822" s="48">
        <v>552.73</v>
      </c>
      <c r="G822">
        <v>552.29</v>
      </c>
      <c r="I822" s="68"/>
      <c r="J822" s="69"/>
      <c r="K822" s="69"/>
      <c r="L822" s="70"/>
      <c r="M822" s="70"/>
      <c r="N822" s="68"/>
      <c r="O822" s="68"/>
      <c r="P822" s="70"/>
    </row>
    <row r="823" spans="1:16" x14ac:dyDescent="0.25">
      <c r="A823" s="61">
        <v>39783</v>
      </c>
      <c r="B823" s="64" t="str">
        <f t="shared" si="61"/>
        <v>segunda-feira</v>
      </c>
      <c r="C823" s="46">
        <v>7.7399999999999997E-2</v>
      </c>
      <c r="D823" s="47">
        <v>7.8199999999999992E-2</v>
      </c>
      <c r="E823" s="48">
        <v>556.21</v>
      </c>
      <c r="F823" s="48">
        <v>549.79</v>
      </c>
      <c r="G823">
        <v>549.53</v>
      </c>
      <c r="I823" s="68"/>
      <c r="J823" s="69"/>
      <c r="K823" s="69"/>
      <c r="L823" s="70"/>
      <c r="M823" s="70"/>
      <c r="N823" s="68"/>
      <c r="O823" s="68"/>
      <c r="P823" s="70"/>
    </row>
    <row r="824" spans="1:16" x14ac:dyDescent="0.25">
      <c r="A824" s="61">
        <v>39784</v>
      </c>
      <c r="B824" s="64" t="str">
        <f t="shared" si="61"/>
        <v>terça-feira</v>
      </c>
      <c r="C824" s="46">
        <v>7.7100000000000002E-2</v>
      </c>
      <c r="D824" s="47">
        <v>7.7899999999999997E-2</v>
      </c>
      <c r="E824" s="48">
        <v>558.89</v>
      </c>
      <c r="F824" s="48">
        <v>552.44000000000005</v>
      </c>
      <c r="G824">
        <v>552.17999999999995</v>
      </c>
      <c r="I824" s="68"/>
      <c r="J824" s="69"/>
      <c r="K824" s="69"/>
      <c r="L824" s="70"/>
      <c r="M824" s="70"/>
      <c r="N824" s="68"/>
      <c r="O824" s="68"/>
      <c r="P824" s="70"/>
    </row>
    <row r="825" spans="1:16" x14ac:dyDescent="0.25">
      <c r="A825" s="61">
        <v>39785</v>
      </c>
      <c r="B825" s="64" t="str">
        <f t="shared" si="61"/>
        <v>quarta-feira</v>
      </c>
      <c r="C825" s="46">
        <v>7.5999999999999998E-2</v>
      </c>
      <c r="D825" s="47">
        <v>7.6799999999999993E-2</v>
      </c>
      <c r="E825" s="48">
        <v>568.15</v>
      </c>
      <c r="F825" s="48">
        <v>561.59</v>
      </c>
      <c r="G825">
        <v>561.33000000000004</v>
      </c>
      <c r="I825" s="68"/>
      <c r="J825" s="69"/>
      <c r="K825" s="69"/>
      <c r="L825" s="70"/>
      <c r="M825" s="70"/>
      <c r="N825" s="68"/>
      <c r="O825" s="68"/>
      <c r="P825" s="70"/>
    </row>
    <row r="826" spans="1:16" x14ac:dyDescent="0.25">
      <c r="A826" s="61">
        <v>39786</v>
      </c>
      <c r="B826" s="64" t="str">
        <f t="shared" si="61"/>
        <v>quinta-feira</v>
      </c>
      <c r="C826" s="46">
        <v>7.5399999999999995E-2</v>
      </c>
      <c r="D826" s="47">
        <v>7.619999999999999E-2</v>
      </c>
      <c r="E826" s="48">
        <v>573.39</v>
      </c>
      <c r="F826" s="48">
        <v>566.76</v>
      </c>
      <c r="G826">
        <v>566.51</v>
      </c>
      <c r="I826" s="68"/>
      <c r="J826" s="69"/>
      <c r="K826" s="69"/>
      <c r="L826" s="70"/>
      <c r="M826" s="70"/>
      <c r="N826" s="68"/>
      <c r="O826" s="68"/>
      <c r="P826" s="70"/>
    </row>
    <row r="827" spans="1:16" x14ac:dyDescent="0.25">
      <c r="A827" s="61">
        <v>39787</v>
      </c>
      <c r="B827" s="64" t="str">
        <f t="shared" si="61"/>
        <v>sexta-feira</v>
      </c>
      <c r="C827" s="46">
        <v>7.4399999999999994E-2</v>
      </c>
      <c r="D827" s="47">
        <v>7.5199999999999989E-2</v>
      </c>
      <c r="E827" s="48">
        <v>581.62</v>
      </c>
      <c r="F827" s="48">
        <v>574.9</v>
      </c>
      <c r="G827">
        <v>574.53</v>
      </c>
      <c r="I827" s="68"/>
      <c r="J827" s="69"/>
      <c r="K827" s="69"/>
      <c r="L827" s="70"/>
      <c r="M827" s="70"/>
      <c r="N827" s="68"/>
      <c r="O827" s="68"/>
      <c r="P827" s="70"/>
    </row>
    <row r="828" spans="1:16" x14ac:dyDescent="0.25">
      <c r="A828" s="61">
        <v>39790</v>
      </c>
      <c r="B828" s="64" t="str">
        <f t="shared" si="61"/>
        <v>segunda-feira</v>
      </c>
      <c r="C828" s="46">
        <v>7.4899999999999994E-2</v>
      </c>
      <c r="D828" s="47">
        <v>7.569999999999999E-2</v>
      </c>
      <c r="E828" s="48">
        <v>577.65</v>
      </c>
      <c r="F828" s="48">
        <v>570.97</v>
      </c>
      <c r="G828">
        <v>570.74</v>
      </c>
      <c r="I828" s="68"/>
      <c r="J828" s="69"/>
      <c r="K828" s="69"/>
      <c r="L828" s="70"/>
      <c r="M828" s="70"/>
      <c r="N828" s="68"/>
      <c r="O828" s="68"/>
      <c r="P828" s="70"/>
    </row>
    <row r="829" spans="1:16" x14ac:dyDescent="0.25">
      <c r="A829" s="61">
        <v>39791</v>
      </c>
      <c r="B829" s="64" t="str">
        <f t="shared" si="61"/>
        <v>terça-feira</v>
      </c>
      <c r="C829" s="46">
        <v>7.5200000000000003E-2</v>
      </c>
      <c r="D829" s="47">
        <v>7.5999999999999998E-2</v>
      </c>
      <c r="E829" s="48">
        <v>575.37</v>
      </c>
      <c r="F829" s="48">
        <v>568.72</v>
      </c>
      <c r="G829">
        <v>568.49</v>
      </c>
      <c r="I829" s="68"/>
      <c r="J829" s="69"/>
      <c r="K829" s="69"/>
      <c r="L829" s="70"/>
      <c r="M829" s="70"/>
      <c r="N829" s="68"/>
      <c r="O829" s="68"/>
      <c r="P829" s="70"/>
    </row>
    <row r="830" spans="1:16" x14ac:dyDescent="0.25">
      <c r="A830" s="61">
        <v>39792</v>
      </c>
      <c r="B830" s="64" t="str">
        <f t="shared" si="61"/>
        <v>quarta-feira</v>
      </c>
      <c r="C830" s="46">
        <v>7.51E-2</v>
      </c>
      <c r="D830" s="47">
        <v>7.5899999999999995E-2</v>
      </c>
      <c r="E830" s="48">
        <v>576.44000000000005</v>
      </c>
      <c r="F830" s="48">
        <v>569.78</v>
      </c>
      <c r="G830">
        <v>569.54999999999995</v>
      </c>
      <c r="I830" s="68"/>
      <c r="J830" s="69"/>
      <c r="K830" s="69"/>
      <c r="L830" s="70"/>
      <c r="M830" s="70"/>
      <c r="N830" s="68"/>
      <c r="O830" s="68"/>
      <c r="P830" s="70"/>
    </row>
    <row r="831" spans="1:16" x14ac:dyDescent="0.25">
      <c r="A831" s="61">
        <v>39793</v>
      </c>
      <c r="B831" s="64" t="str">
        <f t="shared" si="61"/>
        <v>quinta-feira</v>
      </c>
      <c r="C831" s="46">
        <v>7.4800000000000005E-2</v>
      </c>
      <c r="D831" s="47">
        <v>7.5600000000000001E-2</v>
      </c>
      <c r="E831" s="48">
        <v>579.19000000000005</v>
      </c>
      <c r="F831" s="48">
        <v>572.5</v>
      </c>
      <c r="G831">
        <v>572.27</v>
      </c>
      <c r="I831" s="68"/>
      <c r="J831" s="69"/>
      <c r="K831" s="69"/>
      <c r="L831" s="70"/>
      <c r="M831" s="70"/>
      <c r="N831" s="68"/>
      <c r="O831" s="68"/>
      <c r="P831" s="70"/>
    </row>
    <row r="832" spans="1:16" x14ac:dyDescent="0.25">
      <c r="A832" s="61">
        <v>39794</v>
      </c>
      <c r="B832" s="64" t="str">
        <f t="shared" si="61"/>
        <v>sexta-feira</v>
      </c>
      <c r="C832" s="46">
        <v>7.5399999999999995E-2</v>
      </c>
      <c r="D832" s="47">
        <v>7.619999999999999E-2</v>
      </c>
      <c r="E832" s="48">
        <v>574.54</v>
      </c>
      <c r="F832" s="48">
        <v>567.91</v>
      </c>
      <c r="G832">
        <v>567.46</v>
      </c>
      <c r="I832" s="68"/>
      <c r="J832" s="69"/>
      <c r="K832" s="69"/>
      <c r="L832" s="70"/>
      <c r="M832" s="70"/>
      <c r="N832" s="68"/>
      <c r="O832" s="68"/>
      <c r="P832" s="70"/>
    </row>
    <row r="833" spans="1:16" x14ac:dyDescent="0.25">
      <c r="A833" s="61">
        <v>39797</v>
      </c>
      <c r="B833" s="64" t="str">
        <f t="shared" si="61"/>
        <v>segunda-feira</v>
      </c>
      <c r="C833" s="46">
        <v>7.51E-2</v>
      </c>
      <c r="D833" s="47">
        <v>7.5899999999999995E-2</v>
      </c>
      <c r="E833" s="48">
        <v>577.30999999999995</v>
      </c>
      <c r="F833" s="48">
        <v>570.64</v>
      </c>
      <c r="G833">
        <v>570.39</v>
      </c>
      <c r="I833" s="68"/>
      <c r="J833" s="69"/>
      <c r="K833" s="69"/>
      <c r="L833" s="70"/>
      <c r="M833" s="70"/>
      <c r="N833" s="68"/>
      <c r="O833" s="68"/>
      <c r="P833" s="70"/>
    </row>
    <row r="834" spans="1:16" x14ac:dyDescent="0.25">
      <c r="A834" s="61">
        <v>39798</v>
      </c>
      <c r="B834" s="64" t="str">
        <f t="shared" si="61"/>
        <v>terça-feira</v>
      </c>
      <c r="C834" s="46">
        <v>7.4999999999999997E-2</v>
      </c>
      <c r="D834" s="47">
        <v>7.5799999999999992E-2</v>
      </c>
      <c r="E834" s="48">
        <v>578.41</v>
      </c>
      <c r="F834" s="48">
        <v>571.73</v>
      </c>
      <c r="G834">
        <v>571.47</v>
      </c>
      <c r="I834" s="68"/>
      <c r="J834" s="69"/>
      <c r="K834" s="69"/>
      <c r="L834" s="70"/>
      <c r="M834" s="70"/>
      <c r="N834" s="68"/>
      <c r="O834" s="68"/>
      <c r="P834" s="70"/>
    </row>
    <row r="835" spans="1:16" x14ac:dyDescent="0.25">
      <c r="A835" s="61">
        <v>39799</v>
      </c>
      <c r="B835" s="64" t="str">
        <f t="shared" ref="B835:B898" si="62">TEXT(A835,"dddd")</f>
        <v>quarta-feira</v>
      </c>
      <c r="C835" s="46">
        <v>7.4999999999999997E-2</v>
      </c>
      <c r="D835" s="47">
        <v>7.5799999999999992E-2</v>
      </c>
      <c r="E835" s="48">
        <v>578.66999999999996</v>
      </c>
      <c r="F835" s="48">
        <v>571.99</v>
      </c>
      <c r="G835">
        <v>571.73</v>
      </c>
      <c r="I835" s="68"/>
      <c r="J835" s="69"/>
      <c r="K835" s="69"/>
      <c r="L835" s="70"/>
      <c r="M835" s="70"/>
      <c r="N835" s="68"/>
      <c r="O835" s="68"/>
      <c r="P835" s="70"/>
    </row>
    <row r="836" spans="1:16" x14ac:dyDescent="0.25">
      <c r="A836" s="61">
        <v>39800</v>
      </c>
      <c r="B836" s="64" t="str">
        <f t="shared" si="62"/>
        <v>quinta-feira</v>
      </c>
      <c r="C836" s="46">
        <v>7.46E-2</v>
      </c>
      <c r="D836" s="47">
        <v>7.5399999999999995E-2</v>
      </c>
      <c r="E836" s="48">
        <v>582.29999999999995</v>
      </c>
      <c r="F836" s="48">
        <v>575.58000000000004</v>
      </c>
      <c r="G836">
        <v>575.32000000000005</v>
      </c>
      <c r="I836" s="68"/>
      <c r="J836" s="69"/>
      <c r="K836" s="69"/>
      <c r="L836" s="70"/>
      <c r="M836" s="70"/>
      <c r="N836" s="68"/>
      <c r="O836" s="68"/>
      <c r="P836" s="70"/>
    </row>
    <row r="837" spans="1:16" x14ac:dyDescent="0.25">
      <c r="A837" s="61">
        <v>39801</v>
      </c>
      <c r="B837" s="64" t="str">
        <f t="shared" si="62"/>
        <v>sexta-feira</v>
      </c>
      <c r="C837" s="46">
        <v>7.2400000000000006E-2</v>
      </c>
      <c r="D837" s="47">
        <v>7.3200000000000001E-2</v>
      </c>
      <c r="E837" s="48">
        <v>601.66999999999996</v>
      </c>
      <c r="F837" s="48">
        <v>594.71</v>
      </c>
      <c r="G837">
        <v>594.26</v>
      </c>
      <c r="I837" s="68"/>
      <c r="J837" s="69"/>
      <c r="K837" s="69"/>
      <c r="L837" s="70"/>
      <c r="M837" s="70"/>
      <c r="N837" s="68"/>
      <c r="O837" s="68"/>
      <c r="P837" s="70"/>
    </row>
    <row r="838" spans="1:16" x14ac:dyDescent="0.25">
      <c r="A838" s="61">
        <v>39804</v>
      </c>
      <c r="B838" s="64" t="str">
        <f t="shared" si="62"/>
        <v>segunda-feira</v>
      </c>
      <c r="C838" s="46">
        <v>7.2700000000000001E-2</v>
      </c>
      <c r="D838" s="47">
        <v>7.3499999999999996E-2</v>
      </c>
      <c r="E838" s="48">
        <v>599.04999999999995</v>
      </c>
      <c r="F838" s="48">
        <v>592.13</v>
      </c>
      <c r="G838">
        <v>591.9</v>
      </c>
      <c r="I838" s="68"/>
      <c r="J838" s="69"/>
      <c r="K838" s="69"/>
      <c r="L838" s="70"/>
      <c r="M838" s="70"/>
      <c r="N838" s="68"/>
      <c r="O838" s="68"/>
      <c r="P838" s="70"/>
    </row>
    <row r="839" spans="1:16" x14ac:dyDescent="0.25">
      <c r="A839" s="61">
        <v>39805</v>
      </c>
      <c r="B839" s="64" t="str">
        <f t="shared" si="62"/>
        <v>terça-feira</v>
      </c>
      <c r="C839" s="46">
        <v>7.2700000000000001E-2</v>
      </c>
      <c r="D839" s="47">
        <v>7.3499999999999996E-2</v>
      </c>
      <c r="E839" s="48">
        <v>599.58000000000004</v>
      </c>
      <c r="F839" s="48">
        <v>592.66</v>
      </c>
      <c r="G839">
        <v>592.37</v>
      </c>
      <c r="I839" s="68"/>
      <c r="J839" s="69"/>
      <c r="K839" s="69"/>
      <c r="L839" s="70"/>
      <c r="M839" s="70"/>
      <c r="N839" s="68"/>
      <c r="O839" s="68"/>
      <c r="P839" s="70"/>
    </row>
    <row r="840" spans="1:16" x14ac:dyDescent="0.25">
      <c r="A840" s="61">
        <v>39806</v>
      </c>
      <c r="B840" s="64" t="str">
        <f t="shared" si="62"/>
        <v>quarta-feira</v>
      </c>
      <c r="C840" s="46">
        <v>7.2900000000000006E-2</v>
      </c>
      <c r="D840" s="47">
        <v>7.3700000000000002E-2</v>
      </c>
      <c r="E840" s="48">
        <v>597.85</v>
      </c>
      <c r="F840" s="48">
        <v>590.94000000000005</v>
      </c>
      <c r="G840">
        <v>590.65</v>
      </c>
      <c r="I840" s="68"/>
      <c r="J840" s="69"/>
      <c r="K840" s="69"/>
      <c r="L840" s="70"/>
      <c r="M840" s="70"/>
      <c r="N840" s="68"/>
      <c r="O840" s="68"/>
      <c r="P840" s="70"/>
    </row>
    <row r="841" spans="1:16" x14ac:dyDescent="0.25">
      <c r="A841" s="61">
        <v>39808</v>
      </c>
      <c r="B841" s="64" t="str">
        <f t="shared" si="62"/>
        <v>sexta-feira</v>
      </c>
      <c r="C841" s="46">
        <v>7.2900000000000006E-2</v>
      </c>
      <c r="D841" s="47">
        <v>7.3700000000000002E-2</v>
      </c>
      <c r="E841" s="48">
        <v>598.21</v>
      </c>
      <c r="F841" s="48">
        <v>591.29999999999995</v>
      </c>
      <c r="G841">
        <v>590.94000000000005</v>
      </c>
      <c r="I841" s="68"/>
      <c r="J841" s="69"/>
      <c r="K841" s="69"/>
      <c r="L841" s="70"/>
      <c r="M841" s="70"/>
      <c r="N841" s="68"/>
      <c r="O841" s="68"/>
      <c r="P841" s="70"/>
    </row>
    <row r="842" spans="1:16" x14ac:dyDescent="0.25">
      <c r="A842" s="61">
        <v>39811</v>
      </c>
      <c r="B842" s="64" t="str">
        <f t="shared" si="62"/>
        <v>segunda-feira</v>
      </c>
      <c r="C842" s="46">
        <v>7.22E-2</v>
      </c>
      <c r="D842" s="47">
        <v>7.2999999999999995E-2</v>
      </c>
      <c r="E842" s="48">
        <v>604.54999999999995</v>
      </c>
      <c r="F842" s="48">
        <v>597.57000000000005</v>
      </c>
      <c r="G842">
        <v>597.34</v>
      </c>
      <c r="I842" s="68"/>
      <c r="J842" s="69"/>
      <c r="K842" s="69"/>
      <c r="L842" s="70"/>
      <c r="M842" s="70"/>
      <c r="N842" s="68"/>
      <c r="O842" s="68"/>
      <c r="P842" s="70"/>
    </row>
    <row r="843" spans="1:16" x14ac:dyDescent="0.25">
      <c r="A843" s="61">
        <v>39812</v>
      </c>
      <c r="B843" s="64" t="str">
        <f t="shared" si="62"/>
        <v>terça-feira</v>
      </c>
      <c r="C843" s="46">
        <v>7.2300000000000003E-2</v>
      </c>
      <c r="D843" s="47">
        <v>7.3099999999999998E-2</v>
      </c>
      <c r="E843" s="48">
        <v>604.21</v>
      </c>
      <c r="F843" s="48">
        <v>597.24</v>
      </c>
      <c r="G843">
        <v>596.94000000000005</v>
      </c>
      <c r="I843" s="68"/>
      <c r="J843" s="69"/>
      <c r="K843" s="69"/>
      <c r="L843" s="70"/>
      <c r="M843" s="70"/>
      <c r="N843" s="68"/>
      <c r="O843" s="68"/>
      <c r="P843" s="70"/>
    </row>
    <row r="844" spans="1:16" x14ac:dyDescent="0.25">
      <c r="A844" s="61">
        <v>39813</v>
      </c>
      <c r="B844" s="64" t="str">
        <f t="shared" si="62"/>
        <v>quarta-feira</v>
      </c>
      <c r="C844" s="46">
        <v>7.2099999999999997E-2</v>
      </c>
      <c r="D844" s="47">
        <v>7.2899999999999993E-2</v>
      </c>
      <c r="E844" s="48">
        <v>605.96</v>
      </c>
      <c r="F844" s="48">
        <v>598.97</v>
      </c>
      <c r="G844">
        <v>598.66999999999996</v>
      </c>
      <c r="I844" s="68"/>
      <c r="J844" s="69"/>
      <c r="K844" s="69"/>
      <c r="L844" s="70"/>
      <c r="M844" s="70"/>
      <c r="N844" s="68"/>
      <c r="O844" s="68"/>
      <c r="P844" s="70"/>
    </row>
    <row r="845" spans="1:16" x14ac:dyDescent="0.25">
      <c r="A845" s="61">
        <v>39815</v>
      </c>
      <c r="B845" s="64" t="str">
        <f t="shared" si="62"/>
        <v>sexta-feira</v>
      </c>
      <c r="C845" s="46">
        <v>7.2099999999999997E-2</v>
      </c>
      <c r="D845" s="47">
        <v>7.2899999999999993E-2</v>
      </c>
      <c r="E845" s="48">
        <v>606.33000000000004</v>
      </c>
      <c r="F845" s="48">
        <v>599.34</v>
      </c>
      <c r="G845" s="48">
        <v>598.97</v>
      </c>
      <c r="I845" s="68"/>
      <c r="J845" s="69"/>
      <c r="K845" s="69"/>
      <c r="L845" s="70"/>
      <c r="M845" s="70"/>
      <c r="N845" s="68"/>
      <c r="O845" s="68"/>
      <c r="P845" s="70"/>
    </row>
    <row r="846" spans="1:16" x14ac:dyDescent="0.25">
      <c r="A846" s="61">
        <v>39818</v>
      </c>
      <c r="B846" s="64" t="str">
        <f t="shared" si="62"/>
        <v>segunda-feira</v>
      </c>
      <c r="C846" s="46">
        <v>7.2300000000000003E-2</v>
      </c>
      <c r="D846" s="47">
        <v>7.3099999999999998E-2</v>
      </c>
      <c r="E846" s="48">
        <v>604.80999999999995</v>
      </c>
      <c r="F846" s="48">
        <v>597.83000000000004</v>
      </c>
      <c r="G846" s="48">
        <v>597.6</v>
      </c>
      <c r="I846" s="68"/>
      <c r="J846" s="69"/>
      <c r="K846" s="69"/>
      <c r="L846" s="70"/>
      <c r="M846" s="70"/>
      <c r="N846" s="68"/>
      <c r="O846" s="68"/>
      <c r="P846" s="70"/>
    </row>
    <row r="847" spans="1:16" x14ac:dyDescent="0.25">
      <c r="A847" s="61">
        <v>39819</v>
      </c>
      <c r="B847" s="64" t="str">
        <f t="shared" si="62"/>
        <v>terça-feira</v>
      </c>
      <c r="C847" s="46">
        <v>7.1800000000000003E-2</v>
      </c>
      <c r="D847" s="47">
        <v>7.2599999999999998E-2</v>
      </c>
      <c r="E847" s="48">
        <v>609.44000000000005</v>
      </c>
      <c r="F847" s="48">
        <v>602.41999999999996</v>
      </c>
      <c r="G847" s="48">
        <v>602.17999999999995</v>
      </c>
      <c r="I847" s="68"/>
      <c r="J847" s="69"/>
      <c r="K847" s="69"/>
      <c r="L847" s="70"/>
      <c r="M847" s="70"/>
      <c r="N847" s="68"/>
      <c r="O847" s="68"/>
      <c r="P847" s="70"/>
    </row>
    <row r="848" spans="1:16" x14ac:dyDescent="0.25">
      <c r="A848" s="61">
        <v>39820</v>
      </c>
      <c r="B848" s="64" t="str">
        <f t="shared" si="62"/>
        <v>quarta-feira</v>
      </c>
      <c r="C848" s="46">
        <v>7.0800000000000002E-2</v>
      </c>
      <c r="D848" s="47">
        <v>7.1599999999999997E-2</v>
      </c>
      <c r="E848" s="48">
        <v>618.59</v>
      </c>
      <c r="F848" s="48">
        <v>611.45000000000005</v>
      </c>
      <c r="G848" s="48">
        <v>611.22</v>
      </c>
      <c r="I848" s="68"/>
      <c r="J848" s="69"/>
      <c r="K848" s="69"/>
      <c r="L848" s="70"/>
      <c r="M848" s="70"/>
      <c r="N848" s="68"/>
      <c r="O848" s="68"/>
      <c r="P848" s="70"/>
    </row>
    <row r="849" spans="1:16" x14ac:dyDescent="0.25">
      <c r="A849" s="61">
        <v>39821</v>
      </c>
      <c r="B849" s="64" t="str">
        <f t="shared" si="62"/>
        <v>quinta-feira</v>
      </c>
      <c r="C849" s="46">
        <v>7.1099999999999997E-2</v>
      </c>
      <c r="D849" s="47">
        <v>7.1899999999999992E-2</v>
      </c>
      <c r="E849" s="48">
        <v>616.14</v>
      </c>
      <c r="F849" s="48">
        <v>609.03</v>
      </c>
      <c r="G849" s="48">
        <v>608.79999999999995</v>
      </c>
      <c r="I849" s="68"/>
      <c r="J849" s="69"/>
      <c r="K849" s="69"/>
      <c r="L849" s="70"/>
      <c r="M849" s="70"/>
      <c r="N849" s="68"/>
      <c r="O849" s="68"/>
      <c r="P849" s="70"/>
    </row>
    <row r="850" spans="1:16" x14ac:dyDescent="0.25">
      <c r="A850" s="61">
        <v>39822</v>
      </c>
      <c r="B850" s="64" t="str">
        <f t="shared" si="62"/>
        <v>sexta-feira</v>
      </c>
      <c r="C850" s="46">
        <v>7.0400000000000004E-2</v>
      </c>
      <c r="D850" s="47">
        <v>7.1199999999999999E-2</v>
      </c>
      <c r="E850" s="48">
        <v>622.47</v>
      </c>
      <c r="F850" s="48">
        <v>615.28</v>
      </c>
      <c r="G850" s="48">
        <v>614.95000000000005</v>
      </c>
      <c r="I850" s="68"/>
      <c r="J850" s="69"/>
      <c r="K850" s="69"/>
      <c r="L850" s="70"/>
      <c r="M850" s="70"/>
      <c r="N850" s="68"/>
      <c r="O850" s="68"/>
      <c r="P850" s="70"/>
    </row>
    <row r="851" spans="1:16" x14ac:dyDescent="0.25">
      <c r="A851" s="61">
        <v>39825</v>
      </c>
      <c r="B851" s="64" t="str">
        <f t="shared" si="62"/>
        <v>segunda-feira</v>
      </c>
      <c r="C851" s="46">
        <v>6.9500000000000006E-2</v>
      </c>
      <c r="D851" s="47">
        <v>7.0300000000000001E-2</v>
      </c>
      <c r="E851" s="48">
        <v>630.88</v>
      </c>
      <c r="F851" s="48">
        <v>623.59</v>
      </c>
      <c r="G851" s="48">
        <v>623.37</v>
      </c>
      <c r="I851" s="68"/>
      <c r="J851" s="69"/>
      <c r="K851" s="69"/>
      <c r="L851" s="70"/>
      <c r="M851" s="70"/>
      <c r="N851" s="68"/>
      <c r="O851" s="68"/>
      <c r="P851" s="70"/>
    </row>
    <row r="852" spans="1:16" x14ac:dyDescent="0.25">
      <c r="A852" s="61">
        <v>39826</v>
      </c>
      <c r="B852" s="64" t="str">
        <f t="shared" si="62"/>
        <v>terça-feira</v>
      </c>
      <c r="C852" s="46">
        <v>6.9500000000000006E-2</v>
      </c>
      <c r="D852" s="47">
        <v>7.0300000000000001E-2</v>
      </c>
      <c r="E852" s="48">
        <v>631.1</v>
      </c>
      <c r="F852" s="48">
        <v>623.82000000000005</v>
      </c>
      <c r="G852" s="48">
        <v>623.59</v>
      </c>
      <c r="I852" s="68"/>
      <c r="J852" s="69"/>
      <c r="K852" s="69"/>
      <c r="L852" s="70"/>
      <c r="M852" s="70"/>
      <c r="N852" s="68"/>
      <c r="O852" s="68"/>
      <c r="P852" s="70"/>
    </row>
    <row r="853" spans="1:16" x14ac:dyDescent="0.25">
      <c r="A853" s="61">
        <v>39827</v>
      </c>
      <c r="B853" s="64" t="str">
        <f t="shared" si="62"/>
        <v>quarta-feira</v>
      </c>
      <c r="C853" s="46">
        <v>6.88E-2</v>
      </c>
      <c r="D853" s="47">
        <v>6.9599999999999995E-2</v>
      </c>
      <c r="E853" s="48">
        <v>637.78</v>
      </c>
      <c r="F853" s="48">
        <v>630.41</v>
      </c>
      <c r="G853" s="48">
        <v>630.16999999999996</v>
      </c>
      <c r="I853" s="68"/>
      <c r="J853" s="69"/>
      <c r="K853" s="69"/>
      <c r="L853" s="70"/>
      <c r="M853" s="70"/>
      <c r="N853" s="68"/>
      <c r="O853" s="68"/>
      <c r="P853" s="70"/>
    </row>
    <row r="854" spans="1:16" x14ac:dyDescent="0.25">
      <c r="A854" s="61">
        <v>39828</v>
      </c>
      <c r="B854" s="64" t="str">
        <f t="shared" si="62"/>
        <v>quinta-feira</v>
      </c>
      <c r="C854" s="46">
        <v>6.9099999999999995E-2</v>
      </c>
      <c r="D854" s="47">
        <v>6.989999999999999E-2</v>
      </c>
      <c r="E854" s="48">
        <v>635.25</v>
      </c>
      <c r="F854" s="48">
        <v>627.91999999999996</v>
      </c>
      <c r="G854" s="48">
        <v>627.66999999999996</v>
      </c>
      <c r="I854" s="68"/>
      <c r="J854" s="69"/>
      <c r="K854" s="69"/>
      <c r="L854" s="70"/>
      <c r="M854" s="70"/>
      <c r="N854" s="68"/>
      <c r="O854" s="68"/>
      <c r="P854" s="70"/>
    </row>
    <row r="855" spans="1:16" x14ac:dyDescent="0.25">
      <c r="A855" s="61">
        <v>39829</v>
      </c>
      <c r="B855" s="64" t="str">
        <f t="shared" si="62"/>
        <v>sexta-feira</v>
      </c>
      <c r="C855" s="46">
        <v>6.8900000000000003E-2</v>
      </c>
      <c r="D855" s="47">
        <v>6.9699999999999998E-2</v>
      </c>
      <c r="E855" s="48">
        <v>637.49</v>
      </c>
      <c r="F855" s="48">
        <v>630.14</v>
      </c>
      <c r="G855" s="48">
        <v>629.74</v>
      </c>
      <c r="I855" s="68"/>
      <c r="J855" s="69"/>
      <c r="K855" s="69"/>
      <c r="L855" s="70"/>
      <c r="M855" s="70"/>
      <c r="N855" s="68"/>
      <c r="O855" s="68"/>
      <c r="P855" s="70"/>
    </row>
    <row r="856" spans="1:16" x14ac:dyDescent="0.25">
      <c r="A856" s="61">
        <v>39832</v>
      </c>
      <c r="B856" s="64" t="str">
        <f t="shared" si="62"/>
        <v>segunda-feira</v>
      </c>
      <c r="C856" s="46">
        <v>6.8900000000000003E-2</v>
      </c>
      <c r="D856" s="47">
        <v>6.9699999999999998E-2</v>
      </c>
      <c r="E856" s="48">
        <v>637.74</v>
      </c>
      <c r="F856" s="48">
        <v>630.38</v>
      </c>
      <c r="G856" s="48">
        <v>630.14</v>
      </c>
      <c r="I856" s="68"/>
      <c r="J856" s="69"/>
      <c r="K856" s="69"/>
      <c r="L856" s="70"/>
      <c r="M856" s="70"/>
      <c r="N856" s="68"/>
      <c r="O856" s="68"/>
      <c r="P856" s="70"/>
    </row>
    <row r="857" spans="1:16" x14ac:dyDescent="0.25">
      <c r="A857" s="61">
        <v>39833</v>
      </c>
      <c r="B857" s="64" t="str">
        <f t="shared" si="62"/>
        <v>terça-feira</v>
      </c>
      <c r="C857" s="46">
        <v>6.8500000000000005E-2</v>
      </c>
      <c r="D857" s="47">
        <v>6.93E-2</v>
      </c>
      <c r="E857" s="48">
        <v>641.70000000000005</v>
      </c>
      <c r="F857" s="48">
        <v>634.29</v>
      </c>
      <c r="G857" s="48">
        <v>634.04999999999995</v>
      </c>
      <c r="I857" s="68"/>
      <c r="J857" s="69"/>
      <c r="K857" s="69"/>
      <c r="L857" s="70"/>
      <c r="M857" s="70"/>
      <c r="N857" s="68"/>
      <c r="O857" s="68"/>
      <c r="P857" s="70"/>
    </row>
    <row r="858" spans="1:16" x14ac:dyDescent="0.25">
      <c r="A858" s="61">
        <v>39834</v>
      </c>
      <c r="B858" s="64" t="str">
        <f t="shared" si="62"/>
        <v>quarta-feira</v>
      </c>
      <c r="C858" s="46">
        <v>6.8500000000000005E-2</v>
      </c>
      <c r="D858" s="47">
        <v>6.93E-2</v>
      </c>
      <c r="E858" s="48">
        <v>641.94000000000005</v>
      </c>
      <c r="F858" s="48">
        <v>634.54</v>
      </c>
      <c r="G858" s="48">
        <v>634.29</v>
      </c>
      <c r="I858" s="68"/>
      <c r="J858" s="69"/>
      <c r="K858" s="69"/>
      <c r="L858" s="70"/>
      <c r="M858" s="70"/>
      <c r="N858" s="68"/>
      <c r="O858" s="68"/>
      <c r="P858" s="70"/>
    </row>
    <row r="859" spans="1:16" x14ac:dyDescent="0.25">
      <c r="A859" s="61">
        <v>39835</v>
      </c>
      <c r="B859" s="64" t="str">
        <f t="shared" si="62"/>
        <v>quinta-feira</v>
      </c>
      <c r="C859" s="46">
        <v>6.88E-2</v>
      </c>
      <c r="D859" s="47">
        <v>6.9599999999999995E-2</v>
      </c>
      <c r="E859" s="48">
        <v>639.4</v>
      </c>
      <c r="F859" s="48">
        <v>632.03</v>
      </c>
      <c r="G859" s="48">
        <v>631.78</v>
      </c>
      <c r="I859" s="68"/>
      <c r="J859" s="69"/>
      <c r="K859" s="69"/>
      <c r="L859" s="70"/>
      <c r="M859" s="70"/>
      <c r="N859" s="68"/>
      <c r="O859" s="68"/>
      <c r="P859" s="70"/>
    </row>
    <row r="860" spans="1:16" x14ac:dyDescent="0.25">
      <c r="A860" s="61">
        <v>39836</v>
      </c>
      <c r="B860" s="64" t="str">
        <f t="shared" si="62"/>
        <v>sexta-feira</v>
      </c>
      <c r="C860" s="46">
        <v>6.8199999999999997E-2</v>
      </c>
      <c r="D860" s="47">
        <v>6.8999999999999992E-2</v>
      </c>
      <c r="E860" s="48">
        <v>645.39</v>
      </c>
      <c r="F860" s="48">
        <v>637.95000000000005</v>
      </c>
      <c r="G860" s="48">
        <v>637.54999999999995</v>
      </c>
      <c r="I860" s="68"/>
      <c r="J860" s="69"/>
      <c r="K860" s="69"/>
      <c r="L860" s="70"/>
      <c r="M860" s="70"/>
      <c r="N860" s="68"/>
      <c r="O860" s="68"/>
      <c r="P860" s="70"/>
    </row>
    <row r="861" spans="1:16" x14ac:dyDescent="0.25">
      <c r="A861" s="61">
        <v>39839</v>
      </c>
      <c r="B861" s="64" t="str">
        <f t="shared" si="62"/>
        <v>segunda-feira</v>
      </c>
      <c r="C861" s="46">
        <v>6.8699999999999997E-2</v>
      </c>
      <c r="D861" s="47">
        <v>6.9499999999999992E-2</v>
      </c>
      <c r="E861" s="48">
        <v>641.07000000000005</v>
      </c>
      <c r="F861" s="48">
        <v>633.67999999999995</v>
      </c>
      <c r="G861" s="48">
        <v>633.42999999999995</v>
      </c>
      <c r="I861" s="68"/>
      <c r="J861" s="69"/>
      <c r="K861" s="69"/>
      <c r="L861" s="70"/>
      <c r="M861" s="70"/>
      <c r="N861" s="68"/>
      <c r="O861" s="68"/>
      <c r="P861" s="70"/>
    </row>
    <row r="862" spans="1:16" x14ac:dyDescent="0.25">
      <c r="A862" s="61">
        <v>39840</v>
      </c>
      <c r="B862" s="64" t="str">
        <f t="shared" si="62"/>
        <v>terça-feira</v>
      </c>
      <c r="C862" s="46">
        <v>6.88E-2</v>
      </c>
      <c r="D862" s="47">
        <v>6.9599999999999995E-2</v>
      </c>
      <c r="E862" s="48">
        <v>640.39</v>
      </c>
      <c r="F862" s="48">
        <v>633.02</v>
      </c>
      <c r="G862" s="48">
        <v>632.76</v>
      </c>
      <c r="I862" s="68"/>
      <c r="J862" s="69"/>
      <c r="K862" s="69"/>
      <c r="L862" s="70"/>
      <c r="M862" s="70"/>
      <c r="N862" s="68"/>
      <c r="O862" s="68"/>
      <c r="P862" s="70"/>
    </row>
    <row r="863" spans="1:16" x14ac:dyDescent="0.25">
      <c r="A863" s="61">
        <v>39841</v>
      </c>
      <c r="B863" s="64" t="str">
        <f t="shared" si="62"/>
        <v>quarta-feira</v>
      </c>
      <c r="C863" s="46">
        <v>6.88E-2</v>
      </c>
      <c r="D863" s="47">
        <v>6.9599999999999995E-2</v>
      </c>
      <c r="E863" s="48">
        <v>640.65</v>
      </c>
      <c r="F863" s="48">
        <v>633.27</v>
      </c>
      <c r="G863" s="48">
        <v>633.02</v>
      </c>
      <c r="I863" s="68"/>
      <c r="J863" s="69"/>
      <c r="K863" s="69"/>
      <c r="L863" s="70"/>
      <c r="M863" s="70"/>
      <c r="N863" s="68"/>
      <c r="O863" s="68"/>
      <c r="P863" s="70"/>
    </row>
    <row r="864" spans="1:16" x14ac:dyDescent="0.25">
      <c r="A864" s="61">
        <v>39842</v>
      </c>
      <c r="B864" s="64" t="str">
        <f t="shared" si="62"/>
        <v>quinta-feira</v>
      </c>
      <c r="C864" s="46">
        <v>6.8599999999999994E-2</v>
      </c>
      <c r="D864" s="47">
        <v>6.9399999999999989E-2</v>
      </c>
      <c r="E864" s="48">
        <v>642.76</v>
      </c>
      <c r="F864" s="48">
        <v>635.36</v>
      </c>
      <c r="G864" s="48">
        <v>635.11</v>
      </c>
      <c r="I864" s="68"/>
      <c r="J864" s="69"/>
      <c r="K864" s="69"/>
      <c r="L864" s="70"/>
      <c r="M864" s="70"/>
      <c r="N864" s="68"/>
      <c r="O864" s="68"/>
      <c r="P864" s="70"/>
    </row>
    <row r="865" spans="1:16" x14ac:dyDescent="0.25">
      <c r="A865" s="61">
        <v>39843</v>
      </c>
      <c r="B865" s="64" t="str">
        <f t="shared" si="62"/>
        <v>sexta-feira</v>
      </c>
      <c r="C865" s="46">
        <v>6.8500000000000005E-2</v>
      </c>
      <c r="D865" s="47">
        <v>6.93E-2</v>
      </c>
      <c r="E865" s="48">
        <v>644.12</v>
      </c>
      <c r="F865" s="48">
        <v>636.70000000000005</v>
      </c>
      <c r="G865" s="48">
        <v>636.28</v>
      </c>
      <c r="I865" s="68"/>
      <c r="J865" s="69"/>
      <c r="K865" s="69"/>
      <c r="L865" s="70"/>
      <c r="M865" s="70"/>
      <c r="N865" s="68"/>
      <c r="O865" s="68"/>
      <c r="P865" s="70"/>
    </row>
    <row r="866" spans="1:16" x14ac:dyDescent="0.25">
      <c r="A866" s="61">
        <v>39846</v>
      </c>
      <c r="B866" s="64" t="str">
        <f t="shared" si="62"/>
        <v>segunda-feira</v>
      </c>
      <c r="C866" s="46">
        <v>6.9099999999999995E-2</v>
      </c>
      <c r="D866" s="47">
        <v>6.989999999999999E-2</v>
      </c>
      <c r="E866" s="48">
        <v>638.79999999999995</v>
      </c>
      <c r="F866" s="48">
        <v>631.45000000000005</v>
      </c>
      <c r="G866" s="48">
        <v>631.20000000000005</v>
      </c>
      <c r="I866" s="68"/>
      <c r="J866" s="69"/>
      <c r="K866" s="69"/>
      <c r="L866" s="70"/>
      <c r="M866" s="70"/>
      <c r="N866" s="68"/>
      <c r="O866" s="68"/>
      <c r="P866" s="70"/>
    </row>
    <row r="867" spans="1:16" x14ac:dyDescent="0.25">
      <c r="A867" s="61">
        <v>39847</v>
      </c>
      <c r="B867" s="64" t="str">
        <f t="shared" si="62"/>
        <v>terça-feira</v>
      </c>
      <c r="C867" s="46">
        <v>6.88E-2</v>
      </c>
      <c r="D867" s="47">
        <v>6.9599999999999995E-2</v>
      </c>
      <c r="E867" s="48">
        <v>641.83000000000004</v>
      </c>
      <c r="F867" s="48">
        <v>634.45000000000005</v>
      </c>
      <c r="G867" s="48">
        <v>634.19000000000005</v>
      </c>
      <c r="I867" s="68"/>
      <c r="J867" s="69"/>
      <c r="K867" s="69"/>
      <c r="L867" s="70"/>
      <c r="M867" s="70"/>
      <c r="N867" s="68"/>
      <c r="O867" s="68"/>
      <c r="P867" s="70"/>
    </row>
    <row r="868" spans="1:16" x14ac:dyDescent="0.25">
      <c r="A868" s="61">
        <v>39848</v>
      </c>
      <c r="B868" s="64" t="str">
        <f t="shared" si="62"/>
        <v>quarta-feira</v>
      </c>
      <c r="C868" s="46">
        <v>6.8599999999999994E-2</v>
      </c>
      <c r="D868" s="47">
        <v>6.9399999999999989E-2</v>
      </c>
      <c r="E868" s="48">
        <v>643.95000000000005</v>
      </c>
      <c r="F868" s="48">
        <v>636.54</v>
      </c>
      <c r="G868" s="48">
        <v>636.29</v>
      </c>
      <c r="I868" s="68"/>
      <c r="J868" s="69"/>
      <c r="K868" s="69"/>
      <c r="L868" s="70"/>
      <c r="M868" s="70"/>
      <c r="N868" s="68"/>
      <c r="O868" s="68"/>
      <c r="P868" s="70"/>
    </row>
    <row r="869" spans="1:16" x14ac:dyDescent="0.25">
      <c r="A869" s="61">
        <v>39849</v>
      </c>
      <c r="B869" s="64" t="str">
        <f t="shared" si="62"/>
        <v>quinta-feira</v>
      </c>
      <c r="C869" s="46">
        <v>6.8599999999999994E-2</v>
      </c>
      <c r="D869" s="47">
        <v>6.9399999999999989E-2</v>
      </c>
      <c r="E869" s="48">
        <v>644.20000000000005</v>
      </c>
      <c r="F869" s="48">
        <v>636.79</v>
      </c>
      <c r="G869" s="48">
        <v>636.54</v>
      </c>
      <c r="I869" s="68"/>
      <c r="J869" s="69"/>
      <c r="K869" s="69"/>
      <c r="L869" s="70"/>
      <c r="M869" s="70"/>
      <c r="N869" s="68"/>
      <c r="O869" s="68"/>
      <c r="P869" s="70"/>
    </row>
    <row r="870" spans="1:16" x14ac:dyDescent="0.25">
      <c r="A870" s="61">
        <v>39850</v>
      </c>
      <c r="B870" s="64" t="str">
        <f t="shared" si="62"/>
        <v>sexta-feira</v>
      </c>
      <c r="C870" s="46">
        <v>6.8699999999999997E-2</v>
      </c>
      <c r="D870" s="47">
        <v>6.9499999999999992E-2</v>
      </c>
      <c r="E870" s="48">
        <v>644.05999999999995</v>
      </c>
      <c r="F870" s="48">
        <v>636.65</v>
      </c>
      <c r="G870" s="48">
        <v>636.19000000000005</v>
      </c>
      <c r="I870" s="68"/>
      <c r="J870" s="69"/>
      <c r="K870" s="69"/>
      <c r="L870" s="70"/>
      <c r="M870" s="70"/>
      <c r="N870" s="68"/>
      <c r="O870" s="68"/>
      <c r="P870" s="70"/>
    </row>
    <row r="871" spans="1:16" x14ac:dyDescent="0.25">
      <c r="A871" s="61">
        <v>39853</v>
      </c>
      <c r="B871" s="64" t="str">
        <f t="shared" si="62"/>
        <v>segunda-feira</v>
      </c>
      <c r="C871" s="46">
        <v>6.8699999999999997E-2</v>
      </c>
      <c r="D871" s="47">
        <v>6.9499999999999992E-2</v>
      </c>
      <c r="E871" s="48">
        <v>644.33000000000004</v>
      </c>
      <c r="F871" s="48">
        <v>636.91999999999996</v>
      </c>
      <c r="G871" s="48">
        <v>636.65</v>
      </c>
      <c r="I871" s="68"/>
      <c r="J871" s="69"/>
      <c r="K871" s="69"/>
      <c r="L871" s="70"/>
      <c r="M871" s="70"/>
      <c r="N871" s="68"/>
      <c r="O871" s="68"/>
      <c r="P871" s="70"/>
    </row>
    <row r="872" spans="1:16" x14ac:dyDescent="0.25">
      <c r="A872" s="61">
        <v>39854</v>
      </c>
      <c r="B872" s="64" t="str">
        <f t="shared" si="62"/>
        <v>terça-feira</v>
      </c>
      <c r="C872" s="46">
        <v>6.8900000000000003E-2</v>
      </c>
      <c r="D872" s="47">
        <v>6.9699999999999998E-2</v>
      </c>
      <c r="E872" s="48">
        <v>642.74</v>
      </c>
      <c r="F872" s="48">
        <v>635.35</v>
      </c>
      <c r="G872" s="48">
        <v>635.08000000000004</v>
      </c>
      <c r="I872" s="68"/>
      <c r="J872" s="69"/>
      <c r="K872" s="69"/>
      <c r="L872" s="70"/>
      <c r="M872" s="70"/>
      <c r="N872" s="68"/>
      <c r="O872" s="68"/>
      <c r="P872" s="70"/>
    </row>
    <row r="873" spans="1:16" x14ac:dyDescent="0.25">
      <c r="A873" s="61">
        <v>39855</v>
      </c>
      <c r="B873" s="64" t="str">
        <f t="shared" si="62"/>
        <v>quarta-feira</v>
      </c>
      <c r="C873" s="46">
        <v>6.9400000000000003E-2</v>
      </c>
      <c r="D873" s="47">
        <v>7.0199999999999999E-2</v>
      </c>
      <c r="E873" s="48">
        <v>638.38</v>
      </c>
      <c r="F873" s="48">
        <v>631.04999999999995</v>
      </c>
      <c r="G873" s="48">
        <v>630.78</v>
      </c>
      <c r="I873" s="68"/>
      <c r="J873" s="69"/>
      <c r="K873" s="69"/>
      <c r="L873" s="70"/>
      <c r="M873" s="70"/>
      <c r="N873" s="68"/>
      <c r="O873" s="68"/>
      <c r="P873" s="70"/>
    </row>
    <row r="874" spans="1:16" x14ac:dyDescent="0.25">
      <c r="A874" s="61">
        <v>39856</v>
      </c>
      <c r="B874" s="64" t="str">
        <f t="shared" si="62"/>
        <v>quinta-feira</v>
      </c>
      <c r="C874" s="46">
        <v>6.93E-2</v>
      </c>
      <c r="D874" s="47">
        <v>7.0099999999999996E-2</v>
      </c>
      <c r="E874" s="48">
        <v>639.57000000000005</v>
      </c>
      <c r="F874" s="48">
        <v>632.23</v>
      </c>
      <c r="G874" s="48">
        <v>631.96</v>
      </c>
      <c r="I874" s="68"/>
      <c r="J874" s="69"/>
      <c r="K874" s="69"/>
      <c r="L874" s="70"/>
      <c r="M874" s="70"/>
      <c r="N874" s="68"/>
      <c r="O874" s="68"/>
      <c r="P874" s="70"/>
    </row>
    <row r="875" spans="1:16" x14ac:dyDescent="0.25">
      <c r="A875" s="61">
        <v>39857</v>
      </c>
      <c r="B875" s="64" t="str">
        <f t="shared" si="62"/>
        <v>sexta-feira</v>
      </c>
      <c r="C875" s="46">
        <v>6.9699999999999998E-2</v>
      </c>
      <c r="D875" s="47">
        <v>7.0499999999999993E-2</v>
      </c>
      <c r="E875" s="48">
        <v>636.4</v>
      </c>
      <c r="F875" s="48">
        <v>629.09</v>
      </c>
      <c r="G875" s="48">
        <v>628.5</v>
      </c>
      <c r="I875" s="68"/>
      <c r="J875" s="69"/>
      <c r="K875" s="69"/>
      <c r="L875" s="70"/>
      <c r="M875" s="70"/>
      <c r="N875" s="68"/>
      <c r="O875" s="68"/>
      <c r="P875" s="70"/>
    </row>
    <row r="876" spans="1:16" x14ac:dyDescent="0.25">
      <c r="A876" s="61">
        <v>39860</v>
      </c>
      <c r="B876" s="64" t="str">
        <f t="shared" si="62"/>
        <v>segunda-feira</v>
      </c>
      <c r="C876" s="46">
        <v>6.93E-2</v>
      </c>
      <c r="D876" s="47">
        <v>7.0099999999999996E-2</v>
      </c>
      <c r="E876" s="48">
        <v>640.4</v>
      </c>
      <c r="F876" s="48">
        <v>633.04999999999995</v>
      </c>
      <c r="G876" s="48">
        <v>632.73</v>
      </c>
      <c r="I876" s="68"/>
      <c r="J876" s="69"/>
      <c r="K876" s="69"/>
      <c r="L876" s="70"/>
      <c r="M876" s="70"/>
      <c r="N876" s="68"/>
      <c r="O876" s="68"/>
      <c r="P876" s="70"/>
    </row>
    <row r="877" spans="1:16" x14ac:dyDescent="0.25">
      <c r="A877" s="61">
        <v>39861</v>
      </c>
      <c r="B877" s="64" t="str">
        <f t="shared" si="62"/>
        <v>terça-feira</v>
      </c>
      <c r="C877" s="46">
        <v>6.8900000000000003E-2</v>
      </c>
      <c r="D877" s="47">
        <v>6.9699999999999998E-2</v>
      </c>
      <c r="E877" s="48">
        <v>644.41999999999996</v>
      </c>
      <c r="F877" s="48">
        <v>637.03</v>
      </c>
      <c r="G877" s="48">
        <v>636.71</v>
      </c>
      <c r="I877" s="68"/>
      <c r="J877" s="69"/>
      <c r="K877" s="69"/>
      <c r="L877" s="70"/>
      <c r="M877" s="70"/>
      <c r="N877" s="68"/>
      <c r="O877" s="68"/>
      <c r="P877" s="70"/>
    </row>
    <row r="878" spans="1:16" x14ac:dyDescent="0.25">
      <c r="A878" s="61">
        <v>39862</v>
      </c>
      <c r="B878" s="64" t="str">
        <f t="shared" si="62"/>
        <v>quarta-feira</v>
      </c>
      <c r="C878" s="46">
        <v>6.88E-2</v>
      </c>
      <c r="D878" s="47">
        <v>6.9599999999999995E-2</v>
      </c>
      <c r="E878" s="48">
        <v>645.66999999999996</v>
      </c>
      <c r="F878" s="48">
        <v>638.26</v>
      </c>
      <c r="G878" s="48">
        <v>637.95000000000005</v>
      </c>
      <c r="I878" s="68"/>
      <c r="J878" s="69"/>
      <c r="K878" s="69"/>
      <c r="L878" s="70"/>
      <c r="M878" s="70"/>
      <c r="N878" s="68"/>
      <c r="O878" s="68"/>
      <c r="P878" s="70"/>
    </row>
    <row r="879" spans="1:16" x14ac:dyDescent="0.25">
      <c r="A879" s="61">
        <v>39863</v>
      </c>
      <c r="B879" s="64" t="str">
        <f t="shared" si="62"/>
        <v>quinta-feira</v>
      </c>
      <c r="C879" s="46">
        <v>6.8699999999999997E-2</v>
      </c>
      <c r="D879" s="47">
        <v>6.9499999999999992E-2</v>
      </c>
      <c r="E879" s="48">
        <v>646.91999999999996</v>
      </c>
      <c r="F879" s="48">
        <v>639.5</v>
      </c>
      <c r="G879" s="48">
        <v>639.17999999999995</v>
      </c>
      <c r="I879" s="68"/>
      <c r="J879" s="69"/>
      <c r="K879" s="69"/>
      <c r="L879" s="70"/>
      <c r="M879" s="70"/>
      <c r="N879" s="68"/>
      <c r="O879" s="68"/>
      <c r="P879" s="70"/>
    </row>
    <row r="880" spans="1:16" x14ac:dyDescent="0.25">
      <c r="A880" s="61">
        <v>39864</v>
      </c>
      <c r="B880" s="64" t="str">
        <f t="shared" si="62"/>
        <v>sexta-feira</v>
      </c>
      <c r="C880" s="46">
        <v>6.8699999999999997E-2</v>
      </c>
      <c r="D880" s="47">
        <v>6.9499999999999992E-2</v>
      </c>
      <c r="E880" s="48">
        <v>647.83000000000004</v>
      </c>
      <c r="F880" s="48">
        <v>640.4</v>
      </c>
      <c r="G880" s="48">
        <v>639.5</v>
      </c>
      <c r="I880" s="68"/>
      <c r="J880" s="69"/>
      <c r="K880" s="69"/>
      <c r="L880" s="70"/>
      <c r="M880" s="70"/>
      <c r="N880" s="68"/>
      <c r="O880" s="68"/>
      <c r="P880" s="70"/>
    </row>
    <row r="881" spans="1:16" x14ac:dyDescent="0.25">
      <c r="A881" s="61">
        <v>39869</v>
      </c>
      <c r="B881" s="64" t="str">
        <f t="shared" si="62"/>
        <v>quarta-feira</v>
      </c>
      <c r="C881" s="46">
        <v>6.88E-2</v>
      </c>
      <c r="D881" s="47">
        <v>6.9599999999999995E-2</v>
      </c>
      <c r="E881" s="48">
        <v>647.05999999999995</v>
      </c>
      <c r="F881" s="48">
        <v>639.64</v>
      </c>
      <c r="G881" s="48">
        <v>639.34</v>
      </c>
      <c r="I881" s="68"/>
      <c r="J881" s="69"/>
      <c r="K881" s="69"/>
      <c r="L881" s="70"/>
      <c r="M881" s="70"/>
      <c r="N881" s="68"/>
      <c r="O881" s="68"/>
      <c r="P881" s="70"/>
    </row>
    <row r="882" spans="1:16" x14ac:dyDescent="0.25">
      <c r="A882" s="61">
        <v>39870</v>
      </c>
      <c r="B882" s="64" t="str">
        <f t="shared" si="62"/>
        <v>quinta-feira</v>
      </c>
      <c r="C882" s="46">
        <v>6.9000000000000006E-2</v>
      </c>
      <c r="D882" s="47">
        <v>6.9800000000000001E-2</v>
      </c>
      <c r="E882" s="48">
        <v>645.5</v>
      </c>
      <c r="F882" s="48">
        <v>638.11</v>
      </c>
      <c r="G882" s="48">
        <v>637.79999999999995</v>
      </c>
      <c r="I882" s="68"/>
      <c r="J882" s="69"/>
      <c r="K882" s="69"/>
      <c r="L882" s="70"/>
      <c r="M882" s="70"/>
      <c r="N882" s="68"/>
      <c r="O882" s="68"/>
      <c r="P882" s="70"/>
    </row>
    <row r="883" spans="1:16" x14ac:dyDescent="0.25">
      <c r="A883" s="61">
        <v>39871</v>
      </c>
      <c r="B883" s="64" t="str">
        <f t="shared" si="62"/>
        <v>sexta-feira</v>
      </c>
      <c r="C883" s="46">
        <v>6.9000000000000006E-2</v>
      </c>
      <c r="D883" s="47">
        <v>6.9800000000000001E-2</v>
      </c>
      <c r="E883" s="48">
        <v>646.08000000000004</v>
      </c>
      <c r="F883" s="48">
        <v>638.66999999999996</v>
      </c>
      <c r="G883" s="48">
        <v>638.11</v>
      </c>
      <c r="I883" s="68"/>
      <c r="J883" s="69"/>
      <c r="K883" s="69"/>
      <c r="L883" s="70"/>
      <c r="M883" s="70"/>
      <c r="N883" s="68"/>
      <c r="O883" s="68"/>
      <c r="P883" s="70"/>
    </row>
    <row r="884" spans="1:16" x14ac:dyDescent="0.25">
      <c r="A884" s="61">
        <v>39874</v>
      </c>
      <c r="B884" s="64" t="str">
        <f t="shared" si="62"/>
        <v>segunda-feira</v>
      </c>
      <c r="C884" s="46">
        <v>6.88E-2</v>
      </c>
      <c r="D884" s="47">
        <v>6.9599999999999995E-2</v>
      </c>
      <c r="E884" s="48">
        <v>648.24</v>
      </c>
      <c r="F884" s="48">
        <v>640.82000000000005</v>
      </c>
      <c r="G884" s="48">
        <v>640.51</v>
      </c>
      <c r="I884" s="68"/>
      <c r="J884" s="69"/>
      <c r="K884" s="69"/>
      <c r="L884" s="70"/>
      <c r="M884" s="70"/>
      <c r="N884" s="68"/>
      <c r="O884" s="68"/>
      <c r="P884" s="70"/>
    </row>
    <row r="885" spans="1:16" x14ac:dyDescent="0.25">
      <c r="A885" s="61">
        <v>39875</v>
      </c>
      <c r="B885" s="64" t="str">
        <f t="shared" si="62"/>
        <v>terça-feira</v>
      </c>
      <c r="C885" s="46">
        <v>6.9199999999999998E-2</v>
      </c>
      <c r="D885" s="47">
        <v>7.0000000000000007E-2</v>
      </c>
      <c r="E885" s="48">
        <v>644.82000000000005</v>
      </c>
      <c r="F885" s="48">
        <v>637.44000000000005</v>
      </c>
      <c r="G885" s="48">
        <v>637.14</v>
      </c>
      <c r="I885" s="68"/>
      <c r="J885" s="69"/>
      <c r="K885" s="69"/>
      <c r="L885" s="70"/>
      <c r="M885" s="70"/>
      <c r="N885" s="68"/>
      <c r="O885" s="68"/>
      <c r="P885" s="70"/>
    </row>
    <row r="886" spans="1:16" x14ac:dyDescent="0.25">
      <c r="A886" s="61">
        <v>39876</v>
      </c>
      <c r="B886" s="64" t="str">
        <f t="shared" si="62"/>
        <v>quarta-feira</v>
      </c>
      <c r="C886" s="46">
        <v>6.93E-2</v>
      </c>
      <c r="D886" s="47">
        <v>7.0099999999999996E-2</v>
      </c>
      <c r="E886" s="48">
        <v>644.20000000000005</v>
      </c>
      <c r="F886" s="48">
        <v>636.83000000000004</v>
      </c>
      <c r="G886" s="48">
        <v>636.52</v>
      </c>
      <c r="I886" s="68"/>
      <c r="J886" s="69"/>
      <c r="K886" s="69"/>
      <c r="L886" s="70"/>
      <c r="M886" s="70"/>
      <c r="N886" s="68"/>
      <c r="O886" s="68"/>
      <c r="P886" s="70"/>
    </row>
    <row r="887" spans="1:16" x14ac:dyDescent="0.25">
      <c r="A887" s="61">
        <v>39877</v>
      </c>
      <c r="B887" s="64" t="str">
        <f t="shared" si="62"/>
        <v>quinta-feira</v>
      </c>
      <c r="C887" s="46">
        <v>6.9800000000000001E-2</v>
      </c>
      <c r="D887" s="47">
        <v>7.0599999999999996E-2</v>
      </c>
      <c r="E887" s="48">
        <v>639.88</v>
      </c>
      <c r="F887" s="48">
        <v>632.57000000000005</v>
      </c>
      <c r="G887" s="48">
        <v>632.26</v>
      </c>
      <c r="I887" s="68"/>
      <c r="J887" s="69"/>
      <c r="K887" s="69"/>
      <c r="L887" s="70"/>
      <c r="M887" s="70"/>
      <c r="N887" s="68"/>
      <c r="O887" s="68"/>
      <c r="P887" s="70"/>
    </row>
    <row r="888" spans="1:16" x14ac:dyDescent="0.25">
      <c r="A888" s="61">
        <v>39878</v>
      </c>
      <c r="B888" s="64" t="str">
        <f t="shared" si="62"/>
        <v>sexta-feira</v>
      </c>
      <c r="C888" s="46">
        <v>6.9800000000000001E-2</v>
      </c>
      <c r="D888" s="47">
        <v>7.0599999999999996E-2</v>
      </c>
      <c r="E888" s="48">
        <v>640.45000000000005</v>
      </c>
      <c r="F888" s="48">
        <v>633.13</v>
      </c>
      <c r="G888" s="48">
        <v>632.57000000000005</v>
      </c>
      <c r="I888" s="68"/>
      <c r="J888" s="69"/>
      <c r="K888" s="69"/>
      <c r="L888" s="70"/>
      <c r="M888" s="70"/>
      <c r="N888" s="68"/>
      <c r="O888" s="68"/>
      <c r="P888" s="70"/>
    </row>
    <row r="889" spans="1:16" x14ac:dyDescent="0.25">
      <c r="A889" s="61">
        <v>39881</v>
      </c>
      <c r="B889" s="64" t="str">
        <f t="shared" si="62"/>
        <v>segunda-feira</v>
      </c>
      <c r="C889" s="46">
        <v>6.9699999999999998E-2</v>
      </c>
      <c r="D889" s="47">
        <v>7.0499999999999993E-2</v>
      </c>
      <c r="E889" s="48">
        <v>641.67999999999995</v>
      </c>
      <c r="F889" s="48">
        <v>634.34</v>
      </c>
      <c r="G889" s="48">
        <v>634.04</v>
      </c>
      <c r="I889" s="68"/>
      <c r="J889" s="69"/>
      <c r="K889" s="69"/>
      <c r="L889" s="70"/>
      <c r="M889" s="70"/>
      <c r="N889" s="68"/>
      <c r="O889" s="68"/>
      <c r="P889" s="70"/>
    </row>
    <row r="890" spans="1:16" x14ac:dyDescent="0.25">
      <c r="A890" s="61">
        <v>39882</v>
      </c>
      <c r="B890" s="64" t="str">
        <f t="shared" si="62"/>
        <v>terça-feira</v>
      </c>
      <c r="C890" s="46">
        <v>6.9900000000000004E-2</v>
      </c>
      <c r="D890" s="47">
        <v>7.0699999999999999E-2</v>
      </c>
      <c r="E890" s="48">
        <v>640.14</v>
      </c>
      <c r="F890" s="48">
        <v>632.82000000000005</v>
      </c>
      <c r="G890" s="48">
        <v>632.52</v>
      </c>
      <c r="I890" s="68"/>
      <c r="J890" s="69"/>
      <c r="K890" s="69"/>
      <c r="L890" s="70"/>
      <c r="M890" s="70"/>
      <c r="N890" s="68"/>
      <c r="O890" s="68"/>
      <c r="P890" s="70"/>
    </row>
    <row r="891" spans="1:16" x14ac:dyDescent="0.25">
      <c r="A891" s="61">
        <v>39883</v>
      </c>
      <c r="B891" s="64" t="str">
        <f t="shared" si="62"/>
        <v>quarta-feira</v>
      </c>
      <c r="C891" s="46">
        <v>7.0400000000000004E-2</v>
      </c>
      <c r="D891" s="47">
        <v>7.1199999999999999E-2</v>
      </c>
      <c r="E891" s="48">
        <v>635.69000000000005</v>
      </c>
      <c r="F891" s="48">
        <v>628.42999999999995</v>
      </c>
      <c r="G891" s="48">
        <v>628.14</v>
      </c>
      <c r="I891" s="68"/>
      <c r="J891" s="69"/>
      <c r="K891" s="69"/>
      <c r="L891" s="70"/>
      <c r="M891" s="70"/>
      <c r="N891" s="68"/>
      <c r="O891" s="68"/>
      <c r="P891" s="70"/>
    </row>
    <row r="892" spans="1:16" x14ac:dyDescent="0.25">
      <c r="A892" s="61">
        <v>39884</v>
      </c>
      <c r="B892" s="64" t="str">
        <f t="shared" si="62"/>
        <v>quinta-feira</v>
      </c>
      <c r="C892" s="46">
        <v>7.0300000000000001E-2</v>
      </c>
      <c r="D892" s="47">
        <v>7.1099999999999997E-2</v>
      </c>
      <c r="E892" s="48">
        <v>636.9</v>
      </c>
      <c r="F892" s="48">
        <v>629.63</v>
      </c>
      <c r="G892" s="48">
        <v>629.33000000000004</v>
      </c>
      <c r="I892" s="68"/>
      <c r="J892" s="69"/>
      <c r="K892" s="69"/>
      <c r="L892" s="70"/>
      <c r="M892" s="70"/>
      <c r="N892" s="68"/>
      <c r="O892" s="68"/>
      <c r="P892" s="70"/>
    </row>
    <row r="893" spans="1:16" x14ac:dyDescent="0.25">
      <c r="A893" s="61">
        <v>39885</v>
      </c>
      <c r="B893" s="64" t="str">
        <f t="shared" si="62"/>
        <v>sexta-feira</v>
      </c>
      <c r="C893" s="46">
        <v>7.0400000000000004E-2</v>
      </c>
      <c r="D893" s="47">
        <v>7.1199999999999999E-2</v>
      </c>
      <c r="E893" s="48">
        <v>636.47</v>
      </c>
      <c r="F893" s="48">
        <v>629.20000000000005</v>
      </c>
      <c r="G893" s="48">
        <v>628.86</v>
      </c>
      <c r="I893" s="68"/>
      <c r="J893" s="69"/>
      <c r="K893" s="69"/>
      <c r="L893" s="70"/>
      <c r="M893" s="70"/>
      <c r="N893" s="68"/>
      <c r="O893" s="68"/>
      <c r="P893" s="70"/>
    </row>
    <row r="894" spans="1:16" x14ac:dyDescent="0.25">
      <c r="A894" s="61">
        <v>39888</v>
      </c>
      <c r="B894" s="64" t="str">
        <f t="shared" si="62"/>
        <v>segunda-feira</v>
      </c>
      <c r="C894" s="46">
        <v>7.0599999999999996E-2</v>
      </c>
      <c r="D894" s="47">
        <v>7.1399999999999991E-2</v>
      </c>
      <c r="E894" s="48">
        <v>634.88</v>
      </c>
      <c r="F894" s="48">
        <v>627.63</v>
      </c>
      <c r="G894" s="48">
        <v>627.4</v>
      </c>
      <c r="I894" s="68"/>
      <c r="J894" s="69"/>
      <c r="K894" s="69"/>
      <c r="L894" s="70"/>
      <c r="M894" s="70"/>
      <c r="N894" s="68"/>
      <c r="O894" s="68"/>
      <c r="P894" s="70"/>
    </row>
    <row r="895" spans="1:16" x14ac:dyDescent="0.25">
      <c r="A895" s="61">
        <v>39889</v>
      </c>
      <c r="B895" s="64" t="str">
        <f t="shared" si="62"/>
        <v>terça-feira</v>
      </c>
      <c r="C895" s="46">
        <v>7.0599999999999996E-2</v>
      </c>
      <c r="D895" s="47">
        <v>7.1399999999999991E-2</v>
      </c>
      <c r="E895" s="48">
        <v>635.11</v>
      </c>
      <c r="F895" s="48">
        <v>627.86</v>
      </c>
      <c r="G895" s="48">
        <v>627.63</v>
      </c>
      <c r="I895" s="68"/>
      <c r="J895" s="69"/>
      <c r="K895" s="69"/>
      <c r="L895" s="70"/>
      <c r="M895" s="70"/>
      <c r="N895" s="68"/>
      <c r="O895" s="68"/>
      <c r="P895" s="70"/>
    </row>
    <row r="896" spans="1:16" x14ac:dyDescent="0.25">
      <c r="A896" s="61">
        <v>39890</v>
      </c>
      <c r="B896" s="64" t="str">
        <f t="shared" si="62"/>
        <v>quarta-feira</v>
      </c>
      <c r="C896" s="46">
        <v>7.0499999999999993E-2</v>
      </c>
      <c r="D896" s="47">
        <v>7.1299999999999988E-2</v>
      </c>
      <c r="E896" s="48">
        <v>636.25</v>
      </c>
      <c r="F896" s="48">
        <v>628.99</v>
      </c>
      <c r="G896" s="48">
        <v>628.76</v>
      </c>
      <c r="I896" s="68"/>
      <c r="J896" s="69"/>
      <c r="K896" s="69"/>
      <c r="L896" s="70"/>
      <c r="M896" s="70"/>
      <c r="N896" s="68"/>
      <c r="O896" s="68"/>
      <c r="P896" s="70"/>
    </row>
    <row r="897" spans="1:16" x14ac:dyDescent="0.25">
      <c r="A897" s="61">
        <v>39891</v>
      </c>
      <c r="B897" s="64" t="str">
        <f t="shared" si="62"/>
        <v>quinta-feira</v>
      </c>
      <c r="C897" s="46">
        <v>7.0599999999999996E-2</v>
      </c>
      <c r="D897" s="47">
        <v>7.1399999999999991E-2</v>
      </c>
      <c r="E897" s="48">
        <v>635.57000000000005</v>
      </c>
      <c r="F897" s="48">
        <v>628.32000000000005</v>
      </c>
      <c r="G897" s="48">
        <v>628.09</v>
      </c>
      <c r="I897" s="68"/>
      <c r="J897" s="69"/>
      <c r="K897" s="69"/>
      <c r="L897" s="70"/>
      <c r="M897" s="70"/>
      <c r="N897" s="68"/>
      <c r="O897" s="68"/>
      <c r="P897" s="70"/>
    </row>
    <row r="898" spans="1:16" x14ac:dyDescent="0.25">
      <c r="A898" s="61">
        <v>39892</v>
      </c>
      <c r="B898" s="64" t="str">
        <f t="shared" si="62"/>
        <v>sexta-feira</v>
      </c>
      <c r="C898" s="46">
        <v>7.0099999999999996E-2</v>
      </c>
      <c r="D898" s="47">
        <v>7.0899999999999991E-2</v>
      </c>
      <c r="E898" s="48">
        <v>640.49</v>
      </c>
      <c r="F898" s="48">
        <v>633.19000000000005</v>
      </c>
      <c r="G898" s="48">
        <v>632.84</v>
      </c>
      <c r="I898" s="68"/>
      <c r="J898" s="69"/>
      <c r="K898" s="69"/>
      <c r="L898" s="70"/>
      <c r="M898" s="70"/>
      <c r="N898" s="68"/>
      <c r="O898" s="68"/>
      <c r="P898" s="70"/>
    </row>
    <row r="899" spans="1:16" x14ac:dyDescent="0.25">
      <c r="A899" s="61">
        <v>39895</v>
      </c>
      <c r="B899" s="64" t="str">
        <f t="shared" ref="B899:B962" si="63">TEXT(A899,"dddd")</f>
        <v>segunda-feira</v>
      </c>
      <c r="C899" s="46">
        <v>6.9000000000000006E-2</v>
      </c>
      <c r="D899" s="47">
        <v>6.9800000000000001E-2</v>
      </c>
      <c r="E899" s="48">
        <v>650.91999999999996</v>
      </c>
      <c r="F899" s="48">
        <v>643.49</v>
      </c>
      <c r="G899">
        <v>643.26</v>
      </c>
      <c r="I899" s="68"/>
      <c r="J899" s="69"/>
      <c r="K899" s="69"/>
      <c r="L899" s="70"/>
      <c r="M899" s="70"/>
      <c r="N899" s="68"/>
      <c r="O899" s="68"/>
      <c r="P899" s="70"/>
    </row>
    <row r="900" spans="1:16" x14ac:dyDescent="0.25">
      <c r="A900" s="61">
        <v>39896</v>
      </c>
      <c r="B900" s="64" t="str">
        <f t="shared" si="63"/>
        <v>terça-feira</v>
      </c>
      <c r="C900" s="46">
        <v>6.9199999999999998E-2</v>
      </c>
      <c r="D900" s="47">
        <v>7.0000000000000007E-2</v>
      </c>
      <c r="E900" s="48">
        <v>649.28</v>
      </c>
      <c r="F900" s="48">
        <v>641.88</v>
      </c>
      <c r="G900">
        <v>641.65</v>
      </c>
      <c r="I900" s="68"/>
      <c r="J900" s="69"/>
      <c r="K900" s="69"/>
      <c r="L900" s="70"/>
      <c r="M900" s="70"/>
      <c r="N900" s="68"/>
      <c r="O900" s="68"/>
      <c r="P900" s="70"/>
    </row>
    <row r="901" spans="1:16" x14ac:dyDescent="0.25">
      <c r="A901" s="61">
        <v>39897</v>
      </c>
      <c r="B901" s="64" t="str">
        <f t="shared" si="63"/>
        <v>quarta-feira</v>
      </c>
      <c r="C901" s="46">
        <v>6.9400000000000003E-2</v>
      </c>
      <c r="D901" s="47">
        <v>7.0199999999999999E-2</v>
      </c>
      <c r="E901" s="48">
        <v>647.66</v>
      </c>
      <c r="F901" s="48">
        <v>640.27</v>
      </c>
      <c r="G901">
        <v>640.04</v>
      </c>
      <c r="I901" s="68"/>
      <c r="J901" s="69"/>
      <c r="K901" s="69"/>
      <c r="L901" s="70"/>
      <c r="M901" s="70"/>
      <c r="N901" s="68"/>
      <c r="O901" s="68"/>
      <c r="P901" s="70"/>
    </row>
    <row r="902" spans="1:16" x14ac:dyDescent="0.25">
      <c r="A902" s="61">
        <v>39898</v>
      </c>
      <c r="B902" s="64" t="str">
        <f t="shared" si="63"/>
        <v>quinta-feira</v>
      </c>
      <c r="C902" s="46">
        <v>6.9599999999999995E-2</v>
      </c>
      <c r="D902" s="47">
        <v>7.039999999999999E-2</v>
      </c>
      <c r="E902" s="48">
        <v>645.78</v>
      </c>
      <c r="F902" s="48">
        <v>638.42999999999995</v>
      </c>
      <c r="G902">
        <v>638.21</v>
      </c>
      <c r="I902" s="68"/>
      <c r="J902" s="69"/>
      <c r="K902" s="69"/>
      <c r="L902" s="70"/>
      <c r="M902" s="70"/>
      <c r="N902" s="68"/>
      <c r="O902" s="68"/>
      <c r="P902" s="70"/>
    </row>
    <row r="903" spans="1:16" x14ac:dyDescent="0.25">
      <c r="A903" s="61">
        <v>39899</v>
      </c>
      <c r="B903" s="64" t="str">
        <f t="shared" si="63"/>
        <v>sexta-feira</v>
      </c>
      <c r="C903" s="46">
        <v>6.93E-2</v>
      </c>
      <c r="D903" s="47">
        <v>7.0099999999999996E-2</v>
      </c>
      <c r="E903" s="48">
        <v>648.86</v>
      </c>
      <c r="F903" s="48">
        <v>641.47</v>
      </c>
      <c r="G903">
        <v>641.17999999999995</v>
      </c>
      <c r="I903" s="68"/>
      <c r="J903" s="69"/>
      <c r="K903" s="69"/>
      <c r="L903" s="70"/>
      <c r="M903" s="70"/>
      <c r="N903" s="68"/>
      <c r="O903" s="68"/>
      <c r="P903" s="70"/>
    </row>
    <row r="904" spans="1:16" x14ac:dyDescent="0.25">
      <c r="A904" s="61">
        <v>39902</v>
      </c>
      <c r="B904" s="64" t="str">
        <f t="shared" si="63"/>
        <v>segunda-feira</v>
      </c>
      <c r="C904" s="46">
        <v>6.9599999999999995E-2</v>
      </c>
      <c r="D904" s="47">
        <v>7.039999999999999E-2</v>
      </c>
      <c r="E904" s="48">
        <v>646.29</v>
      </c>
      <c r="F904" s="48">
        <v>638.92999999999995</v>
      </c>
      <c r="G904">
        <v>638.72</v>
      </c>
      <c r="I904" s="68"/>
      <c r="J904" s="69"/>
      <c r="K904" s="69"/>
      <c r="L904" s="70"/>
      <c r="M904" s="70"/>
      <c r="N904" s="68"/>
      <c r="O904" s="68"/>
      <c r="P904" s="70"/>
    </row>
    <row r="905" spans="1:16" x14ac:dyDescent="0.25">
      <c r="A905" s="61">
        <v>39903</v>
      </c>
      <c r="B905" s="64" t="str">
        <f t="shared" si="63"/>
        <v>terça-feira</v>
      </c>
      <c r="C905" s="46">
        <v>6.9199999999999998E-2</v>
      </c>
      <c r="D905" s="47">
        <v>7.0000000000000007E-2</v>
      </c>
      <c r="E905" s="48">
        <v>650.22</v>
      </c>
      <c r="F905" s="48">
        <v>642.80999999999995</v>
      </c>
      <c r="G905">
        <v>642.6</v>
      </c>
      <c r="I905" s="68"/>
      <c r="J905" s="69"/>
      <c r="K905" s="69"/>
      <c r="L905" s="70"/>
      <c r="M905" s="70"/>
      <c r="N905" s="68"/>
      <c r="O905" s="68"/>
      <c r="P905" s="70"/>
    </row>
    <row r="906" spans="1:16" x14ac:dyDescent="0.25">
      <c r="A906" s="61">
        <v>39904</v>
      </c>
      <c r="B906" s="64" t="str">
        <f t="shared" si="63"/>
        <v>quarta-feira</v>
      </c>
      <c r="C906" s="46">
        <v>6.9500000000000006E-2</v>
      </c>
      <c r="D906" s="47">
        <v>7.0300000000000001E-2</v>
      </c>
      <c r="E906" s="48">
        <v>647.64</v>
      </c>
      <c r="F906" s="48">
        <v>640.27</v>
      </c>
      <c r="G906">
        <v>640.04999999999995</v>
      </c>
      <c r="I906" s="68"/>
      <c r="J906" s="69"/>
      <c r="K906" s="69"/>
      <c r="L906" s="70"/>
      <c r="M906" s="70"/>
      <c r="N906" s="68"/>
      <c r="O906" s="68"/>
      <c r="P906" s="70"/>
    </row>
    <row r="907" spans="1:16" x14ac:dyDescent="0.25">
      <c r="A907" s="61">
        <v>39905</v>
      </c>
      <c r="B907" s="64" t="str">
        <f t="shared" si="63"/>
        <v>quinta-feira</v>
      </c>
      <c r="C907" s="46">
        <v>6.9599999999999995E-2</v>
      </c>
      <c r="D907" s="47">
        <v>7.039999999999999E-2</v>
      </c>
      <c r="E907" s="48">
        <v>646.92999999999995</v>
      </c>
      <c r="F907" s="48">
        <v>639.55999999999995</v>
      </c>
      <c r="G907">
        <v>639.35</v>
      </c>
      <c r="I907" s="68"/>
      <c r="J907" s="69"/>
      <c r="K907" s="69"/>
      <c r="L907" s="70"/>
      <c r="M907" s="70"/>
      <c r="N907" s="68"/>
      <c r="O907" s="68"/>
      <c r="P907" s="70"/>
    </row>
    <row r="908" spans="1:16" x14ac:dyDescent="0.25">
      <c r="A908" s="61">
        <v>39906</v>
      </c>
      <c r="B908" s="64" t="str">
        <f t="shared" si="63"/>
        <v>sexta-feira</v>
      </c>
      <c r="C908" s="46">
        <v>6.9699999999999998E-2</v>
      </c>
      <c r="D908" s="47">
        <v>7.0499999999999993E-2</v>
      </c>
      <c r="E908" s="48">
        <v>646.29</v>
      </c>
      <c r="F908" s="48">
        <v>638.94000000000005</v>
      </c>
      <c r="G908">
        <v>638.65</v>
      </c>
      <c r="I908" s="68"/>
      <c r="J908" s="69"/>
      <c r="K908" s="69"/>
      <c r="L908" s="70"/>
      <c r="M908" s="70"/>
      <c r="N908" s="68"/>
      <c r="O908" s="68"/>
      <c r="P908" s="70"/>
    </row>
    <row r="909" spans="1:16" x14ac:dyDescent="0.25">
      <c r="A909" s="61">
        <v>39909</v>
      </c>
      <c r="B909" s="64" t="str">
        <f t="shared" si="63"/>
        <v>segunda-feira</v>
      </c>
      <c r="C909" s="46">
        <v>6.9900000000000004E-2</v>
      </c>
      <c r="D909" s="47">
        <v>7.0699999999999999E-2</v>
      </c>
      <c r="E909" s="48">
        <v>644.66</v>
      </c>
      <c r="F909" s="48">
        <v>637.33000000000004</v>
      </c>
      <c r="G909">
        <v>637.11</v>
      </c>
      <c r="I909" s="68"/>
      <c r="J909" s="69"/>
      <c r="K909" s="69"/>
      <c r="L909" s="70"/>
      <c r="M909" s="70"/>
      <c r="N909" s="68"/>
      <c r="O909" s="68"/>
      <c r="P909" s="70"/>
    </row>
    <row r="910" spans="1:16" x14ac:dyDescent="0.25">
      <c r="A910" s="61">
        <v>39910</v>
      </c>
      <c r="B910" s="64" t="str">
        <f t="shared" si="63"/>
        <v>terça-feira</v>
      </c>
      <c r="C910" s="46">
        <v>6.9699999999999998E-2</v>
      </c>
      <c r="D910" s="47">
        <v>7.0499999999999993E-2</v>
      </c>
      <c r="E910" s="48">
        <v>646.72</v>
      </c>
      <c r="F910" s="48">
        <v>639.36</v>
      </c>
      <c r="G910">
        <v>639.15</v>
      </c>
      <c r="I910" s="68"/>
      <c r="J910" s="69"/>
      <c r="K910" s="69"/>
      <c r="L910" s="70"/>
      <c r="M910" s="70"/>
      <c r="N910" s="68"/>
      <c r="O910" s="68"/>
      <c r="P910" s="70"/>
    </row>
    <row r="911" spans="1:16" x14ac:dyDescent="0.25">
      <c r="A911" s="61">
        <v>39911</v>
      </c>
      <c r="B911" s="64" t="str">
        <f t="shared" si="63"/>
        <v>quarta-feira</v>
      </c>
      <c r="C911" s="46">
        <v>6.9800000000000001E-2</v>
      </c>
      <c r="D911" s="47">
        <v>7.0599999999999996E-2</v>
      </c>
      <c r="E911" s="48">
        <v>646.05999999999995</v>
      </c>
      <c r="F911" s="48">
        <v>638.71</v>
      </c>
      <c r="G911">
        <v>638.5</v>
      </c>
      <c r="I911" s="68"/>
      <c r="J911" s="69"/>
      <c r="K911" s="69"/>
      <c r="L911" s="70"/>
      <c r="M911" s="70"/>
      <c r="N911" s="68"/>
      <c r="O911" s="68"/>
      <c r="P911" s="70"/>
    </row>
    <row r="912" spans="1:16" x14ac:dyDescent="0.25">
      <c r="A912" s="61">
        <v>39912</v>
      </c>
      <c r="B912" s="64" t="str">
        <f t="shared" si="63"/>
        <v>quinta-feira</v>
      </c>
      <c r="C912" s="46">
        <v>6.9699999999999998E-2</v>
      </c>
      <c r="D912" s="47">
        <v>7.0499999999999993E-2</v>
      </c>
      <c r="E912" s="48">
        <v>647.32000000000005</v>
      </c>
      <c r="F912" s="48">
        <v>639.96</v>
      </c>
      <c r="G912">
        <v>639.63</v>
      </c>
      <c r="I912" s="68"/>
      <c r="J912" s="69"/>
      <c r="K912" s="69"/>
      <c r="L912" s="70"/>
      <c r="M912" s="70"/>
      <c r="N912" s="68"/>
      <c r="O912" s="68"/>
      <c r="P912" s="70"/>
    </row>
    <row r="913" spans="1:16" x14ac:dyDescent="0.25">
      <c r="A913" s="61">
        <v>39916</v>
      </c>
      <c r="B913" s="64" t="str">
        <f t="shared" si="63"/>
        <v>segunda-feira</v>
      </c>
      <c r="C913" s="46">
        <v>6.9900000000000004E-2</v>
      </c>
      <c r="D913" s="47">
        <v>7.0699999999999999E-2</v>
      </c>
      <c r="E913" s="48">
        <v>645.69000000000005</v>
      </c>
      <c r="F913" s="48">
        <v>638.35</v>
      </c>
      <c r="G913">
        <v>638.14</v>
      </c>
      <c r="I913" s="68"/>
      <c r="J913" s="69"/>
      <c r="K913" s="69"/>
      <c r="L913" s="70"/>
      <c r="M913" s="70"/>
      <c r="N913" s="68"/>
      <c r="O913" s="68"/>
      <c r="P913" s="70"/>
    </row>
    <row r="914" spans="1:16" x14ac:dyDescent="0.25">
      <c r="A914" s="61">
        <v>39917</v>
      </c>
      <c r="B914" s="64" t="str">
        <f t="shared" si="63"/>
        <v>terça-feira</v>
      </c>
      <c r="C914" s="46">
        <v>7.0400000000000004E-2</v>
      </c>
      <c r="D914" s="47">
        <v>7.1199999999999999E-2</v>
      </c>
      <c r="E914" s="48">
        <v>641.30999999999995</v>
      </c>
      <c r="F914" s="48">
        <v>634.03</v>
      </c>
      <c r="G914">
        <v>633.77</v>
      </c>
      <c r="I914" s="68"/>
      <c r="J914" s="69"/>
      <c r="K914" s="69"/>
      <c r="L914" s="70"/>
      <c r="M914" s="70"/>
      <c r="N914" s="68"/>
      <c r="O914" s="68"/>
      <c r="P914" s="70"/>
    </row>
    <row r="915" spans="1:16" x14ac:dyDescent="0.25">
      <c r="A915" s="61">
        <v>39918</v>
      </c>
      <c r="B915" s="64" t="str">
        <f t="shared" si="63"/>
        <v>quarta-feira</v>
      </c>
      <c r="C915" s="46">
        <v>7.0499999999999993E-2</v>
      </c>
      <c r="D915" s="47">
        <v>7.1299999999999988E-2</v>
      </c>
      <c r="E915" s="48">
        <v>640.65</v>
      </c>
      <c r="F915" s="48">
        <v>633.38</v>
      </c>
      <c r="G915">
        <v>633.12</v>
      </c>
      <c r="I915" s="68"/>
      <c r="J915" s="69"/>
      <c r="K915" s="69"/>
      <c r="L915" s="70"/>
      <c r="M915" s="70"/>
      <c r="N915" s="68"/>
      <c r="O915" s="68"/>
      <c r="P915" s="70"/>
    </row>
    <row r="916" spans="1:16" x14ac:dyDescent="0.25">
      <c r="A916" s="61">
        <v>39919</v>
      </c>
      <c r="B916" s="64" t="str">
        <f t="shared" si="63"/>
        <v>quinta-feira</v>
      </c>
      <c r="C916" s="46">
        <v>7.0900000000000005E-2</v>
      </c>
      <c r="D916" s="47">
        <v>7.17E-2</v>
      </c>
      <c r="E916" s="48">
        <v>637.27</v>
      </c>
      <c r="F916" s="48">
        <v>630.04</v>
      </c>
      <c r="G916">
        <v>629.78</v>
      </c>
      <c r="I916" s="68"/>
      <c r="J916" s="69"/>
      <c r="K916" s="69"/>
      <c r="L916" s="70"/>
      <c r="M916" s="70"/>
      <c r="N916" s="68"/>
      <c r="O916" s="68"/>
      <c r="P916" s="70"/>
    </row>
    <row r="917" spans="1:16" x14ac:dyDescent="0.25">
      <c r="A917" s="61">
        <v>39920</v>
      </c>
      <c r="B917" s="64" t="str">
        <f t="shared" si="63"/>
        <v>sexta-feira</v>
      </c>
      <c r="C917" s="46">
        <v>7.1300000000000002E-2</v>
      </c>
      <c r="D917" s="47">
        <v>7.2099999999999997E-2</v>
      </c>
      <c r="E917" s="48">
        <v>634.07000000000005</v>
      </c>
      <c r="F917" s="48">
        <v>626.89</v>
      </c>
      <c r="G917">
        <v>626.46</v>
      </c>
      <c r="I917" s="68"/>
      <c r="J917" s="69"/>
      <c r="K917" s="69"/>
      <c r="L917" s="70"/>
      <c r="M917" s="70"/>
      <c r="N917" s="68"/>
      <c r="O917" s="68"/>
      <c r="P917" s="70"/>
    </row>
    <row r="918" spans="1:16" x14ac:dyDescent="0.25">
      <c r="A918" s="61">
        <v>39923</v>
      </c>
      <c r="B918" s="64" t="str">
        <f t="shared" si="63"/>
        <v>segunda-feira</v>
      </c>
      <c r="C918" s="46">
        <v>7.1300000000000002E-2</v>
      </c>
      <c r="D918" s="47">
        <v>7.2099999999999997E-2</v>
      </c>
      <c r="E918" s="48">
        <v>634.41999999999996</v>
      </c>
      <c r="F918" s="48">
        <v>627.23</v>
      </c>
      <c r="G918">
        <v>626.89</v>
      </c>
      <c r="I918" s="68"/>
      <c r="J918" s="69"/>
      <c r="K918" s="69"/>
      <c r="L918" s="70"/>
      <c r="M918" s="70"/>
      <c r="N918" s="68"/>
      <c r="O918" s="68"/>
      <c r="P918" s="70"/>
    </row>
    <row r="919" spans="1:16" x14ac:dyDescent="0.25">
      <c r="A919" s="61">
        <v>39925</v>
      </c>
      <c r="B919" s="64" t="str">
        <f t="shared" si="63"/>
        <v>quarta-feira</v>
      </c>
      <c r="C919" s="46">
        <v>7.1300000000000002E-2</v>
      </c>
      <c r="D919" s="47">
        <v>7.2099999999999997E-2</v>
      </c>
      <c r="E919" s="48">
        <v>634.67999999999995</v>
      </c>
      <c r="F919" s="48">
        <v>627.49</v>
      </c>
      <c r="G919">
        <v>627.23</v>
      </c>
      <c r="I919" s="68"/>
      <c r="J919" s="69"/>
      <c r="K919" s="69"/>
      <c r="L919" s="70"/>
      <c r="M919" s="70"/>
      <c r="N919" s="68"/>
      <c r="O919" s="68"/>
      <c r="P919" s="70"/>
    </row>
    <row r="920" spans="1:16" x14ac:dyDescent="0.25">
      <c r="A920" s="61">
        <v>39926</v>
      </c>
      <c r="B920" s="64" t="str">
        <f t="shared" si="63"/>
        <v>quinta-feira</v>
      </c>
      <c r="C920" s="46">
        <v>7.1099999999999997E-2</v>
      </c>
      <c r="D920" s="47">
        <v>7.1899999999999992E-2</v>
      </c>
      <c r="E920" s="48">
        <v>636.75</v>
      </c>
      <c r="F920" s="48">
        <v>629.54</v>
      </c>
      <c r="G920">
        <v>629.28</v>
      </c>
      <c r="I920" s="68"/>
      <c r="J920" s="69"/>
      <c r="K920" s="69"/>
      <c r="L920" s="70"/>
      <c r="M920" s="70"/>
      <c r="N920" s="68"/>
      <c r="O920" s="68"/>
      <c r="P920" s="70"/>
    </row>
    <row r="921" spans="1:16" x14ac:dyDescent="0.25">
      <c r="A921" s="61">
        <v>39927</v>
      </c>
      <c r="B921" s="64" t="str">
        <f t="shared" si="63"/>
        <v>sexta-feira</v>
      </c>
      <c r="C921" s="46">
        <v>7.1199999999999999E-2</v>
      </c>
      <c r="D921" s="47">
        <v>7.1999999999999995E-2</v>
      </c>
      <c r="E921" s="48">
        <v>636.28</v>
      </c>
      <c r="F921" s="48">
        <v>629.07000000000005</v>
      </c>
      <c r="G921">
        <v>628.64</v>
      </c>
      <c r="I921" s="68"/>
      <c r="J921" s="69"/>
      <c r="K921" s="69"/>
      <c r="L921" s="70"/>
      <c r="M921" s="70"/>
      <c r="N921" s="68"/>
      <c r="O921" s="68"/>
      <c r="P921" s="70"/>
    </row>
    <row r="922" spans="1:16" x14ac:dyDescent="0.25">
      <c r="A922" s="61">
        <v>39930</v>
      </c>
      <c r="B922" s="64" t="str">
        <f t="shared" si="63"/>
        <v>segunda-feira</v>
      </c>
      <c r="C922" s="46">
        <v>7.1300000000000002E-2</v>
      </c>
      <c r="D922" s="47">
        <v>7.2099999999999997E-2</v>
      </c>
      <c r="E922" s="48">
        <v>635.69000000000005</v>
      </c>
      <c r="F922" s="48">
        <v>628.49</v>
      </c>
      <c r="G922">
        <v>628.23</v>
      </c>
      <c r="I922" s="68"/>
      <c r="J922" s="69"/>
      <c r="K922" s="69"/>
      <c r="L922" s="70"/>
      <c r="M922" s="70"/>
      <c r="N922" s="68"/>
      <c r="O922" s="68"/>
      <c r="P922" s="70"/>
    </row>
    <row r="923" spans="1:16" x14ac:dyDescent="0.25">
      <c r="A923" s="61">
        <v>39931</v>
      </c>
      <c r="B923" s="64" t="str">
        <f t="shared" si="63"/>
        <v>terça-feira</v>
      </c>
      <c r="C923" s="46">
        <v>7.17E-2</v>
      </c>
      <c r="D923" s="47">
        <v>7.2499999999999995E-2</v>
      </c>
      <c r="E923" s="48">
        <v>632.34</v>
      </c>
      <c r="F923" s="48">
        <v>625.19000000000005</v>
      </c>
      <c r="G923">
        <v>624.92999999999995</v>
      </c>
      <c r="I923" s="68"/>
      <c r="J923" s="69"/>
      <c r="K923" s="69"/>
      <c r="L923" s="70"/>
      <c r="M923" s="70"/>
      <c r="N923" s="68"/>
      <c r="O923" s="68"/>
      <c r="P923" s="70"/>
    </row>
    <row r="924" spans="1:16" x14ac:dyDescent="0.25">
      <c r="A924" s="61">
        <v>39932</v>
      </c>
      <c r="B924" s="64" t="str">
        <f t="shared" si="63"/>
        <v>quarta-feira</v>
      </c>
      <c r="C924" s="46">
        <v>7.17E-2</v>
      </c>
      <c r="D924" s="47">
        <v>7.2499999999999995E-2</v>
      </c>
      <c r="E924" s="48">
        <v>632.61</v>
      </c>
      <c r="F924" s="48">
        <v>625.45000000000005</v>
      </c>
      <c r="G924">
        <v>625.19000000000005</v>
      </c>
      <c r="I924" s="68"/>
      <c r="J924" s="69"/>
      <c r="K924" s="69"/>
      <c r="L924" s="70"/>
      <c r="M924" s="70"/>
      <c r="N924" s="68"/>
      <c r="O924" s="68"/>
      <c r="P924" s="70"/>
    </row>
    <row r="925" spans="1:16" x14ac:dyDescent="0.25">
      <c r="A925" s="61">
        <v>39933</v>
      </c>
      <c r="B925" s="64" t="str">
        <f t="shared" si="63"/>
        <v>quinta-feira</v>
      </c>
      <c r="C925" s="46">
        <v>7.1599999999999997E-2</v>
      </c>
      <c r="D925" s="47">
        <v>7.2399999999999992E-2</v>
      </c>
      <c r="E925" s="48">
        <v>634.04999999999995</v>
      </c>
      <c r="F925" s="48">
        <v>626.88</v>
      </c>
      <c r="G925">
        <v>626.34</v>
      </c>
      <c r="I925" s="68"/>
      <c r="J925" s="69"/>
      <c r="K925" s="69"/>
      <c r="L925" s="70"/>
      <c r="M925" s="70"/>
      <c r="N925" s="68"/>
      <c r="O925" s="68"/>
      <c r="P925" s="70"/>
    </row>
    <row r="926" spans="1:16" x14ac:dyDescent="0.25">
      <c r="A926" s="61">
        <v>39937</v>
      </c>
      <c r="B926" s="64" t="str">
        <f t="shared" si="63"/>
        <v>segunda-feira</v>
      </c>
      <c r="C926" s="46">
        <v>7.1800000000000003E-2</v>
      </c>
      <c r="D926" s="47">
        <v>7.2599999999999998E-2</v>
      </c>
      <c r="E926" s="48">
        <v>632.51</v>
      </c>
      <c r="F926" s="48">
        <v>625.36</v>
      </c>
      <c r="G926">
        <v>625.1</v>
      </c>
      <c r="I926" s="68"/>
      <c r="J926" s="69"/>
      <c r="K926" s="69"/>
      <c r="L926" s="70"/>
      <c r="M926" s="70"/>
      <c r="N926" s="68"/>
      <c r="O926" s="68"/>
      <c r="P926" s="70"/>
    </row>
    <row r="927" spans="1:16" x14ac:dyDescent="0.25">
      <c r="A927" s="61">
        <v>39938</v>
      </c>
      <c r="B927" s="64" t="str">
        <f t="shared" si="63"/>
        <v>terça-feira</v>
      </c>
      <c r="C927" s="46">
        <v>7.1900000000000006E-2</v>
      </c>
      <c r="D927" s="47">
        <v>7.2700000000000001E-2</v>
      </c>
      <c r="E927" s="48">
        <v>631.87</v>
      </c>
      <c r="F927" s="48">
        <v>624.74</v>
      </c>
      <c r="G927">
        <v>624.47</v>
      </c>
      <c r="I927" s="68"/>
      <c r="J927" s="69"/>
      <c r="K927" s="69"/>
      <c r="L927" s="70"/>
      <c r="M927" s="70"/>
      <c r="N927" s="68"/>
      <c r="O927" s="68"/>
      <c r="P927" s="70"/>
    </row>
    <row r="928" spans="1:16" x14ac:dyDescent="0.25">
      <c r="A928" s="61">
        <v>39939</v>
      </c>
      <c r="B928" s="64" t="str">
        <f t="shared" si="63"/>
        <v>quarta-feira</v>
      </c>
      <c r="C928" s="46">
        <v>7.1999999999999995E-2</v>
      </c>
      <c r="D928" s="47">
        <v>7.279999999999999E-2</v>
      </c>
      <c r="E928" s="48">
        <v>631.24</v>
      </c>
      <c r="F928" s="48">
        <v>624.11</v>
      </c>
      <c r="G928">
        <v>623.85</v>
      </c>
      <c r="I928" s="68"/>
      <c r="J928" s="69"/>
      <c r="K928" s="69"/>
      <c r="L928" s="70"/>
      <c r="M928" s="70"/>
      <c r="N928" s="68"/>
      <c r="O928" s="68"/>
      <c r="P928" s="70"/>
    </row>
    <row r="929" spans="1:16" x14ac:dyDescent="0.25">
      <c r="A929" s="61">
        <v>39940</v>
      </c>
      <c r="B929" s="64" t="str">
        <f t="shared" si="63"/>
        <v>quinta-feira</v>
      </c>
      <c r="C929" s="46">
        <v>7.2099999999999997E-2</v>
      </c>
      <c r="D929" s="47">
        <v>7.2899999999999993E-2</v>
      </c>
      <c r="E929" s="48">
        <v>630.61</v>
      </c>
      <c r="F929" s="48">
        <v>623.49</v>
      </c>
      <c r="G929">
        <v>623.23</v>
      </c>
      <c r="I929" s="68"/>
      <c r="J929" s="69"/>
      <c r="K929" s="69"/>
      <c r="L929" s="70"/>
      <c r="M929" s="70"/>
      <c r="N929" s="68"/>
      <c r="O929" s="68"/>
      <c r="P929" s="70"/>
    </row>
    <row r="930" spans="1:16" x14ac:dyDescent="0.25">
      <c r="A930" s="61">
        <v>39941</v>
      </c>
      <c r="B930" s="64" t="str">
        <f t="shared" si="63"/>
        <v>sexta-feira</v>
      </c>
      <c r="C930" s="46">
        <v>7.1800000000000003E-2</v>
      </c>
      <c r="D930" s="47">
        <v>7.2599999999999998E-2</v>
      </c>
      <c r="E930" s="48">
        <v>634.02</v>
      </c>
      <c r="F930" s="48">
        <v>626.86</v>
      </c>
      <c r="G930">
        <v>626.39</v>
      </c>
      <c r="I930" s="68"/>
      <c r="J930" s="69"/>
      <c r="K930" s="69"/>
      <c r="L930" s="70"/>
      <c r="M930" s="70"/>
      <c r="N930" s="68"/>
      <c r="O930" s="68"/>
      <c r="P930" s="70"/>
    </row>
    <row r="931" spans="1:16" x14ac:dyDescent="0.25">
      <c r="A931" s="61">
        <v>39944</v>
      </c>
      <c r="B931" s="64" t="str">
        <f t="shared" si="63"/>
        <v>segunda-feira</v>
      </c>
      <c r="C931" s="46">
        <v>7.1800000000000003E-2</v>
      </c>
      <c r="D931" s="47">
        <v>7.2599999999999998E-2</v>
      </c>
      <c r="E931" s="48">
        <v>634.29999999999995</v>
      </c>
      <c r="F931" s="48">
        <v>627.14</v>
      </c>
      <c r="G931">
        <v>626.86</v>
      </c>
      <c r="I931" s="68"/>
      <c r="J931" s="69"/>
      <c r="K931" s="69"/>
      <c r="L931" s="70"/>
      <c r="M931" s="70"/>
      <c r="N931" s="68"/>
      <c r="O931" s="68"/>
      <c r="P931" s="70"/>
    </row>
    <row r="932" spans="1:16" x14ac:dyDescent="0.25">
      <c r="A932" s="61">
        <v>39945</v>
      </c>
      <c r="B932" s="64" t="str">
        <f t="shared" si="63"/>
        <v>terça-feira</v>
      </c>
      <c r="C932" s="46">
        <v>7.1499999999999994E-2</v>
      </c>
      <c r="D932" s="47">
        <v>7.2299999999999989E-2</v>
      </c>
      <c r="E932" s="48">
        <v>637.28</v>
      </c>
      <c r="F932" s="48">
        <v>630.09</v>
      </c>
      <c r="G932">
        <v>629.80999999999995</v>
      </c>
      <c r="I932" s="68"/>
      <c r="J932" s="69"/>
      <c r="K932" s="69"/>
      <c r="L932" s="70"/>
      <c r="M932" s="70"/>
      <c r="N932" s="68"/>
      <c r="O932" s="68"/>
      <c r="P932" s="70"/>
    </row>
    <row r="933" spans="1:16" x14ac:dyDescent="0.25">
      <c r="A933" s="61">
        <v>39946</v>
      </c>
      <c r="B933" s="64" t="str">
        <f t="shared" si="63"/>
        <v>quarta-feira</v>
      </c>
      <c r="C933" s="46">
        <v>7.1499999999999994E-2</v>
      </c>
      <c r="D933" s="47">
        <v>7.2299999999999989E-2</v>
      </c>
      <c r="E933" s="48">
        <v>637.55999999999995</v>
      </c>
      <c r="F933" s="48">
        <v>630.36</v>
      </c>
      <c r="G933">
        <v>630.09</v>
      </c>
      <c r="I933" s="68"/>
      <c r="J933" s="69"/>
      <c r="K933" s="69"/>
      <c r="L933" s="70"/>
      <c r="M933" s="70"/>
      <c r="N933" s="68"/>
      <c r="O933" s="68"/>
      <c r="P933" s="70"/>
    </row>
    <row r="934" spans="1:16" x14ac:dyDescent="0.25">
      <c r="A934" s="61">
        <v>39947</v>
      </c>
      <c r="B934" s="64" t="str">
        <f t="shared" si="63"/>
        <v>quinta-feira</v>
      </c>
      <c r="C934" s="46">
        <v>7.1300000000000002E-2</v>
      </c>
      <c r="D934" s="47">
        <v>7.2099999999999997E-2</v>
      </c>
      <c r="E934" s="48">
        <v>639.65</v>
      </c>
      <c r="F934" s="48">
        <v>632.42999999999995</v>
      </c>
      <c r="G934">
        <v>632.17999999999995</v>
      </c>
      <c r="I934" s="68"/>
      <c r="J934" s="69"/>
      <c r="K934" s="69"/>
      <c r="L934" s="70"/>
      <c r="M934" s="70"/>
      <c r="N934" s="68"/>
      <c r="O934" s="68"/>
      <c r="P934" s="70"/>
    </row>
    <row r="935" spans="1:16" x14ac:dyDescent="0.25">
      <c r="A935" s="61">
        <v>39948</v>
      </c>
      <c r="B935" s="64" t="str">
        <f t="shared" si="63"/>
        <v>sexta-feira</v>
      </c>
      <c r="C935" s="46">
        <v>7.0300000000000001E-2</v>
      </c>
      <c r="D935" s="47">
        <v>7.1099999999999997E-2</v>
      </c>
      <c r="E935" s="48">
        <v>649.19000000000005</v>
      </c>
      <c r="F935" s="48">
        <v>641.86</v>
      </c>
      <c r="G935">
        <v>641.47</v>
      </c>
      <c r="I935" s="68"/>
      <c r="J935" s="69"/>
      <c r="K935" s="69"/>
      <c r="L935" s="70"/>
      <c r="M935" s="70"/>
      <c r="N935" s="68"/>
      <c r="O935" s="68"/>
      <c r="P935" s="70"/>
    </row>
    <row r="936" spans="1:16" x14ac:dyDescent="0.25">
      <c r="A936" s="61">
        <v>39951</v>
      </c>
      <c r="B936" s="64" t="str">
        <f t="shared" si="63"/>
        <v>segunda-feira</v>
      </c>
      <c r="C936" s="46">
        <v>6.8599999999999994E-2</v>
      </c>
      <c r="D936" s="47">
        <v>6.9399999999999989E-2</v>
      </c>
      <c r="E936" s="48">
        <v>665.31</v>
      </c>
      <c r="F936" s="48">
        <v>657.79</v>
      </c>
      <c r="G936">
        <v>657.54</v>
      </c>
      <c r="I936" s="68"/>
      <c r="J936" s="69"/>
      <c r="K936" s="69"/>
      <c r="L936" s="70"/>
      <c r="M936" s="70"/>
      <c r="N936" s="68"/>
      <c r="O936" s="68"/>
      <c r="P936" s="70"/>
    </row>
    <row r="937" spans="1:16" x14ac:dyDescent="0.25">
      <c r="A937" s="61">
        <v>39952</v>
      </c>
      <c r="B937" s="64" t="str">
        <f t="shared" si="63"/>
        <v>terça-feira</v>
      </c>
      <c r="C937" s="46">
        <v>6.7400000000000002E-2</v>
      </c>
      <c r="D937" s="47">
        <v>6.8199999999999997E-2</v>
      </c>
      <c r="E937" s="48">
        <v>677.02</v>
      </c>
      <c r="F937" s="48">
        <v>669.36</v>
      </c>
      <c r="G937">
        <v>669.11</v>
      </c>
      <c r="I937" s="68"/>
      <c r="J937" s="69"/>
      <c r="K937" s="69"/>
      <c r="L937" s="70"/>
      <c r="M937" s="70"/>
      <c r="N937" s="68"/>
      <c r="O937" s="68"/>
      <c r="P937" s="70"/>
    </row>
    <row r="938" spans="1:16" x14ac:dyDescent="0.25">
      <c r="A938" s="61">
        <v>39953</v>
      </c>
      <c r="B938" s="64" t="str">
        <f t="shared" si="63"/>
        <v>quarta-feira</v>
      </c>
      <c r="C938" s="46">
        <v>6.7400000000000002E-2</v>
      </c>
      <c r="D938" s="47">
        <v>6.8199999999999997E-2</v>
      </c>
      <c r="E938" s="48">
        <v>677.27</v>
      </c>
      <c r="F938" s="48">
        <v>669.61</v>
      </c>
      <c r="G938">
        <v>669.36</v>
      </c>
      <c r="I938" s="68"/>
      <c r="J938" s="69"/>
      <c r="K938" s="69"/>
      <c r="L938" s="70"/>
      <c r="M938" s="70"/>
      <c r="N938" s="68"/>
      <c r="O938" s="68"/>
      <c r="P938" s="70"/>
    </row>
    <row r="939" spans="1:16" x14ac:dyDescent="0.25">
      <c r="A939" s="61">
        <v>39954</v>
      </c>
      <c r="B939" s="64" t="str">
        <f t="shared" si="63"/>
        <v>quinta-feira</v>
      </c>
      <c r="C939" s="46">
        <v>6.5299999999999997E-2</v>
      </c>
      <c r="D939" s="47">
        <v>6.6099999999999992E-2</v>
      </c>
      <c r="E939" s="48">
        <v>698.09</v>
      </c>
      <c r="F939" s="48">
        <v>690.18</v>
      </c>
      <c r="G939">
        <v>689.92</v>
      </c>
      <c r="I939" s="68"/>
      <c r="J939" s="69"/>
      <c r="K939" s="69"/>
      <c r="L939" s="70"/>
      <c r="M939" s="70"/>
      <c r="N939" s="68"/>
      <c r="O939" s="68"/>
      <c r="P939" s="70"/>
    </row>
    <row r="940" spans="1:16" x14ac:dyDescent="0.25">
      <c r="A940" s="61">
        <v>39955</v>
      </c>
      <c r="B940" s="64" t="str">
        <f t="shared" si="63"/>
        <v>sexta-feira</v>
      </c>
      <c r="C940" s="46">
        <v>6.5699999999999995E-2</v>
      </c>
      <c r="D940" s="47">
        <v>6.649999999999999E-2</v>
      </c>
      <c r="E940" s="48">
        <v>694.53</v>
      </c>
      <c r="F940" s="48">
        <v>686.66</v>
      </c>
      <c r="G940">
        <v>686.26</v>
      </c>
      <c r="I940" s="68"/>
      <c r="J940" s="69"/>
      <c r="K940" s="69"/>
      <c r="L940" s="70"/>
      <c r="M940" s="70"/>
      <c r="N940" s="68"/>
      <c r="O940" s="68"/>
      <c r="P940" s="70"/>
    </row>
    <row r="941" spans="1:16" x14ac:dyDescent="0.25">
      <c r="A941" s="61">
        <v>39958</v>
      </c>
      <c r="B941" s="64" t="str">
        <f t="shared" si="63"/>
        <v>segunda-feira</v>
      </c>
      <c r="C941" s="46">
        <v>6.5600000000000006E-2</v>
      </c>
      <c r="D941" s="47">
        <v>6.6400000000000001E-2</v>
      </c>
      <c r="E941" s="48">
        <v>695.97</v>
      </c>
      <c r="F941" s="48">
        <v>688.09</v>
      </c>
      <c r="G941">
        <v>687.82</v>
      </c>
      <c r="I941" s="68"/>
      <c r="J941" s="69"/>
      <c r="K941" s="69"/>
      <c r="L941" s="70"/>
      <c r="M941" s="70"/>
      <c r="N941" s="68"/>
      <c r="O941" s="68"/>
      <c r="P941" s="70"/>
    </row>
    <row r="942" spans="1:16" x14ac:dyDescent="0.25">
      <c r="A942" s="61">
        <v>39959</v>
      </c>
      <c r="B942" s="64" t="str">
        <f t="shared" si="63"/>
        <v>terça-feira</v>
      </c>
      <c r="C942" s="46">
        <v>6.5500000000000003E-2</v>
      </c>
      <c r="D942" s="47">
        <v>6.6299999999999998E-2</v>
      </c>
      <c r="E942" s="48">
        <v>697.24</v>
      </c>
      <c r="F942" s="48">
        <v>689.34</v>
      </c>
      <c r="G942">
        <v>689.07</v>
      </c>
      <c r="I942" s="68"/>
      <c r="J942" s="69"/>
      <c r="K942" s="69"/>
      <c r="L942" s="70"/>
      <c r="M942" s="70"/>
      <c r="N942" s="68"/>
      <c r="O942" s="68"/>
      <c r="P942" s="70"/>
    </row>
    <row r="943" spans="1:16" x14ac:dyDescent="0.25">
      <c r="A943" s="61">
        <v>39960</v>
      </c>
      <c r="B943" s="64" t="str">
        <f t="shared" si="63"/>
        <v>quarta-feira</v>
      </c>
      <c r="C943" s="46">
        <v>6.5100000000000005E-2</v>
      </c>
      <c r="D943" s="47">
        <v>6.59E-2</v>
      </c>
      <c r="E943" s="48">
        <v>701.49</v>
      </c>
      <c r="F943" s="48">
        <v>693.55</v>
      </c>
      <c r="G943">
        <v>693.28</v>
      </c>
      <c r="I943" s="68"/>
      <c r="J943" s="69"/>
      <c r="K943" s="69"/>
      <c r="L943" s="70"/>
      <c r="M943" s="70"/>
      <c r="N943" s="68"/>
      <c r="O943" s="68"/>
      <c r="P943" s="70"/>
    </row>
    <row r="944" spans="1:16" x14ac:dyDescent="0.25">
      <c r="A944" s="61">
        <v>39961</v>
      </c>
      <c r="B944" s="64" t="str">
        <f t="shared" si="63"/>
        <v>quinta-feira</v>
      </c>
      <c r="C944" s="46">
        <v>6.5199999999999994E-2</v>
      </c>
      <c r="D944" s="47">
        <v>6.5999999999999989E-2</v>
      </c>
      <c r="E944" s="48">
        <v>700.77</v>
      </c>
      <c r="F944" s="48">
        <v>692.83</v>
      </c>
      <c r="G944">
        <v>692.56</v>
      </c>
      <c r="I944" s="68"/>
      <c r="J944" s="69"/>
      <c r="K944" s="69"/>
      <c r="L944" s="70"/>
      <c r="M944" s="70"/>
      <c r="N944" s="68"/>
      <c r="O944" s="68"/>
      <c r="P944" s="70"/>
    </row>
    <row r="945" spans="1:16" x14ac:dyDescent="0.25">
      <c r="A945" s="61">
        <v>39962</v>
      </c>
      <c r="B945" s="64" t="str">
        <f t="shared" si="63"/>
        <v>sexta-feira</v>
      </c>
      <c r="C945" s="46">
        <v>6.5199999999999994E-2</v>
      </c>
      <c r="D945" s="47">
        <v>6.5999999999999989E-2</v>
      </c>
      <c r="E945" s="48">
        <v>701.23</v>
      </c>
      <c r="F945" s="48">
        <v>693.3</v>
      </c>
      <c r="G945">
        <v>692.83</v>
      </c>
      <c r="I945" s="68"/>
      <c r="J945" s="69"/>
      <c r="K945" s="69"/>
      <c r="L945" s="70"/>
      <c r="M945" s="70"/>
      <c r="N945" s="68"/>
      <c r="O945" s="68"/>
      <c r="P945" s="70"/>
    </row>
    <row r="946" spans="1:16" x14ac:dyDescent="0.25">
      <c r="A946" s="61">
        <v>39965</v>
      </c>
      <c r="B946" s="64" t="str">
        <f t="shared" si="63"/>
        <v>segunda-feira</v>
      </c>
      <c r="C946" s="46">
        <v>6.5000000000000002E-2</v>
      </c>
      <c r="D946" s="47">
        <v>6.5799999999999997E-2</v>
      </c>
      <c r="E946" s="48">
        <v>703.5</v>
      </c>
      <c r="F946" s="48">
        <v>695.54</v>
      </c>
      <c r="G946">
        <v>695.27</v>
      </c>
      <c r="I946" s="68"/>
      <c r="J946" s="69"/>
      <c r="K946" s="69"/>
      <c r="L946" s="70"/>
      <c r="M946" s="70"/>
      <c r="N946" s="68"/>
      <c r="O946" s="68"/>
      <c r="P946" s="70"/>
    </row>
    <row r="947" spans="1:16" x14ac:dyDescent="0.25">
      <c r="A947" s="61">
        <v>39966</v>
      </c>
      <c r="B947" s="64" t="str">
        <f t="shared" si="63"/>
        <v>terça-feira</v>
      </c>
      <c r="C947" s="46">
        <v>6.4399999999999999E-2</v>
      </c>
      <c r="D947" s="47">
        <v>6.5199999999999994E-2</v>
      </c>
      <c r="E947" s="48">
        <v>709.81</v>
      </c>
      <c r="F947" s="48">
        <v>701.78</v>
      </c>
      <c r="G947">
        <v>701.51</v>
      </c>
      <c r="I947" s="68"/>
      <c r="J947" s="69"/>
      <c r="K947" s="69"/>
      <c r="L947" s="70"/>
      <c r="M947" s="70"/>
      <c r="N947" s="68"/>
      <c r="O947" s="68"/>
      <c r="P947" s="70"/>
    </row>
    <row r="948" spans="1:16" x14ac:dyDescent="0.25">
      <c r="A948" s="61">
        <v>39967</v>
      </c>
      <c r="B948" s="64" t="str">
        <f t="shared" si="63"/>
        <v>quarta-feira</v>
      </c>
      <c r="C948" s="46">
        <v>6.4000000000000001E-2</v>
      </c>
      <c r="D948" s="47">
        <v>6.4799999999999996E-2</v>
      </c>
      <c r="E948" s="48">
        <v>714.14</v>
      </c>
      <c r="F948" s="48">
        <v>706.06</v>
      </c>
      <c r="G948">
        <v>705.78</v>
      </c>
      <c r="I948" s="68"/>
      <c r="J948" s="69"/>
      <c r="K948" s="69"/>
      <c r="L948" s="70"/>
      <c r="M948" s="70"/>
      <c r="N948" s="68"/>
      <c r="O948" s="68"/>
      <c r="P948" s="70"/>
    </row>
    <row r="949" spans="1:16" x14ac:dyDescent="0.25">
      <c r="A949" s="61">
        <v>39968</v>
      </c>
      <c r="B949" s="64" t="str">
        <f t="shared" si="63"/>
        <v>quinta-feira</v>
      </c>
      <c r="C949" s="46">
        <v>6.3700000000000007E-2</v>
      </c>
      <c r="D949" s="47">
        <v>6.4500000000000002E-2</v>
      </c>
      <c r="E949" s="48">
        <v>717.47</v>
      </c>
      <c r="F949" s="48">
        <v>709.35</v>
      </c>
      <c r="G949">
        <v>709.08</v>
      </c>
      <c r="I949" s="68"/>
      <c r="J949" s="69"/>
      <c r="K949" s="69"/>
      <c r="L949" s="70"/>
      <c r="M949" s="70"/>
      <c r="N949" s="68"/>
      <c r="O949" s="68"/>
      <c r="P949" s="70"/>
    </row>
    <row r="950" spans="1:16" x14ac:dyDescent="0.25">
      <c r="A950" s="61">
        <v>39969</v>
      </c>
      <c r="B950" s="64" t="str">
        <f t="shared" si="63"/>
        <v>sexta-feira</v>
      </c>
      <c r="C950" s="46">
        <v>6.3600000000000004E-2</v>
      </c>
      <c r="D950" s="47">
        <v>6.4399999999999999E-2</v>
      </c>
      <c r="E950" s="48">
        <v>718.97</v>
      </c>
      <c r="F950" s="48">
        <v>710.83</v>
      </c>
      <c r="G950">
        <v>710.36</v>
      </c>
      <c r="I950" s="68"/>
      <c r="J950" s="69"/>
      <c r="K950" s="69"/>
      <c r="L950" s="70"/>
      <c r="M950" s="70"/>
      <c r="N950" s="68"/>
      <c r="O950" s="68"/>
      <c r="P950" s="70"/>
    </row>
    <row r="951" spans="1:16" x14ac:dyDescent="0.25">
      <c r="A951" s="61">
        <v>39972</v>
      </c>
      <c r="B951" s="64" t="str">
        <f t="shared" si="63"/>
        <v>segunda-feira</v>
      </c>
      <c r="C951" s="46">
        <v>6.3899999999999998E-2</v>
      </c>
      <c r="D951" s="47">
        <v>6.4699999999999994E-2</v>
      </c>
      <c r="E951" s="48">
        <v>716.18</v>
      </c>
      <c r="F951" s="48">
        <v>708.08</v>
      </c>
      <c r="G951">
        <v>707.8</v>
      </c>
      <c r="I951" s="68"/>
      <c r="J951" s="69"/>
      <c r="K951" s="69"/>
      <c r="L951" s="70"/>
      <c r="M951" s="70"/>
      <c r="N951" s="68"/>
      <c r="O951" s="68"/>
      <c r="P951" s="70"/>
    </row>
    <row r="952" spans="1:16" x14ac:dyDescent="0.25">
      <c r="A952" s="61">
        <v>39973</v>
      </c>
      <c r="B952" s="64" t="str">
        <f t="shared" si="63"/>
        <v>terça-feira</v>
      </c>
      <c r="C952" s="46">
        <v>6.4299999999999996E-2</v>
      </c>
      <c r="D952" s="47">
        <v>6.5099999999999991E-2</v>
      </c>
      <c r="E952" s="48">
        <v>712.39</v>
      </c>
      <c r="F952" s="48">
        <v>704.34</v>
      </c>
      <c r="G952">
        <v>704.07</v>
      </c>
      <c r="I952" s="68"/>
      <c r="J952" s="69"/>
      <c r="K952" s="69"/>
      <c r="L952" s="70"/>
      <c r="M952" s="70"/>
      <c r="N952" s="68"/>
      <c r="O952" s="68"/>
      <c r="P952" s="70"/>
    </row>
    <row r="953" spans="1:16" x14ac:dyDescent="0.25">
      <c r="A953" s="61">
        <v>39974</v>
      </c>
      <c r="B953" s="64" t="str">
        <f t="shared" si="63"/>
        <v>quarta-feira</v>
      </c>
      <c r="C953" s="46">
        <v>6.7199999999999996E-2</v>
      </c>
      <c r="D953" s="47">
        <v>6.7999999999999991E-2</v>
      </c>
      <c r="E953" s="48">
        <v>684.27</v>
      </c>
      <c r="F953" s="48">
        <v>676.56</v>
      </c>
      <c r="G953">
        <v>676.18</v>
      </c>
      <c r="I953" s="68"/>
      <c r="J953" s="69"/>
      <c r="K953" s="69"/>
      <c r="L953" s="70"/>
      <c r="M953" s="70"/>
      <c r="N953" s="68"/>
      <c r="O953" s="68"/>
      <c r="P953" s="70"/>
    </row>
    <row r="954" spans="1:16" x14ac:dyDescent="0.25">
      <c r="A954" s="61">
        <v>39976</v>
      </c>
      <c r="B954" s="64" t="str">
        <f t="shared" si="63"/>
        <v>sexta-feira</v>
      </c>
      <c r="C954" s="46">
        <v>6.6100000000000006E-2</v>
      </c>
      <c r="D954" s="47">
        <v>6.6900000000000001E-2</v>
      </c>
      <c r="E954" s="48">
        <v>695.52</v>
      </c>
      <c r="F954" s="48">
        <v>687.67</v>
      </c>
      <c r="G954">
        <v>687.18</v>
      </c>
      <c r="I954" s="68"/>
      <c r="J954" s="69"/>
      <c r="K954" s="69"/>
      <c r="L954" s="70"/>
      <c r="M954" s="70"/>
      <c r="N954" s="68"/>
      <c r="O954" s="68"/>
      <c r="P954" s="70"/>
    </row>
    <row r="955" spans="1:16" x14ac:dyDescent="0.25">
      <c r="A955" s="61">
        <v>39979</v>
      </c>
      <c r="B955" s="64" t="str">
        <f t="shared" si="63"/>
        <v>segunda-feira</v>
      </c>
      <c r="C955" s="46">
        <v>6.5299999999999997E-2</v>
      </c>
      <c r="D955" s="47">
        <v>6.6099999999999992E-2</v>
      </c>
      <c r="E955" s="48">
        <v>703.7</v>
      </c>
      <c r="F955" s="48">
        <v>695.76</v>
      </c>
      <c r="G955">
        <v>695.52</v>
      </c>
      <c r="I955" s="68"/>
      <c r="J955" s="69"/>
      <c r="K955" s="69"/>
      <c r="L955" s="70"/>
      <c r="M955" s="70"/>
      <c r="N955" s="68"/>
      <c r="O955" s="68"/>
      <c r="P955" s="70"/>
    </row>
    <row r="956" spans="1:16" x14ac:dyDescent="0.25">
      <c r="A956" s="61">
        <v>39980</v>
      </c>
      <c r="B956" s="64" t="str">
        <f t="shared" si="63"/>
        <v>terça-feira</v>
      </c>
      <c r="C956" s="46">
        <v>6.5199999999999994E-2</v>
      </c>
      <c r="D956" s="47">
        <v>6.5999999999999989E-2</v>
      </c>
      <c r="E956" s="48">
        <v>704.93</v>
      </c>
      <c r="F956" s="48">
        <v>696.98</v>
      </c>
      <c r="G956">
        <v>696.74</v>
      </c>
      <c r="I956" s="68"/>
      <c r="J956" s="69"/>
      <c r="K956" s="69"/>
      <c r="L956" s="70"/>
      <c r="M956" s="70"/>
      <c r="N956" s="68"/>
      <c r="O956" s="68"/>
      <c r="P956" s="70"/>
    </row>
    <row r="957" spans="1:16" x14ac:dyDescent="0.25">
      <c r="A957" s="61">
        <v>39981</v>
      </c>
      <c r="B957" s="64" t="str">
        <f t="shared" si="63"/>
        <v>quarta-feira</v>
      </c>
      <c r="C957" s="46">
        <v>6.4899999999999999E-2</v>
      </c>
      <c r="D957" s="47">
        <v>6.5699999999999995E-2</v>
      </c>
      <c r="E957" s="48">
        <v>708.18</v>
      </c>
      <c r="F957" s="48">
        <v>700.19</v>
      </c>
      <c r="G957">
        <v>699.95</v>
      </c>
      <c r="I957" s="68"/>
      <c r="J957" s="69"/>
      <c r="K957" s="69"/>
      <c r="L957" s="70"/>
      <c r="M957" s="70"/>
      <c r="N957" s="68"/>
      <c r="O957" s="68"/>
      <c r="P957" s="70"/>
    </row>
    <row r="958" spans="1:16" x14ac:dyDescent="0.25">
      <c r="A958" s="61">
        <v>39982</v>
      </c>
      <c r="B958" s="64" t="str">
        <f t="shared" si="63"/>
        <v>quinta-feira</v>
      </c>
      <c r="C958" s="46">
        <v>6.4799999999999996E-2</v>
      </c>
      <c r="D958" s="47">
        <v>6.5599999999999992E-2</v>
      </c>
      <c r="E958" s="48">
        <v>709.43</v>
      </c>
      <c r="F958" s="48">
        <v>701.42</v>
      </c>
      <c r="G958">
        <v>701.18</v>
      </c>
      <c r="I958" s="68"/>
      <c r="J958" s="69"/>
      <c r="K958" s="69"/>
      <c r="L958" s="70"/>
      <c r="M958" s="70"/>
      <c r="N958" s="68"/>
      <c r="O958" s="68"/>
      <c r="P958" s="70"/>
    </row>
    <row r="959" spans="1:16" x14ac:dyDescent="0.25">
      <c r="A959" s="61">
        <v>39983</v>
      </c>
      <c r="B959" s="64" t="str">
        <f t="shared" si="63"/>
        <v>sexta-feira</v>
      </c>
      <c r="C959" s="46">
        <v>6.5100000000000005E-2</v>
      </c>
      <c r="D959" s="47">
        <v>6.59E-2</v>
      </c>
      <c r="E959" s="48">
        <v>706.77</v>
      </c>
      <c r="F959" s="48">
        <v>698.8</v>
      </c>
      <c r="G959">
        <v>698.44</v>
      </c>
      <c r="I959" s="68"/>
      <c r="J959" s="69"/>
      <c r="K959" s="69"/>
      <c r="L959" s="70"/>
      <c r="M959" s="70"/>
      <c r="N959" s="68"/>
      <c r="O959" s="68"/>
      <c r="P959" s="70"/>
    </row>
    <row r="960" spans="1:16" x14ac:dyDescent="0.25">
      <c r="A960" s="61">
        <v>39986</v>
      </c>
      <c r="B960" s="64" t="str">
        <f t="shared" si="63"/>
        <v>segunda-feira</v>
      </c>
      <c r="C960" s="46">
        <v>6.5299999999999997E-2</v>
      </c>
      <c r="D960" s="47">
        <v>6.6099999999999992E-2</v>
      </c>
      <c r="E960" s="48">
        <v>705.01</v>
      </c>
      <c r="F960" s="48">
        <v>697.06</v>
      </c>
      <c r="G960">
        <v>696.82</v>
      </c>
      <c r="I960" s="68"/>
      <c r="J960" s="69"/>
      <c r="K960" s="69"/>
      <c r="L960" s="70"/>
      <c r="M960" s="70"/>
      <c r="N960" s="68"/>
      <c r="O960" s="68"/>
      <c r="P960" s="70"/>
    </row>
    <row r="961" spans="1:16" x14ac:dyDescent="0.25">
      <c r="A961" s="61">
        <v>39987</v>
      </c>
      <c r="B961" s="64" t="str">
        <f t="shared" si="63"/>
        <v>terça-feira</v>
      </c>
      <c r="C961" s="46">
        <v>6.5100000000000005E-2</v>
      </c>
      <c r="D961" s="47">
        <v>6.59E-2</v>
      </c>
      <c r="E961" s="48">
        <v>707.25</v>
      </c>
      <c r="F961" s="48">
        <v>699.28</v>
      </c>
      <c r="G961">
        <v>699.04</v>
      </c>
      <c r="I961" s="68"/>
      <c r="J961" s="69"/>
      <c r="K961" s="69"/>
      <c r="L961" s="70"/>
      <c r="M961" s="70"/>
      <c r="N961" s="68"/>
      <c r="O961" s="68"/>
      <c r="P961" s="70"/>
    </row>
    <row r="962" spans="1:16" x14ac:dyDescent="0.25">
      <c r="A962" s="61">
        <v>39988</v>
      </c>
      <c r="B962" s="64" t="str">
        <f t="shared" si="63"/>
        <v>quarta-feira</v>
      </c>
      <c r="C962" s="46">
        <v>6.4699999999999994E-2</v>
      </c>
      <c r="D962" s="47">
        <v>6.5499999999999989E-2</v>
      </c>
      <c r="E962" s="48">
        <v>711.51</v>
      </c>
      <c r="F962" s="48">
        <v>703.49</v>
      </c>
      <c r="G962">
        <v>703.25</v>
      </c>
      <c r="I962" s="68"/>
      <c r="J962" s="69"/>
      <c r="K962" s="69"/>
      <c r="L962" s="70"/>
      <c r="M962" s="70"/>
      <c r="N962" s="68"/>
      <c r="O962" s="68"/>
      <c r="P962" s="70"/>
    </row>
    <row r="963" spans="1:16" x14ac:dyDescent="0.25">
      <c r="A963" s="61">
        <v>39989</v>
      </c>
      <c r="B963" s="64" t="str">
        <f t="shared" ref="B963:B1026" si="64">TEXT(A963,"dddd")</f>
        <v>quinta-feira</v>
      </c>
      <c r="C963" s="46">
        <v>6.4600000000000005E-2</v>
      </c>
      <c r="D963" s="47">
        <v>6.54E-2</v>
      </c>
      <c r="E963" s="48">
        <v>712.89</v>
      </c>
      <c r="F963" s="48">
        <v>704.85</v>
      </c>
      <c r="G963">
        <v>704.6</v>
      </c>
      <c r="I963" s="68"/>
      <c r="J963" s="69"/>
      <c r="K963" s="69"/>
      <c r="L963" s="70"/>
      <c r="M963" s="70"/>
      <c r="N963" s="68"/>
      <c r="O963" s="68"/>
      <c r="P963" s="70"/>
    </row>
    <row r="964" spans="1:16" x14ac:dyDescent="0.25">
      <c r="A964" s="61">
        <v>39990</v>
      </c>
      <c r="B964" s="64" t="str">
        <f t="shared" si="64"/>
        <v>sexta-feira</v>
      </c>
      <c r="C964" s="46">
        <v>6.4600000000000005E-2</v>
      </c>
      <c r="D964" s="47">
        <v>6.54E-2</v>
      </c>
      <c r="E964" s="48">
        <v>713.29</v>
      </c>
      <c r="F964" s="48">
        <v>705.25</v>
      </c>
      <c r="G964">
        <v>704.85</v>
      </c>
      <c r="I964" s="68"/>
      <c r="J964" s="69"/>
      <c r="K964" s="69"/>
      <c r="L964" s="70"/>
      <c r="M964" s="70"/>
      <c r="N964" s="68"/>
      <c r="O964" s="68"/>
      <c r="P964" s="70"/>
    </row>
    <row r="965" spans="1:16" x14ac:dyDescent="0.25">
      <c r="A965" s="61">
        <v>39993</v>
      </c>
      <c r="B965" s="64" t="str">
        <f t="shared" si="64"/>
        <v>segunda-feira</v>
      </c>
      <c r="C965" s="46">
        <v>6.4500000000000002E-2</v>
      </c>
      <c r="D965" s="47">
        <v>6.5299999999999997E-2</v>
      </c>
      <c r="E965" s="48">
        <v>714.55</v>
      </c>
      <c r="F965" s="48">
        <v>706.5</v>
      </c>
      <c r="G965">
        <v>706.25</v>
      </c>
      <c r="I965" s="68"/>
      <c r="J965" s="69"/>
      <c r="K965" s="69"/>
      <c r="L965" s="70"/>
      <c r="M965" s="70"/>
      <c r="N965" s="68"/>
      <c r="O965" s="68"/>
      <c r="P965" s="70"/>
    </row>
    <row r="966" spans="1:16" x14ac:dyDescent="0.25">
      <c r="A966" s="61">
        <v>39994</v>
      </c>
      <c r="B966" s="64" t="str">
        <f t="shared" si="64"/>
        <v>terça-feira</v>
      </c>
      <c r="C966" s="46">
        <v>6.4799999999999996E-2</v>
      </c>
      <c r="D966" s="47">
        <v>6.5599999999999992E-2</v>
      </c>
      <c r="E966" s="48">
        <v>711.77</v>
      </c>
      <c r="F966" s="48">
        <v>703.75</v>
      </c>
      <c r="G966">
        <v>703.51</v>
      </c>
      <c r="I966" s="68"/>
      <c r="J966" s="69"/>
      <c r="K966" s="69"/>
      <c r="L966" s="70"/>
      <c r="M966" s="70"/>
      <c r="N966" s="68"/>
      <c r="O966" s="68"/>
      <c r="P966" s="70"/>
    </row>
    <row r="967" spans="1:16" x14ac:dyDescent="0.25">
      <c r="A967" s="61">
        <v>39995</v>
      </c>
      <c r="B967" s="64" t="str">
        <f t="shared" si="64"/>
        <v>quarta-feira</v>
      </c>
      <c r="C967" s="46">
        <v>6.4899999999999999E-2</v>
      </c>
      <c r="D967" s="47">
        <v>6.5699999999999995E-2</v>
      </c>
      <c r="E967" s="48">
        <v>711.01</v>
      </c>
      <c r="F967" s="48">
        <v>703.01</v>
      </c>
      <c r="G967">
        <v>702.76</v>
      </c>
      <c r="I967" s="68"/>
      <c r="J967" s="69"/>
      <c r="K967" s="69"/>
      <c r="L967" s="70"/>
      <c r="M967" s="70"/>
      <c r="N967" s="68"/>
      <c r="O967" s="68"/>
      <c r="P967" s="70"/>
    </row>
    <row r="968" spans="1:16" x14ac:dyDescent="0.25">
      <c r="A968" s="61">
        <v>39996</v>
      </c>
      <c r="B968" s="64" t="str">
        <f t="shared" si="64"/>
        <v>quinta-feira</v>
      </c>
      <c r="C968" s="46">
        <v>6.4699999999999994E-2</v>
      </c>
      <c r="D968" s="47">
        <v>6.5499999999999989E-2</v>
      </c>
      <c r="E968" s="48">
        <v>713.28</v>
      </c>
      <c r="F968" s="48">
        <v>705.25</v>
      </c>
      <c r="G968">
        <v>705</v>
      </c>
      <c r="I968" s="68"/>
      <c r="J968" s="69"/>
      <c r="K968" s="69"/>
      <c r="L968" s="70"/>
      <c r="M968" s="70"/>
      <c r="N968" s="68"/>
      <c r="O968" s="68"/>
      <c r="P968" s="70"/>
    </row>
    <row r="969" spans="1:16" x14ac:dyDescent="0.25">
      <c r="A969" s="61">
        <v>39997</v>
      </c>
      <c r="B969" s="64" t="str">
        <f t="shared" si="64"/>
        <v>sexta-feira</v>
      </c>
      <c r="C969" s="46">
        <v>6.4899999999999999E-2</v>
      </c>
      <c r="D969" s="47">
        <v>6.5699999999999995E-2</v>
      </c>
      <c r="E969" s="48">
        <v>711.66</v>
      </c>
      <c r="F969" s="48">
        <v>703.65</v>
      </c>
      <c r="G969">
        <v>703.26</v>
      </c>
      <c r="I969" s="68"/>
      <c r="J969" s="69"/>
      <c r="K969" s="69"/>
      <c r="L969" s="70"/>
      <c r="M969" s="70"/>
      <c r="N969" s="68"/>
      <c r="O969" s="68"/>
      <c r="P969" s="70"/>
    </row>
    <row r="970" spans="1:16" x14ac:dyDescent="0.25">
      <c r="A970" s="61">
        <v>40000</v>
      </c>
      <c r="B970" s="64" t="str">
        <f t="shared" si="64"/>
        <v>segunda-feira</v>
      </c>
      <c r="C970" s="46">
        <v>6.4899999999999999E-2</v>
      </c>
      <c r="D970" s="47">
        <v>6.5699999999999995E-2</v>
      </c>
      <c r="E970" s="48">
        <v>711.91</v>
      </c>
      <c r="F970" s="48">
        <v>703.91</v>
      </c>
      <c r="G970">
        <v>703.65</v>
      </c>
      <c r="I970" s="68"/>
      <c r="J970" s="69"/>
      <c r="K970" s="69"/>
      <c r="L970" s="70"/>
      <c r="M970" s="70"/>
      <c r="N970" s="68"/>
      <c r="O970" s="68"/>
      <c r="P970" s="70"/>
    </row>
    <row r="971" spans="1:16" x14ac:dyDescent="0.25">
      <c r="A971" s="61">
        <v>40001</v>
      </c>
      <c r="B971" s="64" t="str">
        <f t="shared" si="64"/>
        <v>terça-feira</v>
      </c>
      <c r="C971" s="46">
        <v>6.5000000000000002E-2</v>
      </c>
      <c r="D971" s="47">
        <v>6.5799999999999997E-2</v>
      </c>
      <c r="E971" s="48">
        <v>711.16</v>
      </c>
      <c r="F971" s="48">
        <v>703.16</v>
      </c>
      <c r="G971">
        <v>702.91</v>
      </c>
      <c r="I971" s="68"/>
      <c r="J971" s="69"/>
      <c r="K971" s="69"/>
      <c r="L971" s="70"/>
      <c r="M971" s="70"/>
      <c r="N971" s="68"/>
      <c r="O971" s="68"/>
      <c r="P971" s="70"/>
    </row>
    <row r="972" spans="1:16" x14ac:dyDescent="0.25">
      <c r="A972" s="61">
        <v>40002</v>
      </c>
      <c r="B972" s="64" t="str">
        <f t="shared" si="64"/>
        <v>quarta-feira</v>
      </c>
      <c r="C972" s="46">
        <v>6.4899999999999999E-2</v>
      </c>
      <c r="D972" s="47">
        <v>6.5699999999999995E-2</v>
      </c>
      <c r="E972" s="48">
        <v>712.7</v>
      </c>
      <c r="F972" s="48">
        <v>704.69</v>
      </c>
      <c r="G972">
        <v>704.43</v>
      </c>
      <c r="I972" s="68"/>
      <c r="J972" s="69"/>
      <c r="K972" s="69"/>
      <c r="L972" s="70"/>
      <c r="M972" s="70"/>
      <c r="N972" s="68"/>
      <c r="O972" s="68"/>
      <c r="P972" s="70"/>
    </row>
    <row r="973" spans="1:16" x14ac:dyDescent="0.25">
      <c r="A973" s="61">
        <v>40003</v>
      </c>
      <c r="B973" s="64" t="str">
        <f t="shared" si="64"/>
        <v>quinta-feira</v>
      </c>
      <c r="C973" s="46">
        <v>6.4299999999999996E-2</v>
      </c>
      <c r="D973" s="47">
        <v>6.5099999999999991E-2</v>
      </c>
      <c r="E973" s="48">
        <v>719.03</v>
      </c>
      <c r="F973" s="48">
        <v>710.95</v>
      </c>
      <c r="G973">
        <v>710.69</v>
      </c>
      <c r="I973" s="68"/>
      <c r="J973" s="69"/>
      <c r="K973" s="69"/>
      <c r="L973" s="70"/>
      <c r="M973" s="70"/>
      <c r="N973" s="68"/>
      <c r="O973" s="68"/>
      <c r="P973" s="70"/>
    </row>
    <row r="974" spans="1:16" x14ac:dyDescent="0.25">
      <c r="A974" s="61">
        <v>40004</v>
      </c>
      <c r="B974" s="64" t="str">
        <f t="shared" si="64"/>
        <v>sexta-feira</v>
      </c>
      <c r="C974" s="46">
        <v>6.4299999999999996E-2</v>
      </c>
      <c r="D974" s="47">
        <v>6.5099999999999991E-2</v>
      </c>
      <c r="E974" s="48">
        <v>719.47</v>
      </c>
      <c r="F974" s="48">
        <v>711.38</v>
      </c>
      <c r="G974">
        <v>710.95</v>
      </c>
      <c r="I974" s="68"/>
      <c r="J974" s="69"/>
      <c r="K974" s="69"/>
      <c r="L974" s="70"/>
      <c r="M974" s="70"/>
      <c r="N974" s="68"/>
      <c r="O974" s="68"/>
      <c r="P974" s="70"/>
    </row>
    <row r="975" spans="1:16" x14ac:dyDescent="0.25">
      <c r="A975" s="61">
        <v>40007</v>
      </c>
      <c r="B975" s="64" t="str">
        <f t="shared" si="64"/>
        <v>segunda-feira</v>
      </c>
      <c r="C975" s="46">
        <v>6.4299999999999996E-2</v>
      </c>
      <c r="D975" s="47">
        <v>6.5099999999999991E-2</v>
      </c>
      <c r="E975" s="48">
        <v>719.73</v>
      </c>
      <c r="F975" s="48">
        <v>711.65</v>
      </c>
      <c r="G975">
        <v>711.38</v>
      </c>
      <c r="I975" s="68"/>
      <c r="J975" s="69"/>
      <c r="K975" s="69"/>
      <c r="L975" s="70"/>
      <c r="M975" s="70"/>
      <c r="N975" s="68"/>
      <c r="O975" s="68"/>
      <c r="P975" s="70"/>
    </row>
    <row r="976" spans="1:16" x14ac:dyDescent="0.25">
      <c r="A976" s="61">
        <v>40008</v>
      </c>
      <c r="B976" s="64" t="str">
        <f t="shared" si="64"/>
        <v>terça-feira</v>
      </c>
      <c r="C976" s="46">
        <v>6.4500000000000002E-2</v>
      </c>
      <c r="D976" s="47">
        <v>6.5299999999999997E-2</v>
      </c>
      <c r="E976" s="48">
        <v>717.97</v>
      </c>
      <c r="F976" s="48">
        <v>709.9</v>
      </c>
      <c r="G976">
        <v>709.64</v>
      </c>
      <c r="I976" s="68"/>
      <c r="J976" s="69"/>
      <c r="K976" s="69"/>
      <c r="L976" s="70"/>
      <c r="M976" s="70"/>
      <c r="N976" s="68"/>
      <c r="O976" s="68"/>
      <c r="P976" s="70"/>
    </row>
    <row r="977" spans="1:16" x14ac:dyDescent="0.25">
      <c r="A977" s="61">
        <v>40009</v>
      </c>
      <c r="B977" s="64" t="str">
        <f t="shared" si="64"/>
        <v>quarta-feira</v>
      </c>
      <c r="C977" s="46">
        <v>6.4399999999999999E-2</v>
      </c>
      <c r="D977" s="47">
        <v>6.5199999999999994E-2</v>
      </c>
      <c r="E977" s="48">
        <v>719.25</v>
      </c>
      <c r="F977" s="48">
        <v>711.18</v>
      </c>
      <c r="G977">
        <v>710.9</v>
      </c>
      <c r="I977" s="68"/>
      <c r="J977" s="69"/>
      <c r="K977" s="69"/>
      <c r="L977" s="70"/>
      <c r="M977" s="70"/>
      <c r="N977" s="68"/>
      <c r="O977" s="68"/>
      <c r="P977" s="70"/>
    </row>
    <row r="978" spans="1:16" x14ac:dyDescent="0.25">
      <c r="A978" s="61">
        <v>40010</v>
      </c>
      <c r="B978" s="64" t="str">
        <f t="shared" si="64"/>
        <v>quinta-feira</v>
      </c>
      <c r="C978" s="46">
        <v>6.4399999999999999E-2</v>
      </c>
      <c r="D978" s="47">
        <v>6.5199999999999994E-2</v>
      </c>
      <c r="E978" s="48">
        <v>719.53</v>
      </c>
      <c r="F978" s="48">
        <v>711.45</v>
      </c>
      <c r="G978">
        <v>711.18</v>
      </c>
      <c r="I978" s="68"/>
      <c r="J978" s="69"/>
      <c r="K978" s="69"/>
      <c r="L978" s="70"/>
      <c r="M978" s="70"/>
      <c r="N978" s="68"/>
      <c r="O978" s="68"/>
      <c r="P978" s="70"/>
    </row>
    <row r="979" spans="1:16" x14ac:dyDescent="0.25">
      <c r="A979" s="61">
        <v>40011</v>
      </c>
      <c r="B979" s="64" t="str">
        <f t="shared" si="64"/>
        <v>sexta-feira</v>
      </c>
      <c r="C979" s="46">
        <v>6.4500000000000002E-2</v>
      </c>
      <c r="D979" s="47">
        <v>6.5299999999999997E-2</v>
      </c>
      <c r="E979" s="48">
        <v>718.97</v>
      </c>
      <c r="F979" s="48">
        <v>710.91</v>
      </c>
      <c r="G979">
        <v>710.45</v>
      </c>
      <c r="I979" s="68"/>
      <c r="J979" s="69"/>
      <c r="K979" s="69"/>
      <c r="L979" s="70"/>
      <c r="M979" s="70"/>
      <c r="N979" s="68"/>
      <c r="O979" s="68"/>
      <c r="P979" s="70"/>
    </row>
    <row r="980" spans="1:16" x14ac:dyDescent="0.25">
      <c r="A980" s="61">
        <v>40014</v>
      </c>
      <c r="B980" s="64" t="str">
        <f t="shared" si="64"/>
        <v>segunda-feira</v>
      </c>
      <c r="C980" s="46">
        <v>6.4299999999999996E-2</v>
      </c>
      <c r="D980" s="47">
        <v>6.5099999999999991E-2</v>
      </c>
      <c r="E980" s="48">
        <v>721.28</v>
      </c>
      <c r="F980" s="48">
        <v>713.19</v>
      </c>
      <c r="G980">
        <v>712.91</v>
      </c>
      <c r="I980" s="68"/>
      <c r="J980" s="69"/>
      <c r="K980" s="69"/>
      <c r="L980" s="70"/>
      <c r="M980" s="70"/>
      <c r="N980" s="68"/>
      <c r="O980" s="68"/>
      <c r="P980" s="70"/>
    </row>
    <row r="981" spans="1:16" x14ac:dyDescent="0.25">
      <c r="A981" s="61">
        <v>40015</v>
      </c>
      <c r="B981" s="64" t="str">
        <f t="shared" si="64"/>
        <v>terça-feira</v>
      </c>
      <c r="C981" s="46">
        <v>6.4399999999999999E-2</v>
      </c>
      <c r="D981" s="47">
        <v>6.5199999999999994E-2</v>
      </c>
      <c r="E981" s="48">
        <v>720.54</v>
      </c>
      <c r="F981" s="48">
        <v>712.45</v>
      </c>
      <c r="G981">
        <v>712.18</v>
      </c>
      <c r="I981" s="68"/>
      <c r="J981" s="69"/>
      <c r="K981" s="69"/>
      <c r="L981" s="70"/>
      <c r="M981" s="70"/>
      <c r="N981" s="68"/>
      <c r="O981" s="68"/>
      <c r="P981" s="70"/>
    </row>
    <row r="982" spans="1:16" x14ac:dyDescent="0.25">
      <c r="A982" s="61">
        <v>40016</v>
      </c>
      <c r="B982" s="64" t="str">
        <f t="shared" si="64"/>
        <v>quarta-feira</v>
      </c>
      <c r="C982" s="46">
        <v>6.4299999999999996E-2</v>
      </c>
      <c r="D982" s="47">
        <v>6.5099999999999991E-2</v>
      </c>
      <c r="E982" s="48">
        <v>721.83</v>
      </c>
      <c r="F982" s="48">
        <v>713.73</v>
      </c>
      <c r="G982">
        <v>713.46</v>
      </c>
      <c r="I982" s="68"/>
      <c r="J982" s="69"/>
      <c r="K982" s="69"/>
      <c r="L982" s="70"/>
      <c r="M982" s="70"/>
      <c r="N982" s="68"/>
      <c r="O982" s="68"/>
      <c r="P982" s="70"/>
    </row>
    <row r="983" spans="1:16" x14ac:dyDescent="0.25">
      <c r="A983" s="61">
        <v>40017</v>
      </c>
      <c r="B983" s="64" t="str">
        <f t="shared" si="64"/>
        <v>quinta-feira</v>
      </c>
      <c r="C983" s="46">
        <v>6.4399999999999999E-2</v>
      </c>
      <c r="D983" s="47">
        <v>6.5199999999999994E-2</v>
      </c>
      <c r="E983" s="48">
        <v>721.09</v>
      </c>
      <c r="F983" s="48">
        <v>713</v>
      </c>
      <c r="G983">
        <v>712.73</v>
      </c>
      <c r="I983" s="68"/>
      <c r="J983" s="69"/>
      <c r="K983" s="69"/>
      <c r="L983" s="70"/>
      <c r="M983" s="70"/>
      <c r="N983" s="68"/>
      <c r="O983" s="68"/>
      <c r="P983" s="70"/>
    </row>
    <row r="984" spans="1:16" x14ac:dyDescent="0.25">
      <c r="A984" s="61">
        <v>40018</v>
      </c>
      <c r="B984" s="64" t="str">
        <f t="shared" si="64"/>
        <v>sexta-feira</v>
      </c>
      <c r="C984" s="46">
        <v>6.4600000000000005E-2</v>
      </c>
      <c r="D984" s="47">
        <v>6.54E-2</v>
      </c>
      <c r="E984" s="48">
        <v>719.52</v>
      </c>
      <c r="F984" s="48">
        <v>711.45</v>
      </c>
      <c r="G984">
        <v>710.99</v>
      </c>
      <c r="I984" s="68"/>
      <c r="J984" s="69"/>
      <c r="K984" s="69"/>
      <c r="L984" s="70"/>
      <c r="M984" s="70"/>
      <c r="N984" s="68"/>
      <c r="O984" s="68"/>
      <c r="P984" s="70"/>
    </row>
    <row r="985" spans="1:16" x14ac:dyDescent="0.25">
      <c r="A985" s="61">
        <v>40021</v>
      </c>
      <c r="B985" s="64" t="str">
        <f t="shared" si="64"/>
        <v>segunda-feira</v>
      </c>
      <c r="C985" s="46">
        <v>6.4500000000000002E-2</v>
      </c>
      <c r="D985" s="47">
        <v>6.5299999999999997E-2</v>
      </c>
      <c r="E985" s="48">
        <v>720.42</v>
      </c>
      <c r="F985" s="48">
        <v>712.34</v>
      </c>
      <c r="G985">
        <v>712.1</v>
      </c>
      <c r="I985" s="68"/>
      <c r="J985" s="69"/>
      <c r="K985" s="69"/>
      <c r="L985" s="70"/>
      <c r="M985" s="70"/>
      <c r="N985" s="68"/>
      <c r="O985" s="68"/>
      <c r="P985" s="70"/>
    </row>
    <row r="986" spans="1:16" x14ac:dyDescent="0.25">
      <c r="A986" s="61">
        <v>40022</v>
      </c>
      <c r="B986" s="64" t="str">
        <f t="shared" si="64"/>
        <v>terça-feira</v>
      </c>
      <c r="C986" s="46">
        <v>6.4500000000000002E-2</v>
      </c>
      <c r="D986" s="47">
        <v>6.5299999999999997E-2</v>
      </c>
      <c r="E986" s="48">
        <v>720.66</v>
      </c>
      <c r="F986" s="48">
        <v>712.59</v>
      </c>
      <c r="G986">
        <v>712.34</v>
      </c>
      <c r="I986" s="68"/>
      <c r="J986" s="69"/>
      <c r="K986" s="69"/>
      <c r="L986" s="70"/>
      <c r="M986" s="70"/>
      <c r="N986" s="68"/>
      <c r="O986" s="68"/>
      <c r="P986" s="70"/>
    </row>
    <row r="987" spans="1:16" x14ac:dyDescent="0.25">
      <c r="A987" s="61">
        <v>40023</v>
      </c>
      <c r="B987" s="64" t="str">
        <f t="shared" si="64"/>
        <v>quarta-feira</v>
      </c>
      <c r="C987" s="46">
        <v>6.4699999999999994E-2</v>
      </c>
      <c r="D987" s="47">
        <v>6.5499999999999989E-2</v>
      </c>
      <c r="E987" s="48">
        <v>718.87</v>
      </c>
      <c r="F987" s="48">
        <v>710.83</v>
      </c>
      <c r="G987">
        <v>710.58</v>
      </c>
      <c r="I987" s="68"/>
      <c r="J987" s="69"/>
      <c r="K987" s="69"/>
      <c r="L987" s="70"/>
      <c r="M987" s="70"/>
      <c r="N987" s="68"/>
      <c r="O987" s="68"/>
      <c r="P987" s="70"/>
    </row>
    <row r="988" spans="1:16" x14ac:dyDescent="0.25">
      <c r="A988" s="61">
        <v>40024</v>
      </c>
      <c r="B988" s="64" t="str">
        <f t="shared" si="64"/>
        <v>quinta-feira</v>
      </c>
      <c r="C988" s="46">
        <v>6.4799999999999996E-2</v>
      </c>
      <c r="D988" s="47">
        <v>6.5599999999999992E-2</v>
      </c>
      <c r="E988" s="48">
        <v>718.11</v>
      </c>
      <c r="F988" s="48">
        <v>710.07</v>
      </c>
      <c r="G988">
        <v>709.82</v>
      </c>
      <c r="I988" s="68"/>
      <c r="J988" s="69"/>
      <c r="K988" s="69"/>
      <c r="L988" s="70"/>
      <c r="M988" s="70"/>
      <c r="N988" s="68"/>
      <c r="O988" s="68"/>
      <c r="P988" s="70"/>
    </row>
    <row r="989" spans="1:16" x14ac:dyDescent="0.25">
      <c r="A989" s="61">
        <v>40025</v>
      </c>
      <c r="B989" s="64" t="str">
        <f t="shared" si="64"/>
        <v>sexta-feira</v>
      </c>
      <c r="C989" s="46">
        <v>6.5199999999999994E-2</v>
      </c>
      <c r="D989" s="47">
        <v>6.5999999999999989E-2</v>
      </c>
      <c r="E989" s="48">
        <v>714.45</v>
      </c>
      <c r="F989" s="48">
        <v>706.46</v>
      </c>
      <c r="G989">
        <v>706.08</v>
      </c>
      <c r="I989" s="68"/>
      <c r="J989" s="69"/>
      <c r="K989" s="69"/>
      <c r="L989" s="70"/>
      <c r="M989" s="70"/>
      <c r="N989" s="68"/>
      <c r="O989" s="68"/>
      <c r="P989" s="70"/>
    </row>
    <row r="990" spans="1:16" x14ac:dyDescent="0.25">
      <c r="A990" s="61">
        <v>40028</v>
      </c>
      <c r="B990" s="64" t="str">
        <f t="shared" si="64"/>
        <v>segunda-feira</v>
      </c>
      <c r="C990" s="46">
        <v>6.5199999999999994E-2</v>
      </c>
      <c r="D990" s="47">
        <v>6.5999999999999989E-2</v>
      </c>
      <c r="E990" s="48">
        <v>714.69</v>
      </c>
      <c r="F990" s="48">
        <v>706.7</v>
      </c>
      <c r="G990">
        <v>706.46</v>
      </c>
      <c r="I990" s="68"/>
      <c r="J990" s="69"/>
      <c r="K990" s="69"/>
      <c r="L990" s="70"/>
      <c r="M990" s="70"/>
      <c r="N990" s="68"/>
      <c r="O990" s="68"/>
      <c r="P990" s="70"/>
    </row>
    <row r="991" spans="1:16" x14ac:dyDescent="0.25">
      <c r="A991" s="61">
        <v>40029</v>
      </c>
      <c r="B991" s="64" t="str">
        <f t="shared" si="64"/>
        <v>terça-feira</v>
      </c>
      <c r="C991" s="46">
        <v>6.5100000000000005E-2</v>
      </c>
      <c r="D991" s="47">
        <v>6.59E-2</v>
      </c>
      <c r="E991" s="48">
        <v>715.94</v>
      </c>
      <c r="F991" s="48">
        <v>707.94</v>
      </c>
      <c r="G991">
        <v>707.69</v>
      </c>
      <c r="I991" s="68"/>
      <c r="J991" s="69"/>
      <c r="K991" s="69"/>
      <c r="L991" s="70"/>
      <c r="M991" s="70"/>
      <c r="N991" s="68"/>
      <c r="O991" s="68"/>
      <c r="P991" s="70"/>
    </row>
    <row r="992" spans="1:16" x14ac:dyDescent="0.25">
      <c r="A992" s="61">
        <v>40030</v>
      </c>
      <c r="B992" s="64" t="str">
        <f t="shared" si="64"/>
        <v>quarta-feira</v>
      </c>
      <c r="C992" s="46">
        <v>6.4799999999999996E-2</v>
      </c>
      <c r="D992" s="47">
        <v>6.5599999999999992E-2</v>
      </c>
      <c r="E992" s="48">
        <v>719.21</v>
      </c>
      <c r="F992" s="48">
        <v>711.17</v>
      </c>
      <c r="G992">
        <v>710.93</v>
      </c>
      <c r="I992" s="68"/>
      <c r="J992" s="69"/>
      <c r="K992" s="69"/>
      <c r="L992" s="70"/>
      <c r="M992" s="70"/>
      <c r="N992" s="68"/>
      <c r="O992" s="68"/>
      <c r="P992" s="70"/>
    </row>
    <row r="993" spans="1:16" x14ac:dyDescent="0.25">
      <c r="A993" s="61">
        <v>40031</v>
      </c>
      <c r="B993" s="64" t="str">
        <f t="shared" si="64"/>
        <v>quinta-feira</v>
      </c>
      <c r="C993" s="46">
        <v>6.4500000000000002E-2</v>
      </c>
      <c r="D993" s="47">
        <v>6.5299999999999997E-2</v>
      </c>
      <c r="E993" s="48">
        <v>722.5</v>
      </c>
      <c r="F993" s="48">
        <v>714.42</v>
      </c>
      <c r="G993">
        <v>714.17</v>
      </c>
      <c r="I993" s="68"/>
      <c r="J993" s="69"/>
      <c r="K993" s="69"/>
      <c r="L993" s="70"/>
      <c r="M993" s="70"/>
      <c r="N993" s="68"/>
      <c r="O993" s="68"/>
      <c r="P993" s="70"/>
    </row>
    <row r="994" spans="1:16" x14ac:dyDescent="0.25">
      <c r="A994" s="61">
        <v>40032</v>
      </c>
      <c r="B994" s="64" t="str">
        <f t="shared" si="64"/>
        <v>sexta-feira</v>
      </c>
      <c r="C994" s="46">
        <v>6.4000000000000001E-2</v>
      </c>
      <c r="D994" s="47">
        <v>6.4799999999999996E-2</v>
      </c>
      <c r="E994" s="48">
        <v>727.73</v>
      </c>
      <c r="F994" s="48">
        <v>719.59</v>
      </c>
      <c r="G994">
        <v>719.24</v>
      </c>
      <c r="I994" s="68"/>
      <c r="J994" s="69"/>
      <c r="K994" s="69"/>
      <c r="L994" s="70"/>
      <c r="M994" s="70"/>
      <c r="N994" s="68"/>
      <c r="O994" s="68"/>
      <c r="P994" s="70"/>
    </row>
    <row r="995" spans="1:16" x14ac:dyDescent="0.25">
      <c r="A995" s="61">
        <v>40035</v>
      </c>
      <c r="B995" s="64" t="str">
        <f t="shared" si="64"/>
        <v>segunda-feira</v>
      </c>
      <c r="C995" s="46">
        <v>6.4000000000000001E-2</v>
      </c>
      <c r="D995" s="47">
        <v>6.4799999999999996E-2</v>
      </c>
      <c r="E995" s="48">
        <v>727.96</v>
      </c>
      <c r="F995" s="48">
        <v>719.82</v>
      </c>
      <c r="G995">
        <v>719.59</v>
      </c>
      <c r="I995" s="68"/>
      <c r="J995" s="69"/>
      <c r="K995" s="69"/>
      <c r="L995" s="70"/>
      <c r="M995" s="70"/>
      <c r="N995" s="68"/>
      <c r="O995" s="68"/>
      <c r="P995" s="70"/>
    </row>
    <row r="996" spans="1:16" x14ac:dyDescent="0.25">
      <c r="A996" s="61">
        <v>40036</v>
      </c>
      <c r="B996" s="64" t="str">
        <f t="shared" si="64"/>
        <v>terça-feira</v>
      </c>
      <c r="C996" s="46">
        <v>6.4299999999999996E-2</v>
      </c>
      <c r="D996" s="47">
        <v>6.5099999999999991E-2</v>
      </c>
      <c r="E996" s="48">
        <v>725.13</v>
      </c>
      <c r="F996" s="48">
        <v>717.03</v>
      </c>
      <c r="G996">
        <v>716.8</v>
      </c>
      <c r="I996" s="68"/>
      <c r="J996" s="69"/>
      <c r="K996" s="69"/>
      <c r="L996" s="70"/>
      <c r="M996" s="70"/>
      <c r="N996" s="68"/>
      <c r="O996" s="68"/>
      <c r="P996" s="70"/>
    </row>
    <row r="997" spans="1:16" x14ac:dyDescent="0.25">
      <c r="A997" s="61">
        <v>40037</v>
      </c>
      <c r="B997" s="64" t="str">
        <f t="shared" si="64"/>
        <v>quarta-feira</v>
      </c>
      <c r="C997" s="46">
        <v>6.4199999999999993E-2</v>
      </c>
      <c r="D997" s="47">
        <v>6.5000000000000002E-2</v>
      </c>
      <c r="E997" s="48">
        <v>726.39</v>
      </c>
      <c r="F997" s="48">
        <v>718.27</v>
      </c>
      <c r="G997">
        <v>718.04</v>
      </c>
      <c r="I997" s="68"/>
      <c r="J997" s="69"/>
      <c r="K997" s="69"/>
      <c r="L997" s="70"/>
      <c r="M997" s="70"/>
      <c r="N997" s="68"/>
      <c r="O997" s="68"/>
      <c r="P997" s="70"/>
    </row>
    <row r="998" spans="1:16" x14ac:dyDescent="0.25">
      <c r="A998" s="61">
        <v>40038</v>
      </c>
      <c r="B998" s="64" t="str">
        <f t="shared" si="64"/>
        <v>quinta-feira</v>
      </c>
      <c r="C998" s="46">
        <v>6.4399999999999999E-2</v>
      </c>
      <c r="D998" s="47">
        <v>6.5199999999999994E-2</v>
      </c>
      <c r="E998" s="48">
        <v>724.59</v>
      </c>
      <c r="F998" s="48">
        <v>716.5</v>
      </c>
      <c r="G998">
        <v>716.26</v>
      </c>
      <c r="I998" s="68"/>
      <c r="J998" s="69"/>
      <c r="K998" s="69"/>
      <c r="L998" s="70"/>
      <c r="M998" s="70"/>
      <c r="N998" s="68"/>
      <c r="O998" s="68"/>
      <c r="P998" s="70"/>
    </row>
    <row r="999" spans="1:16" x14ac:dyDescent="0.25">
      <c r="A999" s="61">
        <v>40039</v>
      </c>
      <c r="B999" s="64" t="str">
        <f t="shared" si="64"/>
        <v>sexta-feira</v>
      </c>
      <c r="C999" s="46">
        <v>6.4000000000000001E-2</v>
      </c>
      <c r="D999" s="47">
        <v>6.4799999999999996E-2</v>
      </c>
      <c r="E999" s="48">
        <v>729.01</v>
      </c>
      <c r="F999" s="48">
        <v>720.87</v>
      </c>
      <c r="G999">
        <v>720.53</v>
      </c>
      <c r="I999" s="68"/>
      <c r="J999" s="69"/>
      <c r="K999" s="69"/>
      <c r="L999" s="70"/>
      <c r="M999" s="70"/>
      <c r="N999" s="68"/>
      <c r="O999" s="68"/>
      <c r="P999" s="70"/>
    </row>
    <row r="1000" spans="1:16" x14ac:dyDescent="0.25">
      <c r="A1000" s="61">
        <v>40042</v>
      </c>
      <c r="B1000" s="64" t="str">
        <f t="shared" si="64"/>
        <v>segunda-feira</v>
      </c>
      <c r="C1000" s="46">
        <v>6.3899999999999998E-2</v>
      </c>
      <c r="D1000" s="47">
        <v>6.4699999999999994E-2</v>
      </c>
      <c r="E1000" s="48">
        <v>730.27</v>
      </c>
      <c r="F1000" s="48">
        <v>722.12</v>
      </c>
      <c r="G1000">
        <v>721.88</v>
      </c>
      <c r="I1000" s="68"/>
      <c r="J1000" s="69"/>
      <c r="K1000" s="69"/>
      <c r="L1000" s="70"/>
      <c r="M1000" s="70"/>
      <c r="N1000" s="68"/>
      <c r="O1000" s="68"/>
      <c r="P1000" s="70"/>
    </row>
    <row r="1001" spans="1:16" x14ac:dyDescent="0.25">
      <c r="A1001" s="61">
        <v>40043</v>
      </c>
      <c r="B1001" s="64" t="str">
        <f t="shared" si="64"/>
        <v>terça-feira</v>
      </c>
      <c r="C1001" s="46">
        <v>6.3299999999999995E-2</v>
      </c>
      <c r="D1001" s="47">
        <v>6.409999999999999E-2</v>
      </c>
      <c r="E1001" s="48">
        <v>736.69</v>
      </c>
      <c r="F1001" s="48">
        <v>728.46</v>
      </c>
      <c r="G1001">
        <v>728.22</v>
      </c>
      <c r="I1001" s="68"/>
      <c r="J1001" s="69"/>
      <c r="K1001" s="69"/>
      <c r="L1001" s="70"/>
      <c r="M1001" s="70"/>
      <c r="N1001" s="68"/>
      <c r="O1001" s="68"/>
      <c r="P1001" s="70"/>
    </row>
    <row r="1002" spans="1:16" x14ac:dyDescent="0.25">
      <c r="A1002" s="61">
        <v>40044</v>
      </c>
      <c r="B1002" s="64" t="str">
        <f t="shared" si="64"/>
        <v>quarta-feira</v>
      </c>
      <c r="C1002" s="46">
        <v>6.3299999999999995E-2</v>
      </c>
      <c r="D1002" s="47">
        <v>6.409999999999999E-2</v>
      </c>
      <c r="E1002" s="48">
        <v>736.92</v>
      </c>
      <c r="F1002" s="48">
        <v>728.69</v>
      </c>
      <c r="G1002">
        <v>728.46</v>
      </c>
      <c r="I1002" s="68"/>
      <c r="J1002" s="69"/>
      <c r="K1002" s="69"/>
      <c r="L1002" s="70"/>
      <c r="M1002" s="70"/>
      <c r="N1002" s="68"/>
      <c r="O1002" s="68"/>
      <c r="P1002" s="70"/>
    </row>
    <row r="1003" spans="1:16" x14ac:dyDescent="0.25">
      <c r="A1003" s="61">
        <v>40045</v>
      </c>
      <c r="B1003" s="64" t="str">
        <f t="shared" si="64"/>
        <v>quinta-feira</v>
      </c>
      <c r="C1003" s="46">
        <v>6.3E-2</v>
      </c>
      <c r="D1003" s="47">
        <v>6.3799999999999996E-2</v>
      </c>
      <c r="E1003" s="48">
        <v>740.27</v>
      </c>
      <c r="F1003" s="48">
        <v>732</v>
      </c>
      <c r="G1003">
        <v>731.77</v>
      </c>
      <c r="I1003" s="68"/>
      <c r="J1003" s="69"/>
      <c r="K1003" s="69"/>
      <c r="L1003" s="70"/>
      <c r="M1003" s="70"/>
      <c r="N1003" s="68"/>
      <c r="O1003" s="68"/>
      <c r="P1003" s="70"/>
    </row>
    <row r="1004" spans="1:16" x14ac:dyDescent="0.25">
      <c r="A1004" s="61">
        <v>40046</v>
      </c>
      <c r="B1004" s="64" t="str">
        <f t="shared" si="64"/>
        <v>sexta-feira</v>
      </c>
      <c r="C1004" s="46">
        <v>6.3200000000000006E-2</v>
      </c>
      <c r="D1004" s="47">
        <v>6.4000000000000001E-2</v>
      </c>
      <c r="E1004" s="48">
        <v>738.53</v>
      </c>
      <c r="F1004" s="48">
        <v>730.29</v>
      </c>
      <c r="G1004">
        <v>729.95</v>
      </c>
      <c r="I1004" s="68"/>
      <c r="J1004" s="69"/>
      <c r="K1004" s="69"/>
      <c r="L1004" s="70"/>
      <c r="M1004" s="70"/>
      <c r="N1004" s="68"/>
      <c r="O1004" s="68"/>
      <c r="P1004" s="70"/>
    </row>
    <row r="1005" spans="1:16" x14ac:dyDescent="0.25">
      <c r="A1005" s="61">
        <v>40049</v>
      </c>
      <c r="B1005" s="64" t="str">
        <f t="shared" si="64"/>
        <v>segunda-feira</v>
      </c>
      <c r="C1005" s="46">
        <v>6.3200000000000006E-2</v>
      </c>
      <c r="D1005" s="47">
        <v>6.4000000000000001E-2</v>
      </c>
      <c r="E1005" s="48">
        <v>738.77</v>
      </c>
      <c r="F1005" s="48">
        <v>730.52</v>
      </c>
      <c r="G1005">
        <v>730.29</v>
      </c>
      <c r="I1005" s="68"/>
      <c r="J1005" s="69"/>
      <c r="K1005" s="69"/>
      <c r="L1005" s="70"/>
      <c r="M1005" s="70"/>
      <c r="N1005" s="68"/>
      <c r="O1005" s="68"/>
      <c r="P1005" s="70"/>
    </row>
    <row r="1006" spans="1:16" x14ac:dyDescent="0.25">
      <c r="A1006" s="61">
        <v>40050</v>
      </c>
      <c r="B1006" s="64" t="str">
        <f t="shared" si="64"/>
        <v>terça-feira</v>
      </c>
      <c r="C1006" s="46">
        <v>6.3200000000000006E-2</v>
      </c>
      <c r="D1006" s="47">
        <v>6.4000000000000001E-2</v>
      </c>
      <c r="E1006" s="48">
        <v>739</v>
      </c>
      <c r="F1006" s="48">
        <v>730.76</v>
      </c>
      <c r="G1006">
        <v>730.52</v>
      </c>
      <c r="I1006" s="68"/>
      <c r="J1006" s="69"/>
      <c r="K1006" s="69"/>
      <c r="L1006" s="70"/>
      <c r="M1006" s="70"/>
      <c r="N1006" s="68"/>
      <c r="O1006" s="68"/>
      <c r="P1006" s="70"/>
    </row>
    <row r="1007" spans="1:16" x14ac:dyDescent="0.25">
      <c r="A1007" s="61">
        <v>40051</v>
      </c>
      <c r="B1007" s="64" t="str">
        <f t="shared" si="64"/>
        <v>quarta-feira</v>
      </c>
      <c r="C1007" s="46">
        <v>6.3100000000000003E-2</v>
      </c>
      <c r="D1007" s="47">
        <v>6.3899999999999998E-2</v>
      </c>
      <c r="E1007" s="48">
        <v>740.19</v>
      </c>
      <c r="F1007" s="48">
        <v>731.93</v>
      </c>
      <c r="G1007">
        <v>731.71</v>
      </c>
      <c r="I1007" s="68"/>
      <c r="J1007" s="69"/>
      <c r="K1007" s="69"/>
      <c r="L1007" s="70"/>
      <c r="M1007" s="70"/>
      <c r="N1007" s="68"/>
      <c r="O1007" s="68"/>
      <c r="P1007" s="70"/>
    </row>
    <row r="1008" spans="1:16" x14ac:dyDescent="0.25">
      <c r="A1008" s="61">
        <v>40052</v>
      </c>
      <c r="B1008" s="64" t="str">
        <f t="shared" si="64"/>
        <v>quinta-feira</v>
      </c>
      <c r="C1008" s="46">
        <v>6.2899999999999998E-2</v>
      </c>
      <c r="D1008" s="47">
        <v>6.3699999999999993E-2</v>
      </c>
      <c r="E1008" s="48">
        <v>742.5</v>
      </c>
      <c r="F1008" s="48">
        <v>734.22</v>
      </c>
      <c r="G1008">
        <v>733.99</v>
      </c>
      <c r="I1008" s="68"/>
      <c r="J1008" s="69"/>
      <c r="K1008" s="69"/>
      <c r="L1008" s="70"/>
      <c r="M1008" s="70"/>
      <c r="N1008" s="68"/>
      <c r="O1008" s="68"/>
      <c r="P1008" s="70"/>
    </row>
    <row r="1009" spans="1:16" x14ac:dyDescent="0.25">
      <c r="A1009" s="61">
        <v>40053</v>
      </c>
      <c r="B1009" s="64" t="str">
        <f t="shared" si="64"/>
        <v>sexta-feira</v>
      </c>
      <c r="C1009" s="46">
        <v>6.2899999999999998E-2</v>
      </c>
      <c r="D1009" s="47">
        <v>6.3699999999999993E-2</v>
      </c>
      <c r="E1009" s="48">
        <v>742.82</v>
      </c>
      <c r="F1009" s="48">
        <v>734.54</v>
      </c>
      <c r="G1009">
        <v>734.22</v>
      </c>
      <c r="I1009" s="68"/>
      <c r="J1009" s="69"/>
      <c r="K1009" s="69"/>
      <c r="L1009" s="70"/>
      <c r="M1009" s="70"/>
      <c r="N1009" s="68"/>
      <c r="O1009" s="68"/>
      <c r="P1009" s="70"/>
    </row>
    <row r="1010" spans="1:16" x14ac:dyDescent="0.25">
      <c r="A1010" s="61">
        <v>40056</v>
      </c>
      <c r="B1010" s="64" t="str">
        <f t="shared" si="64"/>
        <v>segunda-feira</v>
      </c>
      <c r="C1010" s="46">
        <v>6.2899999999999998E-2</v>
      </c>
      <c r="D1010" s="47">
        <v>6.3699999999999993E-2</v>
      </c>
      <c r="E1010" s="48">
        <v>743.05</v>
      </c>
      <c r="F1010" s="48">
        <v>734.76</v>
      </c>
      <c r="G1010">
        <v>734.54</v>
      </c>
      <c r="I1010" s="68"/>
      <c r="J1010" s="69"/>
      <c r="K1010" s="69"/>
      <c r="L1010" s="70"/>
      <c r="M1010" s="70"/>
      <c r="N1010" s="68"/>
      <c r="O1010" s="68"/>
      <c r="P1010" s="70"/>
    </row>
    <row r="1011" spans="1:16" x14ac:dyDescent="0.25">
      <c r="A1011" s="61">
        <v>40057</v>
      </c>
      <c r="B1011" s="64" t="str">
        <f t="shared" si="64"/>
        <v>terça-feira</v>
      </c>
      <c r="C1011" s="46">
        <v>6.2899999999999998E-2</v>
      </c>
      <c r="D1011" s="47">
        <v>6.3699999999999993E-2</v>
      </c>
      <c r="E1011" s="48">
        <v>743.28</v>
      </c>
      <c r="F1011" s="48">
        <v>734.99</v>
      </c>
      <c r="G1011">
        <v>734.76</v>
      </c>
      <c r="I1011" s="68"/>
      <c r="J1011" s="69"/>
      <c r="K1011" s="69"/>
      <c r="L1011" s="70"/>
      <c r="M1011" s="70"/>
      <c r="N1011" s="68"/>
      <c r="O1011" s="68"/>
      <c r="P1011" s="70"/>
    </row>
    <row r="1012" spans="1:16" x14ac:dyDescent="0.25">
      <c r="A1012" s="61">
        <v>40058</v>
      </c>
      <c r="B1012" s="64" t="str">
        <f t="shared" si="64"/>
        <v>quarta-feira</v>
      </c>
      <c r="C1012" s="46">
        <v>6.2799999999999995E-2</v>
      </c>
      <c r="D1012" s="47">
        <v>6.359999999999999E-2</v>
      </c>
      <c r="E1012" s="48">
        <v>744.55</v>
      </c>
      <c r="F1012" s="48">
        <v>736.25</v>
      </c>
      <c r="G1012">
        <v>736.02</v>
      </c>
      <c r="I1012" s="68"/>
      <c r="J1012" s="69"/>
      <c r="K1012" s="69"/>
      <c r="L1012" s="70"/>
      <c r="M1012" s="70"/>
      <c r="N1012" s="68"/>
      <c r="O1012" s="68"/>
      <c r="P1012" s="70"/>
    </row>
    <row r="1013" spans="1:16" x14ac:dyDescent="0.25">
      <c r="A1013" s="61">
        <v>40059</v>
      </c>
      <c r="B1013" s="64" t="str">
        <f t="shared" si="64"/>
        <v>quinta-feira</v>
      </c>
      <c r="C1013" s="46">
        <v>6.2899999999999998E-2</v>
      </c>
      <c r="D1013" s="47">
        <v>6.3699999999999993E-2</v>
      </c>
      <c r="E1013" s="48">
        <v>743.73</v>
      </c>
      <c r="F1013" s="48">
        <v>735.45</v>
      </c>
      <c r="G1013">
        <v>735.22</v>
      </c>
      <c r="I1013" s="68"/>
      <c r="J1013" s="69"/>
      <c r="K1013" s="69"/>
      <c r="L1013" s="70"/>
      <c r="M1013" s="70"/>
      <c r="N1013" s="68"/>
      <c r="O1013" s="68"/>
      <c r="P1013" s="70"/>
    </row>
    <row r="1014" spans="1:16" x14ac:dyDescent="0.25">
      <c r="A1014" s="61">
        <v>40060</v>
      </c>
      <c r="B1014" s="64" t="str">
        <f t="shared" si="64"/>
        <v>sexta-feira</v>
      </c>
      <c r="C1014" s="46">
        <v>6.3100000000000003E-2</v>
      </c>
      <c r="D1014" s="47">
        <v>6.3899999999999998E-2</v>
      </c>
      <c r="E1014" s="48">
        <v>742.02</v>
      </c>
      <c r="F1014" s="48">
        <v>733.76</v>
      </c>
      <c r="G1014">
        <v>733.39</v>
      </c>
      <c r="I1014" s="68"/>
      <c r="J1014" s="69"/>
      <c r="K1014" s="69"/>
      <c r="L1014" s="70"/>
      <c r="M1014" s="70"/>
      <c r="N1014" s="68"/>
      <c r="O1014" s="68"/>
      <c r="P1014" s="70"/>
    </row>
    <row r="1015" spans="1:16" x14ac:dyDescent="0.25">
      <c r="A1015" s="61">
        <v>40064</v>
      </c>
      <c r="B1015" s="64" t="str">
        <f t="shared" si="64"/>
        <v>terça-feira</v>
      </c>
      <c r="C1015" s="46">
        <v>6.3E-2</v>
      </c>
      <c r="D1015" s="47">
        <v>6.3799999999999996E-2</v>
      </c>
      <c r="E1015" s="48">
        <v>743.29</v>
      </c>
      <c r="F1015" s="48">
        <v>735.02</v>
      </c>
      <c r="G1015">
        <v>734.79</v>
      </c>
      <c r="I1015" s="68"/>
      <c r="J1015" s="69"/>
      <c r="K1015" s="69"/>
      <c r="L1015" s="70"/>
      <c r="M1015" s="70"/>
      <c r="N1015" s="68"/>
      <c r="O1015" s="68"/>
      <c r="P1015" s="70"/>
    </row>
    <row r="1016" spans="1:16" x14ac:dyDescent="0.25">
      <c r="A1016" s="61">
        <v>40065</v>
      </c>
      <c r="B1016" s="64" t="str">
        <f t="shared" si="64"/>
        <v>quarta-feira</v>
      </c>
      <c r="C1016" s="46">
        <v>6.3E-2</v>
      </c>
      <c r="D1016" s="47">
        <v>6.3799999999999996E-2</v>
      </c>
      <c r="E1016" s="48">
        <v>743.52</v>
      </c>
      <c r="F1016" s="48">
        <v>735.24</v>
      </c>
      <c r="G1016">
        <v>735.02</v>
      </c>
      <c r="I1016" s="68"/>
      <c r="J1016" s="69"/>
      <c r="K1016" s="69"/>
      <c r="L1016" s="70"/>
      <c r="M1016" s="70"/>
      <c r="N1016" s="68"/>
      <c r="O1016" s="68"/>
      <c r="P1016" s="70"/>
    </row>
    <row r="1017" spans="1:16" x14ac:dyDescent="0.25">
      <c r="A1017" s="61">
        <v>40066</v>
      </c>
      <c r="B1017" s="64" t="str">
        <f t="shared" si="64"/>
        <v>quinta-feira</v>
      </c>
      <c r="C1017" s="46">
        <v>6.2799999999999995E-2</v>
      </c>
      <c r="D1017" s="47">
        <v>6.359999999999999E-2</v>
      </c>
      <c r="E1017" s="48">
        <v>745.51</v>
      </c>
      <c r="F1017" s="48">
        <v>737.21</v>
      </c>
      <c r="G1017">
        <v>737</v>
      </c>
      <c r="I1017" s="68"/>
      <c r="J1017" s="69"/>
      <c r="K1017" s="69"/>
      <c r="L1017" s="70"/>
      <c r="M1017" s="70"/>
      <c r="N1017" s="68"/>
      <c r="O1017" s="68"/>
      <c r="P1017" s="70"/>
    </row>
    <row r="1018" spans="1:16" x14ac:dyDescent="0.25">
      <c r="A1018" s="61">
        <v>40067</v>
      </c>
      <c r="B1018" s="64" t="str">
        <f t="shared" si="64"/>
        <v>sexta-feira</v>
      </c>
      <c r="C1018" s="46">
        <v>6.2600000000000003E-2</v>
      </c>
      <c r="D1018" s="47">
        <v>6.3399999999999998E-2</v>
      </c>
      <c r="E1018" s="48">
        <v>747.89</v>
      </c>
      <c r="F1018" s="48">
        <v>739.56</v>
      </c>
      <c r="G1018">
        <v>739.28</v>
      </c>
      <c r="I1018" s="68"/>
      <c r="J1018" s="69"/>
      <c r="K1018" s="69"/>
      <c r="L1018" s="70"/>
      <c r="M1018" s="70"/>
      <c r="N1018" s="68"/>
      <c r="O1018" s="68"/>
      <c r="P1018" s="70"/>
    </row>
    <row r="1019" spans="1:16" x14ac:dyDescent="0.25">
      <c r="A1019" s="61">
        <v>40070</v>
      </c>
      <c r="B1019" s="64" t="str">
        <f t="shared" si="64"/>
        <v>segunda-feira</v>
      </c>
      <c r="C1019" s="46">
        <v>6.2700000000000006E-2</v>
      </c>
      <c r="D1019" s="47">
        <v>6.3500000000000001E-2</v>
      </c>
      <c r="E1019" s="48">
        <v>747.06</v>
      </c>
      <c r="F1019" s="48">
        <v>738.74</v>
      </c>
      <c r="G1019">
        <v>738.5</v>
      </c>
      <c r="I1019" s="68"/>
      <c r="J1019" s="69"/>
      <c r="K1019" s="69"/>
      <c r="L1019" s="70"/>
      <c r="M1019" s="70"/>
      <c r="N1019" s="68"/>
      <c r="O1019" s="68"/>
      <c r="P1019" s="70"/>
    </row>
    <row r="1020" spans="1:16" x14ac:dyDescent="0.25">
      <c r="A1020" s="61">
        <v>40071</v>
      </c>
      <c r="B1020" s="64" t="str">
        <f t="shared" si="64"/>
        <v>terça-feira</v>
      </c>
      <c r="C1020" s="46">
        <v>6.2600000000000003E-2</v>
      </c>
      <c r="D1020" s="47">
        <v>6.3399999999999998E-2</v>
      </c>
      <c r="E1020" s="48">
        <v>748.34</v>
      </c>
      <c r="F1020" s="48">
        <v>740.02</v>
      </c>
      <c r="G1020">
        <v>739.78</v>
      </c>
      <c r="I1020" s="68"/>
      <c r="J1020" s="69"/>
      <c r="K1020" s="69"/>
      <c r="L1020" s="70"/>
      <c r="M1020" s="70"/>
      <c r="N1020" s="68"/>
      <c r="O1020" s="68"/>
      <c r="P1020" s="70"/>
    </row>
    <row r="1021" spans="1:16" x14ac:dyDescent="0.25">
      <c r="A1021" s="61">
        <v>40072</v>
      </c>
      <c r="B1021" s="64" t="str">
        <f t="shared" si="64"/>
        <v>quarta-feira</v>
      </c>
      <c r="C1021" s="46">
        <v>6.2200000000000005E-2</v>
      </c>
      <c r="D1021" s="47">
        <v>6.3E-2</v>
      </c>
      <c r="E1021" s="48">
        <v>752.79</v>
      </c>
      <c r="F1021" s="48">
        <v>744.41</v>
      </c>
      <c r="G1021">
        <v>744.17</v>
      </c>
      <c r="I1021" s="68"/>
      <c r="J1021" s="69"/>
      <c r="K1021" s="69"/>
      <c r="L1021" s="70"/>
      <c r="M1021" s="70"/>
      <c r="N1021" s="68"/>
      <c r="O1021" s="68"/>
      <c r="P1021" s="70"/>
    </row>
    <row r="1022" spans="1:16" x14ac:dyDescent="0.25">
      <c r="A1022" s="61">
        <v>40073</v>
      </c>
      <c r="B1022" s="64" t="str">
        <f t="shared" si="64"/>
        <v>quinta-feira</v>
      </c>
      <c r="C1022" s="46">
        <v>6.25E-2</v>
      </c>
      <c r="D1022" s="47">
        <v>6.3299999999999995E-2</v>
      </c>
      <c r="E1022" s="48">
        <v>749.88</v>
      </c>
      <c r="F1022" s="48">
        <v>741.54</v>
      </c>
      <c r="G1022">
        <v>741.3</v>
      </c>
      <c r="I1022" s="68"/>
      <c r="J1022" s="69"/>
      <c r="K1022" s="69"/>
      <c r="L1022" s="70"/>
      <c r="M1022" s="70"/>
      <c r="N1022" s="68"/>
      <c r="O1022" s="68"/>
      <c r="P1022" s="70"/>
    </row>
    <row r="1023" spans="1:16" x14ac:dyDescent="0.25">
      <c r="A1023" s="61">
        <v>40074</v>
      </c>
      <c r="B1023" s="64" t="str">
        <f t="shared" si="64"/>
        <v>sexta-feira</v>
      </c>
      <c r="C1023" s="46">
        <v>6.25E-2</v>
      </c>
      <c r="D1023" s="47">
        <v>6.3299999999999995E-2</v>
      </c>
      <c r="E1023" s="48">
        <v>750.25</v>
      </c>
      <c r="F1023" s="48">
        <v>741.91</v>
      </c>
      <c r="G1023">
        <v>741.54</v>
      </c>
      <c r="I1023" s="68"/>
      <c r="J1023" s="69"/>
      <c r="K1023" s="69"/>
      <c r="L1023" s="70"/>
      <c r="M1023" s="70"/>
      <c r="N1023" s="68"/>
      <c r="O1023" s="68"/>
      <c r="P1023" s="70"/>
    </row>
    <row r="1024" spans="1:16" x14ac:dyDescent="0.25">
      <c r="A1024" s="61">
        <v>40077</v>
      </c>
      <c r="B1024" s="64" t="str">
        <f t="shared" si="64"/>
        <v>segunda-feira</v>
      </c>
      <c r="C1024" s="46">
        <v>6.2399999999999997E-2</v>
      </c>
      <c r="D1024" s="47">
        <v>6.3199999999999992E-2</v>
      </c>
      <c r="E1024" s="48">
        <v>751.54</v>
      </c>
      <c r="F1024" s="48">
        <v>743.19</v>
      </c>
      <c r="G1024">
        <v>742.94</v>
      </c>
      <c r="I1024" s="68"/>
      <c r="J1024" s="69"/>
      <c r="K1024" s="69"/>
      <c r="L1024" s="70"/>
      <c r="M1024" s="70"/>
      <c r="N1024" s="68"/>
      <c r="O1024" s="68"/>
      <c r="P1024" s="70"/>
    </row>
    <row r="1025" spans="1:16" x14ac:dyDescent="0.25">
      <c r="A1025" s="61">
        <v>40078</v>
      </c>
      <c r="B1025" s="64" t="str">
        <f t="shared" si="64"/>
        <v>terça-feira</v>
      </c>
      <c r="C1025" s="46">
        <v>6.25E-2</v>
      </c>
      <c r="D1025" s="47">
        <v>6.3299999999999995E-2</v>
      </c>
      <c r="E1025" s="48">
        <v>750.73</v>
      </c>
      <c r="F1025" s="48">
        <v>742.39</v>
      </c>
      <c r="G1025">
        <v>742.15</v>
      </c>
      <c r="I1025" s="68"/>
      <c r="J1025" s="69"/>
      <c r="K1025" s="69"/>
      <c r="L1025" s="70"/>
      <c r="M1025" s="70"/>
      <c r="N1025" s="68"/>
      <c r="O1025" s="68"/>
      <c r="P1025" s="70"/>
    </row>
    <row r="1026" spans="1:16" x14ac:dyDescent="0.25">
      <c r="A1026" s="61">
        <v>40079</v>
      </c>
      <c r="B1026" s="64" t="str">
        <f t="shared" si="64"/>
        <v>quarta-feira</v>
      </c>
      <c r="C1026" s="46">
        <v>6.2399999999999997E-2</v>
      </c>
      <c r="D1026" s="47">
        <v>6.3199999999999992E-2</v>
      </c>
      <c r="E1026" s="48">
        <v>752.02</v>
      </c>
      <c r="F1026" s="48">
        <v>743.67</v>
      </c>
      <c r="G1026">
        <v>743.43</v>
      </c>
      <c r="I1026" s="68"/>
      <c r="J1026" s="69"/>
      <c r="K1026" s="69"/>
      <c r="L1026" s="70"/>
      <c r="M1026" s="70"/>
      <c r="N1026" s="68"/>
      <c r="O1026" s="68"/>
      <c r="P1026" s="70"/>
    </row>
    <row r="1027" spans="1:16" x14ac:dyDescent="0.25">
      <c r="A1027" s="61">
        <v>40080</v>
      </c>
      <c r="B1027" s="64" t="str">
        <f t="shared" ref="B1027:B1090" si="65">TEXT(A1027,"dddd")</f>
        <v>quinta-feira</v>
      </c>
      <c r="C1027" s="46">
        <v>6.2399999999999997E-2</v>
      </c>
      <c r="D1027" s="47">
        <v>6.3199999999999992E-2</v>
      </c>
      <c r="E1027" s="48">
        <v>752.27</v>
      </c>
      <c r="F1027" s="48">
        <v>743.92</v>
      </c>
      <c r="G1027">
        <v>743.67</v>
      </c>
      <c r="I1027" s="68"/>
      <c r="J1027" s="69"/>
      <c r="K1027" s="69"/>
      <c r="L1027" s="70"/>
      <c r="M1027" s="70"/>
      <c r="N1027" s="68"/>
      <c r="O1027" s="68"/>
      <c r="P1027" s="70"/>
    </row>
    <row r="1028" spans="1:16" x14ac:dyDescent="0.25">
      <c r="A1028" s="61">
        <v>40081</v>
      </c>
      <c r="B1028" s="64" t="str">
        <f t="shared" si="65"/>
        <v>sexta-feira</v>
      </c>
      <c r="C1028" s="46">
        <v>6.25E-2</v>
      </c>
      <c r="D1028" s="47">
        <v>6.3299999999999995E-2</v>
      </c>
      <c r="E1028" s="48">
        <v>751.55</v>
      </c>
      <c r="F1028" s="48">
        <v>743.21</v>
      </c>
      <c r="G1028">
        <v>742.85</v>
      </c>
      <c r="I1028" s="68"/>
      <c r="J1028" s="69"/>
      <c r="K1028" s="69"/>
      <c r="L1028" s="70"/>
      <c r="M1028" s="70"/>
      <c r="N1028" s="68"/>
      <c r="O1028" s="68"/>
      <c r="P1028" s="70"/>
    </row>
    <row r="1029" spans="1:16" x14ac:dyDescent="0.25">
      <c r="A1029" s="61">
        <v>40084</v>
      </c>
      <c r="B1029" s="64" t="str">
        <f t="shared" si="65"/>
        <v>segunda-feira</v>
      </c>
      <c r="C1029" s="46">
        <v>6.2399999999999997E-2</v>
      </c>
      <c r="D1029" s="47">
        <v>6.3199999999999992E-2</v>
      </c>
      <c r="E1029" s="48">
        <v>752.84</v>
      </c>
      <c r="F1029" s="48">
        <v>744.49</v>
      </c>
      <c r="G1029">
        <v>744.25</v>
      </c>
      <c r="I1029" s="68"/>
      <c r="J1029" s="69"/>
      <c r="K1029" s="69"/>
      <c r="L1029" s="70"/>
      <c r="M1029" s="70"/>
      <c r="N1029" s="68"/>
      <c r="O1029" s="68"/>
      <c r="P1029" s="70"/>
    </row>
    <row r="1030" spans="1:16" x14ac:dyDescent="0.25">
      <c r="A1030" s="61">
        <v>40085</v>
      </c>
      <c r="B1030" s="64" t="str">
        <f t="shared" si="65"/>
        <v>terça-feira</v>
      </c>
      <c r="C1030" s="46">
        <v>6.2399999999999997E-2</v>
      </c>
      <c r="D1030" s="47">
        <v>6.3199999999999992E-2</v>
      </c>
      <c r="E1030" s="48">
        <v>753.08</v>
      </c>
      <c r="F1030" s="48">
        <v>744.73</v>
      </c>
      <c r="G1030">
        <v>744.49</v>
      </c>
      <c r="I1030" s="68"/>
      <c r="J1030" s="69"/>
      <c r="K1030" s="69"/>
      <c r="L1030" s="70"/>
      <c r="M1030" s="70"/>
      <c r="N1030" s="68"/>
      <c r="O1030" s="68"/>
      <c r="P1030" s="70"/>
    </row>
    <row r="1031" spans="1:16" x14ac:dyDescent="0.25">
      <c r="A1031" s="61">
        <v>40086</v>
      </c>
      <c r="B1031" s="64" t="str">
        <f t="shared" si="65"/>
        <v>quarta-feira</v>
      </c>
      <c r="C1031" s="46">
        <v>6.2399999999999997E-2</v>
      </c>
      <c r="D1031" s="47">
        <v>6.3199999999999992E-2</v>
      </c>
      <c r="E1031" s="48">
        <v>753.33</v>
      </c>
      <c r="F1031" s="48">
        <v>744.97</v>
      </c>
      <c r="G1031">
        <v>744.73</v>
      </c>
      <c r="I1031" s="68"/>
      <c r="J1031" s="69"/>
      <c r="K1031" s="69"/>
      <c r="L1031" s="70"/>
      <c r="M1031" s="70"/>
      <c r="N1031" s="68"/>
      <c r="O1031" s="68"/>
      <c r="P1031" s="70"/>
    </row>
    <row r="1032" spans="1:16" x14ac:dyDescent="0.25">
      <c r="A1032" s="61">
        <v>40087</v>
      </c>
      <c r="B1032" s="64" t="str">
        <f t="shared" si="65"/>
        <v>quinta-feira</v>
      </c>
      <c r="C1032" s="46">
        <v>6.2799999999999995E-2</v>
      </c>
      <c r="D1032" s="47">
        <v>6.359999999999999E-2</v>
      </c>
      <c r="E1032" s="48">
        <v>749.38</v>
      </c>
      <c r="F1032" s="48">
        <v>741.07</v>
      </c>
      <c r="G1032">
        <v>740.83</v>
      </c>
      <c r="I1032" s="68"/>
      <c r="J1032" s="69"/>
      <c r="K1032" s="69"/>
      <c r="L1032" s="70"/>
      <c r="M1032" s="70"/>
      <c r="N1032" s="68"/>
      <c r="O1032" s="68"/>
      <c r="P1032" s="70"/>
    </row>
    <row r="1033" spans="1:16" x14ac:dyDescent="0.25">
      <c r="A1033" s="61">
        <v>40088</v>
      </c>
      <c r="B1033" s="64" t="str">
        <f t="shared" si="65"/>
        <v>sexta-feira</v>
      </c>
      <c r="C1033" s="46">
        <v>6.2799999999999995E-2</v>
      </c>
      <c r="D1033" s="47">
        <v>6.359999999999999E-2</v>
      </c>
      <c r="E1033" s="48">
        <v>749.74</v>
      </c>
      <c r="F1033" s="48">
        <v>741.43</v>
      </c>
      <c r="G1033">
        <v>741.07</v>
      </c>
      <c r="I1033" s="68"/>
      <c r="J1033" s="69"/>
      <c r="K1033" s="69"/>
      <c r="L1033" s="70"/>
      <c r="M1033" s="70"/>
      <c r="N1033" s="68"/>
      <c r="O1033" s="68"/>
      <c r="P1033" s="70"/>
    </row>
    <row r="1034" spans="1:16" x14ac:dyDescent="0.25">
      <c r="A1034" s="61">
        <v>40091</v>
      </c>
      <c r="B1034" s="64" t="str">
        <f t="shared" si="65"/>
        <v>segunda-feira</v>
      </c>
      <c r="C1034" s="46">
        <v>6.2600000000000003E-2</v>
      </c>
      <c r="D1034" s="47">
        <v>6.3399999999999998E-2</v>
      </c>
      <c r="E1034" s="48">
        <v>752.07</v>
      </c>
      <c r="F1034" s="48">
        <v>743.74</v>
      </c>
      <c r="G1034">
        <v>743.5</v>
      </c>
      <c r="I1034" s="68"/>
      <c r="J1034" s="69"/>
      <c r="K1034" s="69"/>
      <c r="L1034" s="70"/>
      <c r="M1034" s="70"/>
      <c r="N1034" s="68"/>
      <c r="O1034" s="68"/>
      <c r="P1034" s="70"/>
    </row>
    <row r="1035" spans="1:16" x14ac:dyDescent="0.25">
      <c r="A1035" s="61">
        <v>40092</v>
      </c>
      <c r="B1035" s="64" t="str">
        <f t="shared" si="65"/>
        <v>terça-feira</v>
      </c>
      <c r="C1035" s="46">
        <v>6.2799999999999995E-2</v>
      </c>
      <c r="D1035" s="47">
        <v>6.359999999999999E-2</v>
      </c>
      <c r="E1035" s="48">
        <v>750.22</v>
      </c>
      <c r="F1035" s="48">
        <v>741.91</v>
      </c>
      <c r="G1035">
        <v>741.67</v>
      </c>
      <c r="I1035" s="68"/>
      <c r="J1035" s="69"/>
      <c r="K1035" s="69"/>
      <c r="L1035" s="70"/>
      <c r="M1035" s="70"/>
      <c r="N1035" s="68"/>
      <c r="O1035" s="68"/>
      <c r="P1035" s="70"/>
    </row>
    <row r="1036" spans="1:16" x14ac:dyDescent="0.25">
      <c r="A1036" s="61">
        <v>40093</v>
      </c>
      <c r="B1036" s="64" t="str">
        <f t="shared" si="65"/>
        <v>quarta-feira</v>
      </c>
      <c r="C1036" s="46">
        <v>6.3200000000000006E-2</v>
      </c>
      <c r="D1036" s="47">
        <v>6.4000000000000001E-2</v>
      </c>
      <c r="E1036" s="48">
        <v>746.29</v>
      </c>
      <c r="F1036" s="48">
        <v>738.03</v>
      </c>
      <c r="G1036">
        <v>737.79</v>
      </c>
      <c r="I1036" s="68"/>
      <c r="J1036" s="69"/>
      <c r="K1036" s="69"/>
      <c r="L1036" s="70"/>
      <c r="M1036" s="70"/>
      <c r="N1036" s="68"/>
      <c r="O1036" s="68"/>
      <c r="P1036" s="70"/>
    </row>
    <row r="1037" spans="1:16" x14ac:dyDescent="0.25">
      <c r="A1037" s="61">
        <v>40094</v>
      </c>
      <c r="B1037" s="64" t="str">
        <f t="shared" si="65"/>
        <v>quinta-feira</v>
      </c>
      <c r="C1037" s="46">
        <v>6.3600000000000004E-2</v>
      </c>
      <c r="D1037" s="47">
        <v>6.4399999999999999E-2</v>
      </c>
      <c r="E1037" s="48">
        <v>742.39</v>
      </c>
      <c r="F1037" s="48">
        <v>734.18</v>
      </c>
      <c r="G1037">
        <v>733.94</v>
      </c>
      <c r="I1037" s="68"/>
      <c r="J1037" s="69"/>
      <c r="K1037" s="69"/>
      <c r="L1037" s="70"/>
      <c r="M1037" s="70"/>
      <c r="N1037" s="68"/>
      <c r="O1037" s="68"/>
      <c r="P1037" s="70"/>
    </row>
    <row r="1038" spans="1:16" x14ac:dyDescent="0.25">
      <c r="A1038" s="61">
        <v>40095</v>
      </c>
      <c r="B1038" s="64" t="str">
        <f t="shared" si="65"/>
        <v>sexta-feira</v>
      </c>
      <c r="C1038" s="46">
        <v>6.4600000000000005E-2</v>
      </c>
      <c r="D1038" s="47">
        <v>6.54E-2</v>
      </c>
      <c r="E1038" s="48">
        <v>732.56</v>
      </c>
      <c r="F1038" s="48">
        <v>724.47</v>
      </c>
      <c r="G1038">
        <v>724.05</v>
      </c>
      <c r="I1038" s="68"/>
      <c r="J1038" s="69"/>
      <c r="K1038" s="69"/>
      <c r="L1038" s="70"/>
      <c r="M1038" s="70"/>
      <c r="N1038" s="68"/>
      <c r="O1038" s="68"/>
      <c r="P1038" s="70"/>
    </row>
    <row r="1039" spans="1:16" x14ac:dyDescent="0.25">
      <c r="A1039" s="61">
        <v>40099</v>
      </c>
      <c r="B1039" s="64" t="str">
        <f t="shared" si="65"/>
        <v>terça-feira</v>
      </c>
      <c r="C1039" s="46">
        <v>6.4699999999999994E-2</v>
      </c>
      <c r="D1039" s="47">
        <v>6.5499999999999989E-2</v>
      </c>
      <c r="E1039" s="48">
        <v>731.78</v>
      </c>
      <c r="F1039" s="48">
        <v>723.7</v>
      </c>
      <c r="G1039">
        <v>723.46</v>
      </c>
      <c r="I1039" s="68"/>
      <c r="J1039" s="69"/>
      <c r="K1039" s="69"/>
      <c r="L1039" s="70"/>
      <c r="M1039" s="70"/>
      <c r="N1039" s="68"/>
      <c r="O1039" s="68"/>
      <c r="P1039" s="70"/>
    </row>
    <row r="1040" spans="1:16" x14ac:dyDescent="0.25">
      <c r="A1040" s="61">
        <v>40100</v>
      </c>
      <c r="B1040" s="64" t="str">
        <f t="shared" si="65"/>
        <v>quarta-feira</v>
      </c>
      <c r="C1040" s="46">
        <v>6.4799999999999996E-2</v>
      </c>
      <c r="D1040" s="47">
        <v>6.5599999999999992E-2</v>
      </c>
      <c r="E1040" s="48">
        <v>731.01</v>
      </c>
      <c r="F1040" s="48">
        <v>722.94</v>
      </c>
      <c r="G1040">
        <v>722.68</v>
      </c>
      <c r="I1040" s="68"/>
      <c r="J1040" s="69"/>
      <c r="K1040" s="69"/>
      <c r="L1040" s="70"/>
      <c r="M1040" s="70"/>
      <c r="N1040" s="68"/>
      <c r="O1040" s="68"/>
      <c r="P1040" s="70"/>
    </row>
    <row r="1041" spans="1:16" x14ac:dyDescent="0.25">
      <c r="A1041" s="61">
        <v>40101</v>
      </c>
      <c r="B1041" s="64" t="str">
        <f t="shared" si="65"/>
        <v>quinta-feira</v>
      </c>
      <c r="C1041" s="46">
        <v>6.4799999999999996E-2</v>
      </c>
      <c r="D1041" s="47">
        <v>6.5599999999999992E-2</v>
      </c>
      <c r="E1041" s="48">
        <v>731.27</v>
      </c>
      <c r="F1041" s="48">
        <v>723.2</v>
      </c>
      <c r="G1041">
        <v>722.94</v>
      </c>
      <c r="I1041" s="68"/>
      <c r="J1041" s="69"/>
      <c r="K1041" s="69"/>
      <c r="L1041" s="70"/>
      <c r="M1041" s="70"/>
      <c r="N1041" s="68"/>
      <c r="O1041" s="68"/>
      <c r="P1041" s="70"/>
    </row>
    <row r="1042" spans="1:16" x14ac:dyDescent="0.25">
      <c r="A1042" s="61">
        <v>40102</v>
      </c>
      <c r="B1042" s="64" t="str">
        <f t="shared" si="65"/>
        <v>sexta-feira</v>
      </c>
      <c r="C1042" s="46">
        <v>6.5000000000000002E-2</v>
      </c>
      <c r="D1042" s="47">
        <v>6.5799999999999997E-2</v>
      </c>
      <c r="E1042" s="48">
        <v>729.66</v>
      </c>
      <c r="F1042" s="48">
        <v>721.62</v>
      </c>
      <c r="G1042">
        <v>721.19</v>
      </c>
      <c r="I1042" s="68"/>
      <c r="J1042" s="69"/>
      <c r="K1042" s="69"/>
      <c r="L1042" s="70"/>
      <c r="M1042" s="70"/>
      <c r="N1042" s="68"/>
      <c r="O1042" s="68"/>
      <c r="P1042" s="70"/>
    </row>
    <row r="1043" spans="1:16" x14ac:dyDescent="0.25">
      <c r="A1043" s="61">
        <v>40105</v>
      </c>
      <c r="B1043" s="64" t="str">
        <f t="shared" si="65"/>
        <v>segunda-feira</v>
      </c>
      <c r="C1043" s="46">
        <v>6.5799999999999997E-2</v>
      </c>
      <c r="D1043" s="47">
        <v>6.6599999999999993E-2</v>
      </c>
      <c r="E1043" s="48">
        <v>721.88</v>
      </c>
      <c r="F1043" s="48">
        <v>713.92</v>
      </c>
      <c r="G1043">
        <v>713.66</v>
      </c>
      <c r="I1043" s="68"/>
      <c r="J1043" s="69"/>
      <c r="K1043" s="69"/>
      <c r="L1043" s="70"/>
      <c r="M1043" s="70"/>
      <c r="N1043" s="68"/>
      <c r="O1043" s="68"/>
      <c r="P1043" s="70"/>
    </row>
    <row r="1044" spans="1:16" x14ac:dyDescent="0.25">
      <c r="A1044" s="61">
        <v>40106</v>
      </c>
      <c r="B1044" s="64" t="str">
        <f t="shared" si="65"/>
        <v>terça-feira</v>
      </c>
      <c r="C1044" s="46">
        <v>6.6500000000000004E-2</v>
      </c>
      <c r="D1044" s="47">
        <v>6.7299999999999999E-2</v>
      </c>
      <c r="E1044" s="48">
        <v>715.17</v>
      </c>
      <c r="F1044" s="48">
        <v>707.3</v>
      </c>
      <c r="G1044">
        <v>707.04</v>
      </c>
      <c r="I1044" s="68"/>
      <c r="J1044" s="69"/>
      <c r="K1044" s="69"/>
      <c r="L1044" s="70"/>
      <c r="M1044" s="70"/>
      <c r="N1044" s="68"/>
      <c r="O1044" s="68"/>
      <c r="P1044" s="70"/>
    </row>
    <row r="1045" spans="1:16" x14ac:dyDescent="0.25">
      <c r="A1045" s="61">
        <v>40107</v>
      </c>
      <c r="B1045" s="64" t="str">
        <f t="shared" si="65"/>
        <v>quarta-feira</v>
      </c>
      <c r="C1045" s="46">
        <v>6.6299999999999998E-2</v>
      </c>
      <c r="D1045" s="47">
        <v>6.7099999999999993E-2</v>
      </c>
      <c r="E1045" s="48">
        <v>717.42</v>
      </c>
      <c r="F1045" s="48">
        <v>709.52</v>
      </c>
      <c r="G1045">
        <v>709.26</v>
      </c>
      <c r="I1045" s="68"/>
      <c r="J1045" s="69"/>
      <c r="K1045" s="69"/>
      <c r="L1045" s="70"/>
      <c r="M1045" s="70"/>
      <c r="N1045" s="68"/>
      <c r="O1045" s="68"/>
      <c r="P1045" s="70"/>
    </row>
    <row r="1046" spans="1:16" x14ac:dyDescent="0.25">
      <c r="A1046" s="61">
        <v>40108</v>
      </c>
      <c r="B1046" s="64" t="str">
        <f t="shared" si="65"/>
        <v>quinta-feira</v>
      </c>
      <c r="C1046" s="46">
        <v>6.6199999999999995E-2</v>
      </c>
      <c r="D1046" s="47">
        <v>6.699999999999999E-2</v>
      </c>
      <c r="E1046" s="48">
        <v>718.67</v>
      </c>
      <c r="F1046" s="48">
        <v>710.76</v>
      </c>
      <c r="G1046">
        <v>710.5</v>
      </c>
      <c r="I1046" s="68"/>
      <c r="J1046" s="69"/>
      <c r="K1046" s="69"/>
      <c r="L1046" s="70"/>
      <c r="M1046" s="70"/>
      <c r="N1046" s="68"/>
      <c r="O1046" s="68"/>
      <c r="P1046" s="70"/>
    </row>
    <row r="1047" spans="1:16" x14ac:dyDescent="0.25">
      <c r="A1047" s="61">
        <v>40109</v>
      </c>
      <c r="B1047" s="64" t="str">
        <f t="shared" si="65"/>
        <v>sexta-feira</v>
      </c>
      <c r="C1047" s="46">
        <v>6.6199999999999995E-2</v>
      </c>
      <c r="D1047" s="47">
        <v>6.699999999999999E-2</v>
      </c>
      <c r="E1047" s="48">
        <v>719.09</v>
      </c>
      <c r="F1047" s="48">
        <v>711.18</v>
      </c>
      <c r="G1047">
        <v>710.76</v>
      </c>
      <c r="I1047" s="68"/>
      <c r="J1047" s="69"/>
      <c r="K1047" s="69"/>
      <c r="L1047" s="70"/>
      <c r="M1047" s="70"/>
      <c r="N1047" s="68"/>
      <c r="O1047" s="68"/>
      <c r="P1047" s="70"/>
    </row>
    <row r="1048" spans="1:16" x14ac:dyDescent="0.25">
      <c r="A1048" s="61">
        <v>40112</v>
      </c>
      <c r="B1048" s="64" t="str">
        <f t="shared" si="65"/>
        <v>segunda-feira</v>
      </c>
      <c r="C1048" s="46">
        <v>6.6100000000000006E-2</v>
      </c>
      <c r="D1048" s="47">
        <v>6.6900000000000001E-2</v>
      </c>
      <c r="E1048" s="48">
        <v>720.13</v>
      </c>
      <c r="F1048" s="48">
        <v>712.2</v>
      </c>
      <c r="G1048">
        <v>711.96</v>
      </c>
      <c r="I1048" s="68"/>
      <c r="J1048" s="69"/>
      <c r="K1048" s="69"/>
      <c r="L1048" s="70"/>
      <c r="M1048" s="70"/>
      <c r="N1048" s="68"/>
      <c r="O1048" s="68"/>
      <c r="P1048" s="70"/>
    </row>
    <row r="1049" spans="1:16" x14ac:dyDescent="0.25">
      <c r="A1049" s="61">
        <v>40113</v>
      </c>
      <c r="B1049" s="64" t="str">
        <f t="shared" si="65"/>
        <v>terça-feira</v>
      </c>
      <c r="C1049" s="46">
        <v>6.59E-2</v>
      </c>
      <c r="D1049" s="47">
        <v>6.6699999999999995E-2</v>
      </c>
      <c r="E1049" s="48">
        <v>722.36</v>
      </c>
      <c r="F1049" s="48">
        <v>714.42</v>
      </c>
      <c r="G1049">
        <v>714.17</v>
      </c>
      <c r="I1049" s="68"/>
      <c r="J1049" s="69"/>
      <c r="K1049" s="69"/>
      <c r="L1049" s="70"/>
      <c r="M1049" s="70"/>
      <c r="N1049" s="68"/>
      <c r="O1049" s="68"/>
      <c r="P1049" s="70"/>
    </row>
    <row r="1050" spans="1:16" x14ac:dyDescent="0.25">
      <c r="A1050" s="61">
        <v>40114</v>
      </c>
      <c r="B1050" s="64" t="str">
        <f t="shared" si="65"/>
        <v>quarta-feira</v>
      </c>
      <c r="C1050" s="46">
        <v>6.5799999999999997E-2</v>
      </c>
      <c r="D1050" s="47">
        <v>6.6599999999999993E-2</v>
      </c>
      <c r="E1050" s="48">
        <v>723.61</v>
      </c>
      <c r="F1050" s="48">
        <v>715.65</v>
      </c>
      <c r="G1050">
        <v>715.41</v>
      </c>
      <c r="I1050" s="68"/>
      <c r="J1050" s="69"/>
      <c r="K1050" s="69"/>
      <c r="L1050" s="70"/>
      <c r="M1050" s="70"/>
      <c r="N1050" s="68"/>
      <c r="O1050" s="68"/>
      <c r="P1050" s="70"/>
    </row>
    <row r="1051" spans="1:16" x14ac:dyDescent="0.25">
      <c r="A1051" s="61">
        <v>40115</v>
      </c>
      <c r="B1051" s="64" t="str">
        <f t="shared" si="65"/>
        <v>quinta-feira</v>
      </c>
      <c r="C1051" s="46">
        <v>6.59E-2</v>
      </c>
      <c r="D1051" s="47">
        <v>6.6699999999999995E-2</v>
      </c>
      <c r="E1051" s="48">
        <v>722.85</v>
      </c>
      <c r="F1051" s="48">
        <v>714.9</v>
      </c>
      <c r="G1051">
        <v>714.66</v>
      </c>
      <c r="I1051" s="68"/>
      <c r="J1051" s="69"/>
      <c r="K1051" s="69"/>
      <c r="L1051" s="70"/>
      <c r="M1051" s="70"/>
      <c r="N1051" s="68"/>
      <c r="O1051" s="68"/>
      <c r="P1051" s="70"/>
    </row>
    <row r="1052" spans="1:16" x14ac:dyDescent="0.25">
      <c r="A1052" s="61">
        <v>40116</v>
      </c>
      <c r="B1052" s="64" t="str">
        <f t="shared" si="65"/>
        <v>sexta-feira</v>
      </c>
      <c r="C1052" s="46">
        <v>6.6100000000000006E-2</v>
      </c>
      <c r="D1052" s="47">
        <v>6.6900000000000001E-2</v>
      </c>
      <c r="E1052" s="48">
        <v>721.28</v>
      </c>
      <c r="F1052" s="48">
        <v>713.35</v>
      </c>
      <c r="G1052">
        <v>712.93</v>
      </c>
      <c r="I1052" s="68"/>
      <c r="J1052" s="69"/>
      <c r="K1052" s="69"/>
      <c r="L1052" s="70"/>
      <c r="M1052" s="70"/>
      <c r="N1052" s="68"/>
      <c r="O1052" s="68"/>
      <c r="P1052" s="70"/>
    </row>
    <row r="1053" spans="1:16" x14ac:dyDescent="0.25">
      <c r="A1053" s="61">
        <v>40120</v>
      </c>
      <c r="B1053" s="64" t="str">
        <f t="shared" si="65"/>
        <v>terça-feira</v>
      </c>
      <c r="C1053" s="46">
        <v>6.6299999999999998E-2</v>
      </c>
      <c r="D1053" s="47">
        <v>6.7099999999999993E-2</v>
      </c>
      <c r="E1053" s="48">
        <v>719.53</v>
      </c>
      <c r="F1053" s="48">
        <v>711.63</v>
      </c>
      <c r="G1053">
        <v>711.38</v>
      </c>
      <c r="I1053" s="68"/>
      <c r="J1053" s="69"/>
      <c r="K1053" s="69"/>
      <c r="L1053" s="70"/>
      <c r="M1053" s="70"/>
      <c r="N1053" s="68"/>
      <c r="O1053" s="68"/>
      <c r="P1053" s="70"/>
    </row>
    <row r="1054" spans="1:16" x14ac:dyDescent="0.25">
      <c r="A1054" s="61">
        <v>40121</v>
      </c>
      <c r="B1054" s="64" t="str">
        <f t="shared" si="65"/>
        <v>quarta-feira</v>
      </c>
      <c r="C1054" s="46">
        <v>6.6299999999999998E-2</v>
      </c>
      <c r="D1054" s="47">
        <v>6.7099999999999993E-2</v>
      </c>
      <c r="E1054" s="48">
        <v>719.78</v>
      </c>
      <c r="F1054" s="48">
        <v>711.87</v>
      </c>
      <c r="G1054">
        <v>711.63</v>
      </c>
      <c r="I1054" s="68"/>
      <c r="J1054" s="69"/>
      <c r="K1054" s="69"/>
      <c r="L1054" s="70"/>
      <c r="M1054" s="70"/>
      <c r="N1054" s="68"/>
      <c r="O1054" s="68"/>
      <c r="P1054" s="70"/>
    </row>
    <row r="1055" spans="1:16" x14ac:dyDescent="0.25">
      <c r="A1055" s="61">
        <v>40122</v>
      </c>
      <c r="B1055" s="64" t="str">
        <f t="shared" si="65"/>
        <v>quinta-feira</v>
      </c>
      <c r="C1055" s="46">
        <v>6.6299999999999998E-2</v>
      </c>
      <c r="D1055" s="47">
        <v>6.7099999999999993E-2</v>
      </c>
      <c r="E1055" s="48">
        <v>720.02</v>
      </c>
      <c r="F1055" s="48">
        <v>712.11</v>
      </c>
      <c r="G1055">
        <v>711.87</v>
      </c>
      <c r="I1055" s="68"/>
      <c r="J1055" s="69"/>
      <c r="K1055" s="69"/>
      <c r="L1055" s="70"/>
      <c r="M1055" s="70"/>
      <c r="N1055" s="68"/>
      <c r="O1055" s="68"/>
      <c r="P1055" s="70"/>
    </row>
    <row r="1056" spans="1:16" x14ac:dyDescent="0.25">
      <c r="A1056" s="61">
        <v>40123</v>
      </c>
      <c r="B1056" s="64" t="str">
        <f t="shared" si="65"/>
        <v>sexta-feira</v>
      </c>
      <c r="C1056" s="46">
        <v>6.6299999999999998E-2</v>
      </c>
      <c r="D1056" s="47">
        <v>6.7099999999999993E-2</v>
      </c>
      <c r="E1056" s="48">
        <v>720.39</v>
      </c>
      <c r="F1056" s="48">
        <v>712.48</v>
      </c>
      <c r="G1056">
        <v>712.11</v>
      </c>
      <c r="I1056" s="68"/>
      <c r="J1056" s="69"/>
      <c r="K1056" s="69"/>
      <c r="L1056" s="70"/>
      <c r="M1056" s="70"/>
      <c r="N1056" s="68"/>
      <c r="O1056" s="68"/>
      <c r="P1056" s="70"/>
    </row>
    <row r="1057" spans="1:16" x14ac:dyDescent="0.25">
      <c r="A1057" s="61">
        <v>40126</v>
      </c>
      <c r="B1057" s="64" t="str">
        <f t="shared" si="65"/>
        <v>segunda-feira</v>
      </c>
      <c r="C1057" s="46">
        <v>6.6199999999999995E-2</v>
      </c>
      <c r="D1057" s="47">
        <v>6.699999999999999E-2</v>
      </c>
      <c r="E1057" s="48">
        <v>721.62</v>
      </c>
      <c r="F1057" s="48">
        <v>713.7</v>
      </c>
      <c r="G1057">
        <v>713.46</v>
      </c>
      <c r="I1057" s="68"/>
      <c r="J1057" s="69"/>
      <c r="K1057" s="69"/>
      <c r="L1057" s="70"/>
      <c r="M1057" s="70"/>
      <c r="N1057" s="68"/>
      <c r="O1057" s="68"/>
      <c r="P1057" s="70"/>
    </row>
    <row r="1058" spans="1:16" x14ac:dyDescent="0.25">
      <c r="A1058" s="61">
        <v>40127</v>
      </c>
      <c r="B1058" s="64" t="str">
        <f t="shared" si="65"/>
        <v>terça-feira</v>
      </c>
      <c r="C1058" s="46">
        <v>6.6299999999999998E-2</v>
      </c>
      <c r="D1058" s="47">
        <v>6.7099999999999993E-2</v>
      </c>
      <c r="E1058" s="48">
        <v>720.87</v>
      </c>
      <c r="F1058" s="48">
        <v>712.96</v>
      </c>
      <c r="G1058">
        <v>712.72</v>
      </c>
      <c r="I1058" s="68"/>
      <c r="J1058" s="69"/>
      <c r="K1058" s="69"/>
      <c r="L1058" s="70"/>
      <c r="M1058" s="70"/>
      <c r="N1058" s="68"/>
      <c r="O1058" s="68"/>
      <c r="P1058" s="70"/>
    </row>
    <row r="1059" spans="1:16" x14ac:dyDescent="0.25">
      <c r="A1059" s="61">
        <v>40128</v>
      </c>
      <c r="B1059" s="64" t="str">
        <f t="shared" si="65"/>
        <v>quarta-feira</v>
      </c>
      <c r="C1059" s="46">
        <v>6.6299999999999998E-2</v>
      </c>
      <c r="D1059" s="47">
        <v>6.7099999999999993E-2</v>
      </c>
      <c r="E1059" s="48">
        <v>721.25</v>
      </c>
      <c r="F1059" s="48">
        <v>713.33</v>
      </c>
      <c r="G1059">
        <v>713.09</v>
      </c>
      <c r="I1059" s="68"/>
      <c r="J1059" s="69"/>
      <c r="K1059" s="69"/>
      <c r="L1059" s="70"/>
      <c r="M1059" s="70"/>
      <c r="N1059" s="68"/>
      <c r="O1059" s="68"/>
      <c r="P1059" s="70"/>
    </row>
    <row r="1060" spans="1:16" x14ac:dyDescent="0.25">
      <c r="A1060" s="61">
        <v>40129</v>
      </c>
      <c r="B1060" s="64" t="str">
        <f t="shared" si="65"/>
        <v>quinta-feira</v>
      </c>
      <c r="C1060" s="46">
        <v>6.6600000000000006E-2</v>
      </c>
      <c r="D1060" s="47">
        <v>6.7400000000000002E-2</v>
      </c>
      <c r="E1060" s="48">
        <v>718.52</v>
      </c>
      <c r="F1060" s="48">
        <v>710.64</v>
      </c>
      <c r="G1060">
        <v>710.39</v>
      </c>
      <c r="I1060" s="68"/>
      <c r="J1060" s="69"/>
      <c r="K1060" s="69"/>
      <c r="L1060" s="70"/>
      <c r="M1060" s="70"/>
      <c r="N1060" s="68"/>
      <c r="O1060" s="68"/>
      <c r="P1060" s="70"/>
    </row>
    <row r="1061" spans="1:16" x14ac:dyDescent="0.25">
      <c r="A1061" s="61">
        <v>40130</v>
      </c>
      <c r="B1061" s="64" t="str">
        <f t="shared" si="65"/>
        <v>sexta-feira</v>
      </c>
      <c r="C1061" s="46">
        <v>6.7100000000000007E-2</v>
      </c>
      <c r="D1061" s="47">
        <v>6.7900000000000002E-2</v>
      </c>
      <c r="E1061" s="48">
        <v>713.97</v>
      </c>
      <c r="F1061" s="48">
        <v>706.15</v>
      </c>
      <c r="G1061">
        <v>705.74</v>
      </c>
      <c r="I1061" s="68"/>
      <c r="J1061" s="69"/>
      <c r="K1061" s="69"/>
      <c r="L1061" s="70"/>
      <c r="M1061" s="70"/>
      <c r="N1061" s="68"/>
      <c r="O1061" s="68"/>
      <c r="P1061" s="70"/>
    </row>
    <row r="1062" spans="1:16" x14ac:dyDescent="0.25">
      <c r="A1062" s="61">
        <v>40133</v>
      </c>
      <c r="B1062" s="64" t="str">
        <f t="shared" si="65"/>
        <v>segunda-feira</v>
      </c>
      <c r="C1062" s="46">
        <v>6.6900000000000001E-2</v>
      </c>
      <c r="D1062" s="47">
        <v>6.7699999999999996E-2</v>
      </c>
      <c r="E1062" s="48">
        <v>716.2</v>
      </c>
      <c r="F1062" s="48">
        <v>708.36</v>
      </c>
      <c r="G1062">
        <v>708.1</v>
      </c>
      <c r="I1062" s="68"/>
      <c r="J1062" s="69"/>
      <c r="K1062" s="69"/>
      <c r="L1062" s="70"/>
      <c r="M1062" s="70"/>
      <c r="N1062" s="68"/>
      <c r="O1062" s="68"/>
      <c r="P1062" s="70"/>
    </row>
    <row r="1063" spans="1:16" x14ac:dyDescent="0.25">
      <c r="A1063" s="61">
        <v>40134</v>
      </c>
      <c r="B1063" s="64" t="str">
        <f t="shared" si="65"/>
        <v>terça-feira</v>
      </c>
      <c r="C1063" s="46">
        <v>6.6900000000000001E-2</v>
      </c>
      <c r="D1063" s="47">
        <v>6.7699999999999996E-2</v>
      </c>
      <c r="E1063" s="48">
        <v>716.46</v>
      </c>
      <c r="F1063" s="48">
        <v>708.62</v>
      </c>
      <c r="G1063">
        <v>708.36</v>
      </c>
      <c r="I1063" s="68"/>
      <c r="J1063" s="69"/>
      <c r="K1063" s="69"/>
      <c r="L1063" s="70"/>
      <c r="M1063" s="70"/>
      <c r="N1063" s="68"/>
      <c r="O1063" s="68"/>
      <c r="P1063" s="70"/>
    </row>
    <row r="1064" spans="1:16" x14ac:dyDescent="0.25">
      <c r="A1064" s="61">
        <v>40135</v>
      </c>
      <c r="B1064" s="64" t="str">
        <f t="shared" si="65"/>
        <v>quarta-feira</v>
      </c>
      <c r="C1064" s="46">
        <v>6.6199999999999995E-2</v>
      </c>
      <c r="D1064" s="47">
        <v>6.699999999999999E-2</v>
      </c>
      <c r="E1064" s="48">
        <v>723.67</v>
      </c>
      <c r="F1064" s="48">
        <v>715.74</v>
      </c>
      <c r="G1064">
        <v>715.48</v>
      </c>
      <c r="I1064" s="68"/>
      <c r="J1064" s="69"/>
      <c r="K1064" s="69"/>
      <c r="L1064" s="70"/>
      <c r="M1064" s="70"/>
      <c r="N1064" s="68"/>
      <c r="O1064" s="68"/>
      <c r="P1064" s="70"/>
    </row>
    <row r="1065" spans="1:16" x14ac:dyDescent="0.25">
      <c r="A1065" s="61">
        <v>40136</v>
      </c>
      <c r="B1065" s="64" t="str">
        <f t="shared" si="65"/>
        <v>quinta-feira</v>
      </c>
      <c r="C1065" s="46">
        <v>6.5500000000000003E-2</v>
      </c>
      <c r="D1065" s="47">
        <v>6.6299999999999998E-2</v>
      </c>
      <c r="E1065" s="48">
        <v>730.94</v>
      </c>
      <c r="F1065" s="48">
        <v>722.93</v>
      </c>
      <c r="G1065">
        <v>722.67</v>
      </c>
      <c r="I1065" s="68"/>
      <c r="J1065" s="69"/>
      <c r="K1065" s="69"/>
      <c r="L1065" s="70"/>
      <c r="M1065" s="70"/>
      <c r="N1065" s="68"/>
      <c r="O1065" s="68"/>
      <c r="P1065" s="70"/>
    </row>
    <row r="1066" spans="1:16" x14ac:dyDescent="0.25">
      <c r="A1066" s="61">
        <v>40137</v>
      </c>
      <c r="B1066" s="64" t="str">
        <f t="shared" si="65"/>
        <v>sexta-feira</v>
      </c>
      <c r="C1066" s="46">
        <v>6.5299999999999997E-2</v>
      </c>
      <c r="D1066" s="47">
        <v>6.6099999999999992E-2</v>
      </c>
      <c r="E1066" s="48">
        <v>733.38</v>
      </c>
      <c r="F1066" s="48">
        <v>725.34</v>
      </c>
      <c r="G1066">
        <v>724.92</v>
      </c>
      <c r="I1066" s="68"/>
      <c r="J1066" s="69"/>
      <c r="K1066" s="69"/>
      <c r="L1066" s="70"/>
      <c r="M1066" s="70"/>
      <c r="N1066" s="68"/>
      <c r="O1066" s="68"/>
      <c r="P1066" s="70"/>
    </row>
    <row r="1067" spans="1:16" x14ac:dyDescent="0.25">
      <c r="A1067" s="61">
        <v>40140</v>
      </c>
      <c r="B1067" s="64" t="str">
        <f t="shared" si="65"/>
        <v>segunda-feira</v>
      </c>
      <c r="C1067" s="46">
        <v>6.5299999999999997E-2</v>
      </c>
      <c r="D1067" s="47">
        <v>6.6099999999999992E-2</v>
      </c>
      <c r="E1067" s="48">
        <v>733.64</v>
      </c>
      <c r="F1067" s="48">
        <v>725.6</v>
      </c>
      <c r="G1067">
        <v>725.34</v>
      </c>
      <c r="I1067" s="68"/>
      <c r="J1067" s="69"/>
      <c r="K1067" s="69"/>
      <c r="L1067" s="70"/>
      <c r="M1067" s="70"/>
      <c r="N1067" s="68"/>
      <c r="O1067" s="68"/>
      <c r="P1067" s="70"/>
    </row>
    <row r="1068" spans="1:16" x14ac:dyDescent="0.25">
      <c r="A1068" s="61">
        <v>40141</v>
      </c>
      <c r="B1068" s="64" t="str">
        <f t="shared" si="65"/>
        <v>terça-feira</v>
      </c>
      <c r="C1068" s="46">
        <v>6.5299999999999997E-2</v>
      </c>
      <c r="D1068" s="47">
        <v>6.6099999999999992E-2</v>
      </c>
      <c r="E1068" s="48">
        <v>733.9</v>
      </c>
      <c r="F1068" s="48">
        <v>725.86</v>
      </c>
      <c r="G1068">
        <v>725.6</v>
      </c>
      <c r="I1068" s="68"/>
      <c r="J1068" s="69"/>
      <c r="K1068" s="69"/>
      <c r="L1068" s="70"/>
      <c r="M1068" s="70"/>
      <c r="N1068" s="68"/>
      <c r="O1068" s="68"/>
      <c r="P1068" s="70"/>
    </row>
    <row r="1069" spans="1:16" x14ac:dyDescent="0.25">
      <c r="A1069" s="61">
        <v>40142</v>
      </c>
      <c r="B1069" s="64" t="str">
        <f t="shared" si="65"/>
        <v>quarta-feira</v>
      </c>
      <c r="C1069" s="46">
        <v>6.5299999999999997E-2</v>
      </c>
      <c r="D1069" s="47">
        <v>6.6099999999999992E-2</v>
      </c>
      <c r="E1069" s="48">
        <v>734.16</v>
      </c>
      <c r="F1069" s="48">
        <v>726.13</v>
      </c>
      <c r="G1069">
        <v>725.86</v>
      </c>
      <c r="I1069" s="68"/>
      <c r="J1069" s="69"/>
      <c r="K1069" s="69"/>
      <c r="L1069" s="70"/>
      <c r="M1069" s="70"/>
      <c r="N1069" s="68"/>
      <c r="O1069" s="68"/>
      <c r="P1069" s="70"/>
    </row>
    <row r="1070" spans="1:16" x14ac:dyDescent="0.25">
      <c r="A1070" s="61">
        <v>40143</v>
      </c>
      <c r="B1070" s="64" t="str">
        <f t="shared" si="65"/>
        <v>quinta-feira</v>
      </c>
      <c r="C1070" s="46">
        <v>6.54E-2</v>
      </c>
      <c r="D1070" s="47">
        <v>6.6199999999999995E-2</v>
      </c>
      <c r="E1070" s="48">
        <v>733.42</v>
      </c>
      <c r="F1070" s="48">
        <v>725.39</v>
      </c>
      <c r="G1070">
        <v>725.13</v>
      </c>
      <c r="I1070" s="68"/>
      <c r="J1070" s="69"/>
      <c r="K1070" s="69"/>
      <c r="L1070" s="70"/>
      <c r="M1070" s="70"/>
      <c r="N1070" s="68"/>
      <c r="O1070" s="68"/>
      <c r="P1070" s="70"/>
    </row>
    <row r="1071" spans="1:16" x14ac:dyDescent="0.25">
      <c r="A1071" s="61">
        <v>40144</v>
      </c>
      <c r="B1071" s="64" t="str">
        <f t="shared" si="65"/>
        <v>sexta-feira</v>
      </c>
      <c r="C1071" s="46">
        <v>6.5600000000000006E-2</v>
      </c>
      <c r="D1071" s="47">
        <v>6.6400000000000001E-2</v>
      </c>
      <c r="E1071" s="48">
        <v>732.11</v>
      </c>
      <c r="F1071" s="48">
        <v>724.1</v>
      </c>
      <c r="G1071">
        <v>723.63</v>
      </c>
      <c r="I1071" s="68"/>
      <c r="J1071" s="69"/>
      <c r="K1071" s="69"/>
      <c r="L1071" s="70"/>
      <c r="M1071" s="70"/>
      <c r="N1071" s="68"/>
      <c r="O1071" s="68"/>
      <c r="P1071" s="70"/>
    </row>
    <row r="1072" spans="1:16" x14ac:dyDescent="0.25">
      <c r="A1072" s="61">
        <v>40147</v>
      </c>
      <c r="B1072" s="64" t="str">
        <f t="shared" si="65"/>
        <v>segunda-feira</v>
      </c>
      <c r="C1072" s="46">
        <v>6.5600000000000006E-2</v>
      </c>
      <c r="D1072" s="47">
        <v>6.6400000000000001E-2</v>
      </c>
      <c r="E1072" s="48">
        <v>732.39</v>
      </c>
      <c r="F1072" s="48">
        <v>724.38</v>
      </c>
      <c r="G1072">
        <v>724.1</v>
      </c>
      <c r="I1072" s="68"/>
      <c r="J1072" s="69"/>
      <c r="K1072" s="69"/>
      <c r="L1072" s="70"/>
      <c r="M1072" s="70"/>
      <c r="N1072" s="68"/>
      <c r="O1072" s="68"/>
      <c r="P1072" s="70"/>
    </row>
    <row r="1073" spans="1:16" x14ac:dyDescent="0.25">
      <c r="A1073" s="61">
        <v>40148</v>
      </c>
      <c r="B1073" s="64" t="str">
        <f t="shared" si="65"/>
        <v>terça-feira</v>
      </c>
      <c r="C1073" s="46">
        <v>6.5500000000000003E-2</v>
      </c>
      <c r="D1073" s="47">
        <v>6.6299999999999998E-2</v>
      </c>
      <c r="E1073" s="48">
        <v>733.68</v>
      </c>
      <c r="F1073" s="48">
        <v>725.66</v>
      </c>
      <c r="G1073">
        <v>725.38</v>
      </c>
      <c r="I1073" s="68"/>
      <c r="J1073" s="69"/>
      <c r="K1073" s="69"/>
      <c r="L1073" s="70"/>
      <c r="M1073" s="70"/>
      <c r="N1073" s="68"/>
      <c r="O1073" s="68"/>
      <c r="P1073" s="70"/>
    </row>
    <row r="1074" spans="1:16" x14ac:dyDescent="0.25">
      <c r="A1074" s="61">
        <v>40149</v>
      </c>
      <c r="B1074" s="64" t="str">
        <f t="shared" si="65"/>
        <v>quarta-feira</v>
      </c>
      <c r="C1074" s="46">
        <v>6.54E-2</v>
      </c>
      <c r="D1074" s="47">
        <v>6.6199999999999995E-2</v>
      </c>
      <c r="E1074" s="48">
        <v>734.97</v>
      </c>
      <c r="F1074" s="48">
        <v>726.94</v>
      </c>
      <c r="G1074">
        <v>726.66</v>
      </c>
      <c r="I1074" s="68"/>
      <c r="J1074" s="69"/>
      <c r="K1074" s="69"/>
      <c r="L1074" s="70"/>
      <c r="M1074" s="70"/>
      <c r="N1074" s="68"/>
      <c r="O1074" s="68"/>
      <c r="P1074" s="70"/>
    </row>
    <row r="1075" spans="1:16" x14ac:dyDescent="0.25">
      <c r="A1075" s="61">
        <v>40150</v>
      </c>
      <c r="B1075" s="64" t="str">
        <f t="shared" si="65"/>
        <v>quinta-feira</v>
      </c>
      <c r="C1075" s="46">
        <v>6.5299999999999997E-2</v>
      </c>
      <c r="D1075" s="47">
        <v>6.6099999999999992E-2</v>
      </c>
      <c r="E1075" s="48">
        <v>736.27</v>
      </c>
      <c r="F1075" s="48">
        <v>728.22</v>
      </c>
      <c r="G1075">
        <v>727.94</v>
      </c>
      <c r="I1075" s="68"/>
      <c r="J1075" s="69"/>
      <c r="K1075" s="69"/>
      <c r="L1075" s="70"/>
      <c r="M1075" s="70"/>
      <c r="N1075" s="68"/>
      <c r="O1075" s="68"/>
      <c r="P1075" s="70"/>
    </row>
    <row r="1076" spans="1:16" x14ac:dyDescent="0.25">
      <c r="A1076" s="61">
        <v>40151</v>
      </c>
      <c r="B1076" s="64" t="str">
        <f t="shared" si="65"/>
        <v>sexta-feira</v>
      </c>
      <c r="C1076" s="46">
        <v>6.5100000000000005E-2</v>
      </c>
      <c r="D1076" s="47">
        <v>6.59E-2</v>
      </c>
      <c r="E1076" s="48">
        <v>738.77</v>
      </c>
      <c r="F1076" s="48">
        <v>730.7</v>
      </c>
      <c r="G1076">
        <v>730.22</v>
      </c>
      <c r="I1076" s="68"/>
      <c r="J1076" s="69"/>
      <c r="K1076" s="69"/>
      <c r="L1076" s="70"/>
      <c r="M1076" s="70"/>
      <c r="N1076" s="68"/>
      <c r="O1076" s="68"/>
      <c r="P1076" s="70"/>
    </row>
    <row r="1077" spans="1:16" x14ac:dyDescent="0.25">
      <c r="A1077" s="61">
        <v>40154</v>
      </c>
      <c r="B1077" s="64" t="str">
        <f t="shared" si="65"/>
        <v>segunda-feira</v>
      </c>
      <c r="C1077" s="46">
        <v>6.5100000000000005E-2</v>
      </c>
      <c r="D1077" s="47">
        <v>6.59E-2</v>
      </c>
      <c r="E1077" s="48">
        <v>739.06</v>
      </c>
      <c r="F1077" s="48">
        <v>730.98</v>
      </c>
      <c r="G1077">
        <v>730.7</v>
      </c>
      <c r="I1077" s="68"/>
      <c r="J1077" s="69"/>
      <c r="K1077" s="69"/>
      <c r="L1077" s="70"/>
      <c r="M1077" s="70"/>
      <c r="N1077" s="68"/>
      <c r="O1077" s="68"/>
      <c r="P1077" s="70"/>
    </row>
    <row r="1078" spans="1:16" x14ac:dyDescent="0.25">
      <c r="A1078" s="61">
        <v>40155</v>
      </c>
      <c r="B1078" s="64" t="str">
        <f t="shared" si="65"/>
        <v>terça-feira</v>
      </c>
      <c r="C1078" s="46">
        <v>6.5199999999999994E-2</v>
      </c>
      <c r="D1078" s="47">
        <v>6.5999999999999989E-2</v>
      </c>
      <c r="E1078" s="48">
        <v>738.33</v>
      </c>
      <c r="F1078" s="48">
        <v>730.26</v>
      </c>
      <c r="G1078">
        <v>729.98</v>
      </c>
      <c r="I1078" s="68"/>
      <c r="J1078" s="69"/>
      <c r="K1078" s="69"/>
      <c r="L1078" s="70"/>
      <c r="M1078" s="70"/>
      <c r="N1078" s="68"/>
      <c r="O1078" s="68"/>
      <c r="P1078" s="70"/>
    </row>
    <row r="1079" spans="1:16" x14ac:dyDescent="0.25">
      <c r="A1079" s="61">
        <v>40156</v>
      </c>
      <c r="B1079" s="64" t="str">
        <f t="shared" si="65"/>
        <v>quarta-feira</v>
      </c>
      <c r="C1079" s="46">
        <v>6.5100000000000005E-2</v>
      </c>
      <c r="D1079" s="47">
        <v>6.59E-2</v>
      </c>
      <c r="E1079" s="48">
        <v>739.69</v>
      </c>
      <c r="F1079" s="48">
        <v>731.61</v>
      </c>
      <c r="G1079">
        <v>731.32</v>
      </c>
      <c r="I1079" s="68"/>
      <c r="J1079" s="69"/>
      <c r="K1079" s="69"/>
      <c r="L1079" s="70"/>
      <c r="M1079" s="70"/>
      <c r="N1079" s="68"/>
      <c r="O1079" s="68"/>
      <c r="P1079" s="70"/>
    </row>
    <row r="1080" spans="1:16" x14ac:dyDescent="0.25">
      <c r="A1080" s="61">
        <v>40157</v>
      </c>
      <c r="B1080" s="64" t="str">
        <f t="shared" si="65"/>
        <v>quinta-feira</v>
      </c>
      <c r="C1080" s="46">
        <v>6.5100000000000005E-2</v>
      </c>
      <c r="D1080" s="47">
        <v>6.59E-2</v>
      </c>
      <c r="E1080" s="48">
        <v>739.97</v>
      </c>
      <c r="F1080" s="48">
        <v>731.89</v>
      </c>
      <c r="G1080">
        <v>731.61</v>
      </c>
      <c r="I1080" s="68"/>
      <c r="J1080" s="69"/>
      <c r="K1080" s="69"/>
      <c r="L1080" s="70"/>
      <c r="M1080" s="70"/>
      <c r="N1080" s="68"/>
      <c r="O1080" s="68"/>
      <c r="P1080" s="70"/>
    </row>
    <row r="1081" spans="1:16" x14ac:dyDescent="0.25">
      <c r="A1081" s="61">
        <v>40158</v>
      </c>
      <c r="B1081" s="64" t="str">
        <f t="shared" si="65"/>
        <v>sexta-feira</v>
      </c>
      <c r="C1081" s="46">
        <v>6.5100000000000005E-2</v>
      </c>
      <c r="D1081" s="47">
        <v>6.59E-2</v>
      </c>
      <c r="E1081" s="48">
        <v>740.46</v>
      </c>
      <c r="F1081" s="48">
        <v>732.38</v>
      </c>
      <c r="G1081">
        <v>731.89</v>
      </c>
      <c r="I1081" s="68"/>
      <c r="J1081" s="69"/>
      <c r="K1081" s="69"/>
      <c r="L1081" s="70"/>
      <c r="M1081" s="70"/>
      <c r="N1081" s="68"/>
      <c r="O1081" s="68"/>
      <c r="P1081" s="70"/>
    </row>
    <row r="1082" spans="1:16" x14ac:dyDescent="0.25">
      <c r="A1082" s="61">
        <v>40161</v>
      </c>
      <c r="B1082" s="64" t="str">
        <f t="shared" si="65"/>
        <v>segunda-feira</v>
      </c>
      <c r="C1082" s="46">
        <v>6.4799999999999996E-2</v>
      </c>
      <c r="D1082" s="47">
        <v>6.5599999999999992E-2</v>
      </c>
      <c r="E1082" s="48">
        <v>743.8</v>
      </c>
      <c r="F1082" s="48">
        <v>735.68</v>
      </c>
      <c r="G1082">
        <v>735.41</v>
      </c>
      <c r="I1082" s="68"/>
      <c r="J1082" s="69"/>
      <c r="K1082" s="69"/>
      <c r="L1082" s="70"/>
      <c r="M1082" s="70"/>
      <c r="N1082" s="68"/>
      <c r="O1082" s="68"/>
      <c r="P1082" s="70"/>
    </row>
    <row r="1083" spans="1:16" x14ac:dyDescent="0.25">
      <c r="A1083" s="61">
        <v>40162</v>
      </c>
      <c r="B1083" s="64" t="str">
        <f t="shared" si="65"/>
        <v>terça-feira</v>
      </c>
      <c r="C1083" s="46">
        <v>6.4799999999999996E-2</v>
      </c>
      <c r="D1083" s="47">
        <v>6.5599999999999992E-2</v>
      </c>
      <c r="E1083" s="48">
        <v>744.08</v>
      </c>
      <c r="F1083" s="48">
        <v>735.95</v>
      </c>
      <c r="G1083">
        <v>735.68</v>
      </c>
      <c r="I1083" s="68"/>
      <c r="J1083" s="69"/>
      <c r="K1083" s="69"/>
      <c r="L1083" s="70"/>
      <c r="M1083" s="70"/>
      <c r="N1083" s="68"/>
      <c r="O1083" s="68"/>
      <c r="P1083" s="70"/>
    </row>
    <row r="1084" spans="1:16" x14ac:dyDescent="0.25">
      <c r="A1084" s="61">
        <v>40163</v>
      </c>
      <c r="B1084" s="64" t="str">
        <f t="shared" si="65"/>
        <v>quarta-feira</v>
      </c>
      <c r="C1084" s="46">
        <v>6.4799999999999996E-2</v>
      </c>
      <c r="D1084" s="47">
        <v>6.5599999999999992E-2</v>
      </c>
      <c r="E1084" s="48">
        <v>744.35</v>
      </c>
      <c r="F1084" s="48">
        <v>736.23</v>
      </c>
      <c r="G1084">
        <v>735.95</v>
      </c>
      <c r="I1084" s="68"/>
      <c r="J1084" s="69"/>
      <c r="K1084" s="69"/>
      <c r="L1084" s="70"/>
      <c r="M1084" s="70"/>
      <c r="N1084" s="68"/>
      <c r="O1084" s="68"/>
      <c r="P1084" s="70"/>
    </row>
    <row r="1085" spans="1:16" x14ac:dyDescent="0.25">
      <c r="A1085" s="61">
        <v>40164</v>
      </c>
      <c r="B1085" s="64" t="str">
        <f t="shared" si="65"/>
        <v>quinta-feira</v>
      </c>
      <c r="C1085" s="46">
        <v>6.4600000000000005E-2</v>
      </c>
      <c r="D1085" s="47">
        <v>6.54E-2</v>
      </c>
      <c r="E1085" s="48">
        <v>746.66</v>
      </c>
      <c r="F1085" s="48">
        <v>738.52</v>
      </c>
      <c r="G1085">
        <v>738.25</v>
      </c>
      <c r="I1085" s="68"/>
      <c r="J1085" s="69"/>
      <c r="K1085" s="69"/>
      <c r="L1085" s="70"/>
      <c r="M1085" s="70"/>
      <c r="N1085" s="68"/>
      <c r="O1085" s="68"/>
      <c r="P1085" s="70"/>
    </row>
    <row r="1086" spans="1:16" x14ac:dyDescent="0.25">
      <c r="A1086" s="61">
        <v>40165</v>
      </c>
      <c r="B1086" s="64" t="str">
        <f t="shared" si="65"/>
        <v>sexta-feira</v>
      </c>
      <c r="C1086" s="46">
        <v>6.4500000000000002E-2</v>
      </c>
      <c r="D1086" s="47">
        <v>6.5299999999999997E-2</v>
      </c>
      <c r="E1086" s="48">
        <v>748.13</v>
      </c>
      <c r="F1086" s="48">
        <v>739.98</v>
      </c>
      <c r="G1086">
        <v>739.53</v>
      </c>
      <c r="I1086" s="68"/>
      <c r="J1086" s="69"/>
      <c r="K1086" s="69"/>
      <c r="L1086" s="70"/>
      <c r="M1086" s="70"/>
      <c r="N1086" s="68"/>
      <c r="O1086" s="68"/>
      <c r="P1086" s="70"/>
    </row>
    <row r="1087" spans="1:16" x14ac:dyDescent="0.25">
      <c r="A1087" s="61">
        <v>40168</v>
      </c>
      <c r="B1087" s="64" t="str">
        <f t="shared" si="65"/>
        <v>segunda-feira</v>
      </c>
      <c r="C1087" s="46">
        <v>6.4100000000000004E-2</v>
      </c>
      <c r="D1087" s="47">
        <v>6.4899999999999999E-2</v>
      </c>
      <c r="E1087" s="48">
        <v>752.52</v>
      </c>
      <c r="F1087" s="48">
        <v>744.32</v>
      </c>
      <c r="G1087">
        <v>744.04</v>
      </c>
      <c r="I1087" s="68"/>
      <c r="J1087" s="69"/>
      <c r="K1087" s="69"/>
      <c r="L1087" s="70"/>
      <c r="M1087" s="70"/>
      <c r="N1087" s="68"/>
      <c r="O1087" s="68"/>
      <c r="P1087" s="70"/>
    </row>
    <row r="1088" spans="1:16" x14ac:dyDescent="0.25">
      <c r="A1088" s="61">
        <v>40169</v>
      </c>
      <c r="B1088" s="64" t="str">
        <f t="shared" si="65"/>
        <v>terça-feira</v>
      </c>
      <c r="C1088" s="46">
        <v>6.3799999999999996E-2</v>
      </c>
      <c r="D1088" s="47">
        <v>6.4599999999999991E-2</v>
      </c>
      <c r="E1088" s="48">
        <v>755.9</v>
      </c>
      <c r="F1088" s="48">
        <v>747.65</v>
      </c>
      <c r="G1088">
        <v>747.38</v>
      </c>
      <c r="I1088" s="68"/>
      <c r="J1088" s="69"/>
      <c r="K1088" s="69"/>
      <c r="L1088" s="70"/>
      <c r="M1088" s="70"/>
      <c r="N1088" s="68"/>
      <c r="O1088" s="68"/>
      <c r="P1088" s="70"/>
    </row>
    <row r="1089" spans="1:16" x14ac:dyDescent="0.25">
      <c r="A1089" s="61">
        <v>40170</v>
      </c>
      <c r="B1089" s="64" t="str">
        <f t="shared" si="65"/>
        <v>quarta-feira</v>
      </c>
      <c r="C1089" s="46">
        <v>6.3299999999999995E-2</v>
      </c>
      <c r="D1089" s="47">
        <v>6.409999999999999E-2</v>
      </c>
      <c r="E1089" s="48">
        <v>761.92</v>
      </c>
      <c r="F1089" s="48">
        <v>753.6</v>
      </c>
      <c r="G1089">
        <v>753.07</v>
      </c>
      <c r="I1089" s="68"/>
      <c r="J1089" s="69"/>
      <c r="K1089" s="69"/>
      <c r="L1089" s="70"/>
      <c r="M1089" s="70"/>
      <c r="N1089" s="68"/>
      <c r="O1089" s="68"/>
      <c r="P1089" s="70"/>
    </row>
    <row r="1090" spans="1:16" x14ac:dyDescent="0.25">
      <c r="A1090" s="61">
        <v>40171</v>
      </c>
      <c r="B1090" s="64" t="str">
        <f t="shared" si="65"/>
        <v>quinta-feira</v>
      </c>
      <c r="C1090" s="46">
        <v>6.3200000000000006E-2</v>
      </c>
      <c r="D1090" s="47">
        <v>6.4000000000000001E-2</v>
      </c>
      <c r="E1090" s="48">
        <v>762.96</v>
      </c>
      <c r="F1090" s="48">
        <v>754.64</v>
      </c>
      <c r="G1090">
        <v>754.1</v>
      </c>
      <c r="I1090" s="68"/>
      <c r="J1090" s="69"/>
      <c r="K1090" s="69"/>
      <c r="L1090" s="70"/>
      <c r="M1090" s="70"/>
      <c r="N1090" s="68"/>
      <c r="O1090" s="68"/>
      <c r="P1090" s="70"/>
    </row>
    <row r="1091" spans="1:16" x14ac:dyDescent="0.25">
      <c r="A1091" s="61">
        <v>40175</v>
      </c>
      <c r="B1091" s="64" t="str">
        <f t="shared" ref="B1091:B1154" si="66">TEXT(A1091,"dddd")</f>
        <v>segunda-feira</v>
      </c>
      <c r="C1091" s="46">
        <v>6.3200000000000006E-2</v>
      </c>
      <c r="D1091" s="47">
        <v>6.4000000000000001E-2</v>
      </c>
      <c r="E1091" s="48">
        <v>763.24</v>
      </c>
      <c r="F1091" s="48">
        <v>754.91</v>
      </c>
      <c r="G1091">
        <v>754.64</v>
      </c>
      <c r="I1091" s="68"/>
      <c r="J1091" s="69"/>
      <c r="K1091" s="69"/>
      <c r="L1091" s="70"/>
      <c r="M1091" s="70"/>
      <c r="N1091" s="68"/>
      <c r="O1091" s="68"/>
      <c r="P1091" s="70"/>
    </row>
    <row r="1092" spans="1:16" x14ac:dyDescent="0.25">
      <c r="A1092" s="61">
        <v>40176</v>
      </c>
      <c r="B1092" s="64" t="str">
        <f t="shared" si="66"/>
        <v>terça-feira</v>
      </c>
      <c r="C1092" s="46">
        <v>6.3100000000000003E-2</v>
      </c>
      <c r="D1092" s="47">
        <v>6.3899999999999998E-2</v>
      </c>
      <c r="E1092" s="48">
        <v>764.56</v>
      </c>
      <c r="F1092" s="48">
        <v>756.22</v>
      </c>
      <c r="G1092">
        <v>755.95</v>
      </c>
      <c r="I1092" s="68"/>
      <c r="J1092" s="69"/>
      <c r="K1092" s="69"/>
      <c r="L1092" s="70"/>
      <c r="M1092" s="70"/>
      <c r="N1092" s="68"/>
      <c r="O1092" s="68"/>
      <c r="P1092" s="70"/>
    </row>
    <row r="1093" spans="1:16" x14ac:dyDescent="0.25">
      <c r="A1093" s="61">
        <v>40177</v>
      </c>
      <c r="B1093" s="64" t="str">
        <f t="shared" si="66"/>
        <v>quarta-feira</v>
      </c>
      <c r="C1093" s="46">
        <v>6.2899999999999998E-2</v>
      </c>
      <c r="D1093" s="47">
        <v>6.3699999999999993E-2</v>
      </c>
      <c r="E1093" s="48">
        <v>767.47</v>
      </c>
      <c r="F1093" s="48">
        <v>759.11</v>
      </c>
      <c r="G1093">
        <v>758.57</v>
      </c>
      <c r="I1093" s="68"/>
      <c r="J1093" s="69"/>
      <c r="K1093" s="69"/>
      <c r="L1093" s="70"/>
      <c r="M1093" s="70"/>
      <c r="N1093" s="68"/>
      <c r="O1093" s="68"/>
      <c r="P1093" s="70"/>
    </row>
    <row r="1094" spans="1:16" x14ac:dyDescent="0.25">
      <c r="A1094" s="61">
        <v>40178</v>
      </c>
      <c r="B1094" s="64" t="str">
        <f t="shared" si="66"/>
        <v>quinta-feira</v>
      </c>
      <c r="C1094" s="46">
        <v>6.2899999999999998E-2</v>
      </c>
      <c r="D1094" s="47">
        <v>6.3699999999999993E-2</v>
      </c>
      <c r="E1094" s="48">
        <v>767.47</v>
      </c>
      <c r="F1094" s="48">
        <v>759.11</v>
      </c>
      <c r="G1094">
        <v>758.57</v>
      </c>
      <c r="I1094" s="68"/>
      <c r="J1094" s="69"/>
      <c r="K1094" s="69"/>
      <c r="L1094" s="70"/>
      <c r="M1094" s="70"/>
      <c r="N1094" s="68"/>
      <c r="O1094" s="68"/>
      <c r="P1094" s="70"/>
    </row>
    <row r="1095" spans="1:16" x14ac:dyDescent="0.25">
      <c r="A1095" s="61">
        <v>40182</v>
      </c>
      <c r="B1095" s="64" t="str">
        <f t="shared" si="66"/>
        <v>segunda-feira</v>
      </c>
      <c r="C1095" s="46">
        <v>6.2899999999999998E-2</v>
      </c>
      <c r="D1095" s="47">
        <v>6.3699999999999993E-2</v>
      </c>
      <c r="E1095" s="48">
        <v>767.75</v>
      </c>
      <c r="F1095" s="48">
        <v>759.38</v>
      </c>
      <c r="G1095" s="48">
        <v>759.11</v>
      </c>
      <c r="I1095" s="68"/>
      <c r="J1095" s="69"/>
      <c r="K1095" s="69"/>
      <c r="L1095" s="70"/>
      <c r="M1095" s="70"/>
      <c r="N1095" s="68"/>
      <c r="O1095" s="68"/>
      <c r="P1095" s="70"/>
    </row>
    <row r="1096" spans="1:16" x14ac:dyDescent="0.25">
      <c r="A1096" s="61">
        <v>40183</v>
      </c>
      <c r="B1096" s="64" t="str">
        <f t="shared" si="66"/>
        <v>terça-feira</v>
      </c>
      <c r="C1096" s="46">
        <v>6.2799999999999995E-2</v>
      </c>
      <c r="D1096" s="47">
        <v>6.359999999999999E-2</v>
      </c>
      <c r="E1096" s="48">
        <v>769.07</v>
      </c>
      <c r="F1096" s="48">
        <v>760.7</v>
      </c>
      <c r="G1096" s="48">
        <v>760.42</v>
      </c>
      <c r="I1096" s="68"/>
      <c r="J1096" s="69"/>
      <c r="K1096" s="69"/>
      <c r="L1096" s="70"/>
      <c r="M1096" s="70"/>
      <c r="N1096" s="68"/>
      <c r="O1096" s="68"/>
      <c r="P1096" s="70"/>
    </row>
    <row r="1097" spans="1:16" x14ac:dyDescent="0.25">
      <c r="A1097" s="61">
        <v>40184</v>
      </c>
      <c r="B1097" s="64" t="str">
        <f t="shared" si="66"/>
        <v>quarta-feira</v>
      </c>
      <c r="C1097" s="46">
        <v>6.2600000000000003E-2</v>
      </c>
      <c r="D1097" s="47">
        <v>6.3399999999999998E-2</v>
      </c>
      <c r="E1097" s="48">
        <v>771.46</v>
      </c>
      <c r="F1097" s="48">
        <v>763.06</v>
      </c>
      <c r="G1097" s="48">
        <v>762.78</v>
      </c>
      <c r="I1097" s="68"/>
      <c r="J1097" s="69"/>
      <c r="K1097" s="69"/>
      <c r="L1097" s="70"/>
      <c r="M1097" s="70"/>
      <c r="N1097" s="68"/>
      <c r="O1097" s="68"/>
      <c r="P1097" s="70"/>
    </row>
    <row r="1098" spans="1:16" x14ac:dyDescent="0.25">
      <c r="A1098" s="61">
        <v>40185</v>
      </c>
      <c r="B1098" s="64" t="str">
        <f t="shared" si="66"/>
        <v>quinta-feira</v>
      </c>
      <c r="C1098" s="46">
        <v>6.2399999999999997E-2</v>
      </c>
      <c r="D1098" s="47">
        <v>6.3199999999999992E-2</v>
      </c>
      <c r="E1098" s="48">
        <v>773.85</v>
      </c>
      <c r="F1098" s="48">
        <v>765.42</v>
      </c>
      <c r="G1098" s="48">
        <v>765.15</v>
      </c>
      <c r="I1098" s="68"/>
      <c r="J1098" s="69"/>
      <c r="K1098" s="69"/>
      <c r="L1098" s="70"/>
      <c r="M1098" s="70"/>
      <c r="N1098" s="68"/>
      <c r="O1098" s="68"/>
      <c r="P1098" s="70"/>
    </row>
    <row r="1099" spans="1:16" x14ac:dyDescent="0.25">
      <c r="A1099" s="61">
        <v>40186</v>
      </c>
      <c r="B1099" s="64" t="str">
        <f t="shared" si="66"/>
        <v>sexta-feira</v>
      </c>
      <c r="C1099" s="46">
        <v>6.2399999999999997E-2</v>
      </c>
      <c r="D1099" s="47">
        <v>6.3199999999999992E-2</v>
      </c>
      <c r="E1099" s="48">
        <v>774.31</v>
      </c>
      <c r="F1099" s="48">
        <v>765.87</v>
      </c>
      <c r="G1099" s="48">
        <v>765.42</v>
      </c>
      <c r="I1099" s="68"/>
      <c r="J1099" s="69"/>
      <c r="K1099" s="69"/>
      <c r="L1099" s="70"/>
      <c r="M1099" s="70"/>
      <c r="N1099" s="68"/>
      <c r="O1099" s="68"/>
      <c r="P1099" s="70"/>
    </row>
    <row r="1100" spans="1:16" x14ac:dyDescent="0.25">
      <c r="A1100" s="61">
        <v>40189</v>
      </c>
      <c r="B1100" s="64" t="str">
        <f t="shared" si="66"/>
        <v>segunda-feira</v>
      </c>
      <c r="C1100" s="46">
        <v>6.2300000000000008E-2</v>
      </c>
      <c r="D1100" s="47">
        <v>6.3100000000000003E-2</v>
      </c>
      <c r="E1100" s="48">
        <v>775.65</v>
      </c>
      <c r="F1100" s="48">
        <v>767.2</v>
      </c>
      <c r="G1100" s="48">
        <v>766.92</v>
      </c>
      <c r="I1100" s="68"/>
      <c r="J1100" s="69"/>
      <c r="K1100" s="69"/>
      <c r="L1100" s="70"/>
      <c r="M1100" s="70"/>
      <c r="N1100" s="68"/>
      <c r="O1100" s="68"/>
      <c r="P1100" s="70"/>
    </row>
    <row r="1101" spans="1:16" x14ac:dyDescent="0.25">
      <c r="A1101" s="61">
        <v>40190</v>
      </c>
      <c r="B1101" s="64" t="str">
        <f t="shared" si="66"/>
        <v>terça-feira</v>
      </c>
      <c r="C1101" s="46">
        <v>6.2300000000000008E-2</v>
      </c>
      <c r="D1101" s="47">
        <v>6.3100000000000003E-2</v>
      </c>
      <c r="E1101" s="48">
        <v>775.92</v>
      </c>
      <c r="F1101" s="48">
        <v>767.47</v>
      </c>
      <c r="G1101" s="48">
        <v>767.2</v>
      </c>
      <c r="I1101" s="68"/>
      <c r="J1101" s="69"/>
      <c r="K1101" s="69"/>
      <c r="L1101" s="70"/>
      <c r="M1101" s="70"/>
      <c r="N1101" s="68"/>
      <c r="O1101" s="68"/>
      <c r="P1101" s="70"/>
    </row>
    <row r="1102" spans="1:16" x14ac:dyDescent="0.25">
      <c r="A1102" s="61">
        <v>40191</v>
      </c>
      <c r="B1102" s="64" t="str">
        <f t="shared" si="66"/>
        <v>quarta-feira</v>
      </c>
      <c r="C1102" s="46">
        <v>6.2300000000000008E-2</v>
      </c>
      <c r="D1102" s="47">
        <v>6.3100000000000003E-2</v>
      </c>
      <c r="E1102" s="48">
        <v>776.27</v>
      </c>
      <c r="F1102" s="48">
        <v>767.82</v>
      </c>
      <c r="G1102" s="48">
        <v>767.55</v>
      </c>
      <c r="I1102" s="68"/>
      <c r="J1102" s="69"/>
      <c r="K1102" s="69"/>
      <c r="L1102" s="70"/>
      <c r="M1102" s="70"/>
      <c r="N1102" s="68"/>
      <c r="O1102" s="68"/>
      <c r="P1102" s="70"/>
    </row>
    <row r="1103" spans="1:16" x14ac:dyDescent="0.25">
      <c r="A1103" s="61">
        <v>40192</v>
      </c>
      <c r="B1103" s="64" t="str">
        <f t="shared" si="66"/>
        <v>quinta-feira</v>
      </c>
      <c r="C1103" s="46">
        <v>6.2300000000000008E-2</v>
      </c>
      <c r="D1103" s="47">
        <v>6.3100000000000003E-2</v>
      </c>
      <c r="E1103" s="48">
        <v>776.55</v>
      </c>
      <c r="F1103" s="48">
        <v>768.1</v>
      </c>
      <c r="G1103" s="48">
        <v>767.77</v>
      </c>
      <c r="I1103" s="68"/>
      <c r="J1103" s="69"/>
      <c r="K1103" s="69"/>
      <c r="L1103" s="70"/>
      <c r="M1103" s="70"/>
      <c r="N1103" s="68"/>
      <c r="O1103" s="68"/>
      <c r="P1103" s="70"/>
    </row>
    <row r="1104" spans="1:16" x14ac:dyDescent="0.25">
      <c r="A1104" s="61">
        <v>40193</v>
      </c>
      <c r="B1104" s="64" t="str">
        <f t="shared" si="66"/>
        <v>sexta-feira</v>
      </c>
      <c r="C1104" s="46">
        <v>6.2399999999999997E-2</v>
      </c>
      <c r="D1104" s="47">
        <v>6.3199999999999992E-2</v>
      </c>
      <c r="E1104" s="48">
        <v>776.12</v>
      </c>
      <c r="F1104" s="48">
        <v>767.67</v>
      </c>
      <c r="G1104" s="48">
        <v>767.05</v>
      </c>
      <c r="I1104" s="68"/>
      <c r="J1104" s="69"/>
      <c r="K1104" s="69"/>
      <c r="L1104" s="70"/>
      <c r="M1104" s="70"/>
      <c r="N1104" s="68"/>
      <c r="O1104" s="68"/>
      <c r="P1104" s="70"/>
    </row>
    <row r="1105" spans="1:16" x14ac:dyDescent="0.25">
      <c r="A1105" s="61">
        <v>40196</v>
      </c>
      <c r="B1105" s="64" t="str">
        <f t="shared" si="66"/>
        <v>segunda-feira</v>
      </c>
      <c r="C1105" s="46">
        <v>6.25E-2</v>
      </c>
      <c r="D1105" s="47">
        <v>6.3299999999999995E-2</v>
      </c>
      <c r="E1105" s="48">
        <v>775.39</v>
      </c>
      <c r="F1105" s="48">
        <v>766.96</v>
      </c>
      <c r="G1105" s="48">
        <v>766.63</v>
      </c>
      <c r="I1105" s="68"/>
      <c r="J1105" s="69"/>
      <c r="K1105" s="69"/>
      <c r="L1105" s="70"/>
      <c r="M1105" s="70"/>
      <c r="N1105" s="68"/>
      <c r="O1105" s="68"/>
      <c r="P1105" s="70"/>
    </row>
    <row r="1106" spans="1:16" x14ac:dyDescent="0.25">
      <c r="A1106" s="61">
        <v>40197</v>
      </c>
      <c r="B1106" s="64" t="str">
        <f t="shared" si="66"/>
        <v>terça-feira</v>
      </c>
      <c r="C1106" s="46">
        <v>6.25E-2</v>
      </c>
      <c r="D1106" s="47">
        <v>6.3299999999999995E-2</v>
      </c>
      <c r="E1106" s="48">
        <v>775.72</v>
      </c>
      <c r="F1106" s="48">
        <v>767.29</v>
      </c>
      <c r="G1106" s="48">
        <v>766.96</v>
      </c>
      <c r="I1106" s="68"/>
      <c r="J1106" s="69"/>
      <c r="K1106" s="69"/>
      <c r="L1106" s="70"/>
      <c r="M1106" s="70"/>
      <c r="N1106" s="68"/>
      <c r="O1106" s="68"/>
      <c r="P1106" s="70"/>
    </row>
    <row r="1107" spans="1:16" x14ac:dyDescent="0.25">
      <c r="A1107" s="61">
        <v>40198</v>
      </c>
      <c r="B1107" s="64" t="str">
        <f t="shared" si="66"/>
        <v>quarta-feira</v>
      </c>
      <c r="C1107" s="46">
        <v>6.2899999999999998E-2</v>
      </c>
      <c r="D1107" s="47">
        <v>6.3699999999999993E-2</v>
      </c>
      <c r="E1107" s="48">
        <v>771.83</v>
      </c>
      <c r="F1107" s="48">
        <v>763.45</v>
      </c>
      <c r="G1107" s="48">
        <v>763.11</v>
      </c>
      <c r="I1107" s="68"/>
      <c r="J1107" s="69"/>
      <c r="K1107" s="69"/>
      <c r="L1107" s="70"/>
      <c r="M1107" s="70"/>
      <c r="N1107" s="68"/>
      <c r="O1107" s="68"/>
      <c r="P1107" s="70"/>
    </row>
    <row r="1108" spans="1:16" x14ac:dyDescent="0.25">
      <c r="A1108" s="61">
        <v>40199</v>
      </c>
      <c r="B1108" s="64" t="str">
        <f t="shared" si="66"/>
        <v>quinta-feira</v>
      </c>
      <c r="C1108" s="46">
        <v>6.3E-2</v>
      </c>
      <c r="D1108" s="47">
        <v>6.3799999999999996E-2</v>
      </c>
      <c r="E1108" s="48">
        <v>771.11</v>
      </c>
      <c r="F1108" s="48">
        <v>762.73</v>
      </c>
      <c r="G1108" s="48">
        <v>762.4</v>
      </c>
      <c r="I1108" s="68"/>
      <c r="J1108" s="69"/>
      <c r="K1108" s="69"/>
      <c r="L1108" s="70"/>
      <c r="M1108" s="70"/>
      <c r="N1108" s="68"/>
      <c r="O1108" s="68"/>
      <c r="P1108" s="70"/>
    </row>
    <row r="1109" spans="1:16" x14ac:dyDescent="0.25">
      <c r="A1109" s="61">
        <v>40200</v>
      </c>
      <c r="B1109" s="64" t="str">
        <f t="shared" si="66"/>
        <v>sexta-feira</v>
      </c>
      <c r="C1109" s="46">
        <v>6.3200000000000006E-2</v>
      </c>
      <c r="D1109" s="47">
        <v>6.4000000000000001E-2</v>
      </c>
      <c r="E1109" s="48">
        <v>769.63</v>
      </c>
      <c r="F1109" s="48">
        <v>761.28</v>
      </c>
      <c r="G1109" s="48">
        <v>760.66</v>
      </c>
      <c r="I1109" s="68"/>
      <c r="J1109" s="69"/>
      <c r="K1109" s="69"/>
      <c r="L1109" s="70"/>
      <c r="M1109" s="70"/>
      <c r="N1109" s="68"/>
      <c r="O1109" s="68"/>
      <c r="P1109" s="70"/>
    </row>
    <row r="1110" spans="1:16" x14ac:dyDescent="0.25">
      <c r="A1110" s="61">
        <v>40203</v>
      </c>
      <c r="B1110" s="64" t="str">
        <f t="shared" si="66"/>
        <v>segunda-feira</v>
      </c>
      <c r="C1110" s="46">
        <v>6.3299999999999995E-2</v>
      </c>
      <c r="D1110" s="47">
        <v>6.409999999999999E-2</v>
      </c>
      <c r="E1110" s="48">
        <v>769.13</v>
      </c>
      <c r="F1110" s="48">
        <v>760.79</v>
      </c>
      <c r="G1110" s="48">
        <v>760.44</v>
      </c>
      <c r="I1110" s="68"/>
      <c r="J1110" s="69"/>
      <c r="K1110" s="69"/>
      <c r="L1110" s="70"/>
      <c r="M1110" s="70"/>
      <c r="N1110" s="68"/>
      <c r="O1110" s="68"/>
      <c r="P1110" s="70"/>
    </row>
    <row r="1111" spans="1:16" x14ac:dyDescent="0.25">
      <c r="A1111" s="61">
        <v>40204</v>
      </c>
      <c r="B1111" s="64" t="str">
        <f t="shared" si="66"/>
        <v>terça-feira</v>
      </c>
      <c r="C1111" s="46">
        <v>6.3299999999999995E-2</v>
      </c>
      <c r="D1111" s="47">
        <v>6.409999999999999E-2</v>
      </c>
      <c r="E1111" s="48">
        <v>769.48</v>
      </c>
      <c r="F1111" s="48">
        <v>761.14</v>
      </c>
      <c r="G1111" s="48">
        <v>760.79</v>
      </c>
      <c r="I1111" s="68"/>
      <c r="J1111" s="69"/>
      <c r="K1111" s="69"/>
      <c r="L1111" s="70"/>
      <c r="M1111" s="70"/>
      <c r="N1111" s="68"/>
      <c r="O1111" s="68"/>
      <c r="P1111" s="70"/>
    </row>
    <row r="1112" spans="1:16" x14ac:dyDescent="0.25">
      <c r="A1112" s="61">
        <v>40205</v>
      </c>
      <c r="B1112" s="64" t="str">
        <f t="shared" si="66"/>
        <v>quarta-feira</v>
      </c>
      <c r="C1112" s="46">
        <v>6.3299999999999995E-2</v>
      </c>
      <c r="D1112" s="47">
        <v>6.409999999999999E-2</v>
      </c>
      <c r="E1112" s="48">
        <v>769.84</v>
      </c>
      <c r="F1112" s="48">
        <v>761.49</v>
      </c>
      <c r="G1112" s="48">
        <v>761.14</v>
      </c>
      <c r="I1112" s="68"/>
      <c r="J1112" s="69"/>
      <c r="K1112" s="69"/>
      <c r="L1112" s="70"/>
      <c r="M1112" s="70"/>
      <c r="N1112" s="68"/>
      <c r="O1112" s="68"/>
      <c r="P1112" s="70"/>
    </row>
    <row r="1113" spans="1:16" x14ac:dyDescent="0.25">
      <c r="A1113" s="61">
        <v>40206</v>
      </c>
      <c r="B1113" s="64" t="str">
        <f t="shared" si="66"/>
        <v>quinta-feira</v>
      </c>
      <c r="C1113" s="46">
        <v>6.3100000000000003E-2</v>
      </c>
      <c r="D1113" s="47">
        <v>6.3899999999999998E-2</v>
      </c>
      <c r="E1113" s="48">
        <v>772.29</v>
      </c>
      <c r="F1113" s="48">
        <v>763.92</v>
      </c>
      <c r="G1113" s="48">
        <v>763.57</v>
      </c>
      <c r="I1113" s="68"/>
      <c r="J1113" s="69"/>
      <c r="K1113" s="69"/>
      <c r="L1113" s="70"/>
      <c r="M1113" s="70"/>
      <c r="N1113" s="68"/>
      <c r="O1113" s="68"/>
      <c r="P1113" s="70"/>
    </row>
    <row r="1114" spans="1:16" x14ac:dyDescent="0.25">
      <c r="A1114" s="61">
        <v>40207</v>
      </c>
      <c r="B1114" s="64" t="str">
        <f t="shared" si="66"/>
        <v>sexta-feira</v>
      </c>
      <c r="C1114" s="46">
        <v>6.3100000000000003E-2</v>
      </c>
      <c r="D1114" s="47">
        <v>6.3899999999999998E-2</v>
      </c>
      <c r="E1114" s="48">
        <v>772.98</v>
      </c>
      <c r="F1114" s="48">
        <v>764.6</v>
      </c>
      <c r="G1114" s="48">
        <v>763.92</v>
      </c>
      <c r="I1114" s="68"/>
      <c r="J1114" s="69"/>
      <c r="K1114" s="69"/>
      <c r="L1114" s="70"/>
      <c r="M1114" s="70"/>
      <c r="N1114" s="68"/>
      <c r="O1114" s="68"/>
      <c r="P1114" s="70"/>
    </row>
    <row r="1115" spans="1:16" x14ac:dyDescent="0.25">
      <c r="A1115" s="61">
        <v>40210</v>
      </c>
      <c r="B1115" s="64" t="str">
        <f t="shared" si="66"/>
        <v>segunda-feira</v>
      </c>
      <c r="C1115" s="46">
        <v>6.2899999999999998E-2</v>
      </c>
      <c r="D1115" s="47">
        <v>6.3699999999999993E-2</v>
      </c>
      <c r="E1115" s="48">
        <v>775.45</v>
      </c>
      <c r="F1115" s="48">
        <v>767.04</v>
      </c>
      <c r="G1115" s="48">
        <v>766.69</v>
      </c>
      <c r="I1115" s="68"/>
      <c r="J1115" s="69"/>
      <c r="K1115" s="69"/>
      <c r="L1115" s="70"/>
      <c r="M1115" s="70"/>
      <c r="N1115" s="68"/>
      <c r="O1115" s="68"/>
      <c r="P1115" s="70"/>
    </row>
    <row r="1116" spans="1:16" x14ac:dyDescent="0.25">
      <c r="A1116" s="61">
        <v>40211</v>
      </c>
      <c r="B1116" s="64" t="str">
        <f t="shared" si="66"/>
        <v>terça-feira</v>
      </c>
      <c r="C1116" s="46">
        <v>6.2799999999999995E-2</v>
      </c>
      <c r="D1116" s="47">
        <v>6.359999999999999E-2</v>
      </c>
      <c r="E1116" s="48">
        <v>776.86</v>
      </c>
      <c r="F1116" s="48">
        <v>768.44</v>
      </c>
      <c r="G1116" s="48">
        <v>768.08</v>
      </c>
      <c r="I1116" s="68"/>
      <c r="J1116" s="69"/>
      <c r="K1116" s="69"/>
      <c r="L1116" s="70"/>
      <c r="M1116" s="70"/>
      <c r="N1116" s="68"/>
      <c r="O1116" s="68"/>
      <c r="P1116" s="70"/>
    </row>
    <row r="1117" spans="1:16" x14ac:dyDescent="0.25">
      <c r="A1117" s="61">
        <v>40212</v>
      </c>
      <c r="B1117" s="64" t="str">
        <f t="shared" si="66"/>
        <v>quarta-feira</v>
      </c>
      <c r="C1117" s="46">
        <v>6.2700000000000006E-2</v>
      </c>
      <c r="D1117" s="47">
        <v>6.3500000000000001E-2</v>
      </c>
      <c r="E1117" s="48">
        <v>778.27</v>
      </c>
      <c r="F1117" s="48">
        <v>769.84</v>
      </c>
      <c r="G1117" s="48">
        <v>769.49</v>
      </c>
      <c r="I1117" s="68"/>
      <c r="J1117" s="69"/>
      <c r="K1117" s="69"/>
      <c r="L1117" s="70"/>
      <c r="M1117" s="70"/>
      <c r="N1117" s="68"/>
      <c r="O1117" s="68"/>
      <c r="P1117" s="70"/>
    </row>
    <row r="1118" spans="1:16" x14ac:dyDescent="0.25">
      <c r="A1118" s="61">
        <v>40213</v>
      </c>
      <c r="B1118" s="64" t="str">
        <f t="shared" si="66"/>
        <v>quinta-feira</v>
      </c>
      <c r="C1118" s="46">
        <v>6.2399999999999997E-2</v>
      </c>
      <c r="D1118" s="47">
        <v>6.3199999999999992E-2</v>
      </c>
      <c r="E1118" s="48">
        <v>781.82</v>
      </c>
      <c r="F1118" s="48">
        <v>773.34</v>
      </c>
      <c r="G1118" s="48">
        <v>772.99</v>
      </c>
      <c r="I1118" s="68"/>
      <c r="J1118" s="69"/>
      <c r="K1118" s="69"/>
      <c r="L1118" s="70"/>
      <c r="M1118" s="70"/>
      <c r="N1118" s="68"/>
      <c r="O1118" s="68"/>
      <c r="P1118" s="70"/>
    </row>
    <row r="1119" spans="1:16" x14ac:dyDescent="0.25">
      <c r="A1119" s="61">
        <v>40214</v>
      </c>
      <c r="B1119" s="64" t="str">
        <f t="shared" si="66"/>
        <v>sexta-feira</v>
      </c>
      <c r="C1119" s="46">
        <v>6.1899999999999997E-2</v>
      </c>
      <c r="D1119" s="47">
        <v>6.2699999999999992E-2</v>
      </c>
      <c r="E1119" s="48">
        <v>788.34</v>
      </c>
      <c r="F1119" s="48">
        <v>779.8</v>
      </c>
      <c r="G1119" s="48">
        <v>779.05</v>
      </c>
      <c r="I1119" s="68"/>
      <c r="J1119" s="69"/>
      <c r="K1119" s="69"/>
      <c r="L1119" s="70"/>
      <c r="M1119" s="70"/>
      <c r="N1119" s="68"/>
      <c r="O1119" s="68"/>
      <c r="P1119" s="70"/>
    </row>
    <row r="1120" spans="1:16" x14ac:dyDescent="0.25">
      <c r="A1120" s="61">
        <v>40217</v>
      </c>
      <c r="B1120" s="64" t="str">
        <f t="shared" si="66"/>
        <v>segunda-feira</v>
      </c>
      <c r="C1120" s="46">
        <v>6.1800000000000001E-2</v>
      </c>
      <c r="D1120" s="47">
        <v>6.2600000000000003E-2</v>
      </c>
      <c r="E1120" s="48">
        <v>789.8</v>
      </c>
      <c r="F1120" s="48">
        <v>781.24</v>
      </c>
      <c r="G1120" s="48">
        <v>780.86</v>
      </c>
      <c r="I1120" s="68"/>
      <c r="J1120" s="69"/>
      <c r="K1120" s="69"/>
      <c r="L1120" s="70"/>
      <c r="M1120" s="70"/>
      <c r="N1120" s="68"/>
      <c r="O1120" s="68"/>
      <c r="P1120" s="70"/>
    </row>
    <row r="1121" spans="1:16" x14ac:dyDescent="0.25">
      <c r="A1121" s="61">
        <v>40218</v>
      </c>
      <c r="B1121" s="64" t="str">
        <f t="shared" si="66"/>
        <v>terça-feira</v>
      </c>
      <c r="C1121" s="46">
        <v>6.1800000000000001E-2</v>
      </c>
      <c r="D1121" s="47">
        <v>6.2600000000000003E-2</v>
      </c>
      <c r="E1121" s="48">
        <v>790.17</v>
      </c>
      <c r="F1121" s="48">
        <v>781.61</v>
      </c>
      <c r="G1121" s="48">
        <v>781.24</v>
      </c>
      <c r="I1121" s="68"/>
      <c r="J1121" s="69"/>
      <c r="K1121" s="69"/>
      <c r="L1121" s="70"/>
      <c r="M1121" s="70"/>
      <c r="N1121" s="68"/>
      <c r="O1121" s="68"/>
      <c r="P1121" s="70"/>
    </row>
    <row r="1122" spans="1:16" x14ac:dyDescent="0.25">
      <c r="A1122" s="61">
        <v>40219</v>
      </c>
      <c r="B1122" s="64" t="str">
        <f t="shared" si="66"/>
        <v>quarta-feira</v>
      </c>
      <c r="C1122" s="46">
        <v>6.2E-2</v>
      </c>
      <c r="D1122" s="47">
        <v>6.2799999999999995E-2</v>
      </c>
      <c r="E1122" s="48">
        <v>788.4</v>
      </c>
      <c r="F1122" s="48">
        <v>779.87</v>
      </c>
      <c r="G1122" s="48">
        <v>779.49</v>
      </c>
      <c r="I1122" s="68"/>
      <c r="J1122" s="69"/>
      <c r="K1122" s="69"/>
      <c r="L1122" s="70"/>
      <c r="M1122" s="70"/>
      <c r="N1122" s="68"/>
      <c r="O1122" s="68"/>
      <c r="P1122" s="70"/>
    </row>
    <row r="1123" spans="1:16" x14ac:dyDescent="0.25">
      <c r="A1123" s="61">
        <v>40220</v>
      </c>
      <c r="B1123" s="64" t="str">
        <f t="shared" si="66"/>
        <v>quinta-feira</v>
      </c>
      <c r="C1123" s="46">
        <v>6.1899999999999997E-2</v>
      </c>
      <c r="D1123" s="47">
        <v>6.2699999999999992E-2</v>
      </c>
      <c r="E1123" s="48">
        <v>789.85</v>
      </c>
      <c r="F1123" s="48">
        <v>781.3</v>
      </c>
      <c r="G1123" s="48">
        <v>780.93</v>
      </c>
      <c r="I1123" s="68"/>
      <c r="J1123" s="69"/>
      <c r="K1123" s="69"/>
      <c r="L1123" s="70"/>
      <c r="M1123" s="70"/>
      <c r="N1123" s="68"/>
      <c r="O1123" s="68"/>
      <c r="P1123" s="70"/>
    </row>
    <row r="1124" spans="1:16" x14ac:dyDescent="0.25">
      <c r="A1124" s="61">
        <v>40221</v>
      </c>
      <c r="B1124" s="64" t="str">
        <f t="shared" si="66"/>
        <v>sexta-feira</v>
      </c>
      <c r="C1124" s="46">
        <v>6.1899999999999997E-2</v>
      </c>
      <c r="D1124" s="47">
        <v>6.2699999999999992E-2</v>
      </c>
      <c r="E1124" s="48">
        <v>790.99</v>
      </c>
      <c r="F1124" s="48">
        <v>782.43</v>
      </c>
      <c r="G1124" s="48">
        <v>781.32</v>
      </c>
      <c r="I1124" s="68"/>
      <c r="J1124" s="69"/>
      <c r="K1124" s="69"/>
      <c r="L1124" s="70"/>
      <c r="M1124" s="70"/>
      <c r="N1124" s="68"/>
      <c r="O1124" s="68"/>
      <c r="P1124" s="70"/>
    </row>
    <row r="1125" spans="1:16" x14ac:dyDescent="0.25">
      <c r="A1125" s="61">
        <v>40226</v>
      </c>
      <c r="B1125" s="64" t="str">
        <f t="shared" si="66"/>
        <v>quarta-feira</v>
      </c>
      <c r="C1125" s="46">
        <v>6.2E-2</v>
      </c>
      <c r="D1125" s="47">
        <v>6.2799999999999995E-2</v>
      </c>
      <c r="E1125" s="48">
        <v>790.28</v>
      </c>
      <c r="F1125" s="48">
        <v>781.73</v>
      </c>
      <c r="G1125" s="48">
        <v>781.36</v>
      </c>
      <c r="I1125" s="68"/>
      <c r="J1125" s="69"/>
      <c r="K1125" s="69"/>
      <c r="L1125" s="70"/>
      <c r="M1125" s="70"/>
      <c r="N1125" s="68"/>
      <c r="O1125" s="68"/>
      <c r="P1125" s="70"/>
    </row>
    <row r="1126" spans="1:16" x14ac:dyDescent="0.25">
      <c r="A1126" s="61">
        <v>40227</v>
      </c>
      <c r="B1126" s="64" t="str">
        <f t="shared" si="66"/>
        <v>quinta-feira</v>
      </c>
      <c r="C1126" s="46">
        <v>6.1899999999999997E-2</v>
      </c>
      <c r="D1126" s="47">
        <v>6.2699999999999992E-2</v>
      </c>
      <c r="E1126" s="48">
        <v>791.73</v>
      </c>
      <c r="F1126" s="48">
        <v>783.17</v>
      </c>
      <c r="G1126" s="48">
        <v>782.8</v>
      </c>
      <c r="I1126" s="68"/>
      <c r="J1126" s="69"/>
      <c r="K1126" s="69"/>
      <c r="L1126" s="70"/>
      <c r="M1126" s="70"/>
      <c r="N1126" s="68"/>
      <c r="O1126" s="68"/>
      <c r="P1126" s="70"/>
    </row>
    <row r="1127" spans="1:16" x14ac:dyDescent="0.25">
      <c r="A1127" s="61">
        <v>40228</v>
      </c>
      <c r="B1127" s="64" t="str">
        <f t="shared" si="66"/>
        <v>sexta-feira</v>
      </c>
      <c r="C1127" s="46">
        <v>6.1899999999999997E-2</v>
      </c>
      <c r="D1127" s="47">
        <v>6.2699999999999992E-2</v>
      </c>
      <c r="E1127" s="48">
        <v>792.48</v>
      </c>
      <c r="F1127" s="48">
        <v>783.91</v>
      </c>
      <c r="G1127" s="48">
        <v>783.17</v>
      </c>
      <c r="I1127" s="68"/>
      <c r="J1127" s="69"/>
      <c r="K1127" s="69"/>
      <c r="L1127" s="70"/>
      <c r="M1127" s="70"/>
      <c r="N1127" s="68"/>
      <c r="O1127" s="68"/>
      <c r="P1127" s="70"/>
    </row>
    <row r="1128" spans="1:16" x14ac:dyDescent="0.25">
      <c r="A1128" s="61">
        <v>40231</v>
      </c>
      <c r="B1128" s="64" t="str">
        <f t="shared" si="66"/>
        <v>segunda-feira</v>
      </c>
      <c r="C1128" s="46">
        <v>6.1899999999999997E-2</v>
      </c>
      <c r="D1128" s="47">
        <v>6.2699999999999992E-2</v>
      </c>
      <c r="E1128" s="48">
        <v>792.86</v>
      </c>
      <c r="F1128" s="48">
        <v>784.29</v>
      </c>
      <c r="G1128" s="48">
        <v>783.91</v>
      </c>
      <c r="I1128" s="68"/>
      <c r="J1128" s="69"/>
      <c r="K1128" s="69"/>
      <c r="L1128" s="70"/>
      <c r="M1128" s="70"/>
      <c r="N1128" s="68"/>
      <c r="O1128" s="68"/>
      <c r="P1128" s="70"/>
    </row>
    <row r="1129" spans="1:16" x14ac:dyDescent="0.25">
      <c r="A1129" s="61">
        <v>40232</v>
      </c>
      <c r="B1129" s="64" t="str">
        <f t="shared" si="66"/>
        <v>terça-feira</v>
      </c>
      <c r="C1129" s="46">
        <v>6.1899999999999997E-2</v>
      </c>
      <c r="D1129" s="47">
        <v>6.2699999999999992E-2</v>
      </c>
      <c r="E1129" s="48">
        <v>793.23</v>
      </c>
      <c r="F1129" s="48">
        <v>784.66</v>
      </c>
      <c r="G1129" s="48">
        <v>784.29</v>
      </c>
      <c r="I1129" s="68"/>
      <c r="J1129" s="69"/>
      <c r="K1129" s="69"/>
      <c r="L1129" s="70"/>
      <c r="M1129" s="70"/>
      <c r="N1129" s="68"/>
      <c r="O1129" s="68"/>
      <c r="P1129" s="70"/>
    </row>
    <row r="1130" spans="1:16" x14ac:dyDescent="0.25">
      <c r="A1130" s="61">
        <v>40233</v>
      </c>
      <c r="B1130" s="64" t="str">
        <f t="shared" si="66"/>
        <v>quarta-feira</v>
      </c>
      <c r="C1130" s="46">
        <v>6.1899999999999997E-2</v>
      </c>
      <c r="D1130" s="47">
        <v>6.2699999999999992E-2</v>
      </c>
      <c r="E1130" s="48">
        <v>793.95</v>
      </c>
      <c r="F1130" s="48">
        <v>785.37</v>
      </c>
      <c r="G1130" s="48">
        <v>784.96</v>
      </c>
      <c r="I1130" s="68"/>
      <c r="J1130" s="69"/>
      <c r="K1130" s="69"/>
      <c r="L1130" s="70"/>
      <c r="M1130" s="70"/>
      <c r="N1130" s="68"/>
      <c r="O1130" s="68"/>
      <c r="P1130" s="70"/>
    </row>
    <row r="1131" spans="1:16" x14ac:dyDescent="0.25">
      <c r="A1131" s="61">
        <v>40234</v>
      </c>
      <c r="B1131" s="64" t="str">
        <f t="shared" si="66"/>
        <v>quinta-feira</v>
      </c>
      <c r="C1131" s="46">
        <v>6.1899999999999997E-2</v>
      </c>
      <c r="D1131" s="47">
        <v>6.2699999999999992E-2</v>
      </c>
      <c r="E1131" s="48">
        <v>794.35</v>
      </c>
      <c r="F1131" s="48">
        <v>785.77</v>
      </c>
      <c r="G1131" s="48">
        <v>785.37</v>
      </c>
      <c r="I1131" s="68"/>
      <c r="J1131" s="69"/>
      <c r="K1131" s="69"/>
      <c r="L1131" s="70"/>
      <c r="M1131" s="70"/>
      <c r="N1131" s="68"/>
      <c r="O1131" s="68"/>
      <c r="P1131" s="70"/>
    </row>
    <row r="1132" spans="1:16" x14ac:dyDescent="0.25">
      <c r="A1132" s="61">
        <v>40235</v>
      </c>
      <c r="B1132" s="64" t="str">
        <f t="shared" si="66"/>
        <v>sexta-feira</v>
      </c>
      <c r="C1132" s="46">
        <v>6.1899999999999997E-2</v>
      </c>
      <c r="D1132" s="47">
        <v>6.2699999999999992E-2</v>
      </c>
      <c r="E1132" s="48">
        <v>795.21</v>
      </c>
      <c r="F1132" s="48">
        <v>786.62</v>
      </c>
      <c r="G1132" s="48">
        <v>785.77</v>
      </c>
      <c r="I1132" s="68"/>
      <c r="J1132" s="69"/>
      <c r="K1132" s="69"/>
      <c r="L1132" s="70"/>
      <c r="M1132" s="70"/>
      <c r="N1132" s="68"/>
      <c r="O1132" s="68"/>
      <c r="P1132" s="70"/>
    </row>
    <row r="1133" spans="1:16" x14ac:dyDescent="0.25">
      <c r="A1133" s="61">
        <v>40238</v>
      </c>
      <c r="B1133" s="64" t="str">
        <f t="shared" si="66"/>
        <v>segunda-feira</v>
      </c>
      <c r="C1133" s="46">
        <v>6.2100000000000002E-2</v>
      </c>
      <c r="D1133" s="47">
        <v>6.2899999999999998E-2</v>
      </c>
      <c r="E1133" s="48">
        <v>793.46</v>
      </c>
      <c r="F1133" s="48">
        <v>784.9</v>
      </c>
      <c r="G1133" s="48">
        <v>784.49</v>
      </c>
      <c r="I1133" s="68"/>
      <c r="J1133" s="69"/>
      <c r="K1133" s="69"/>
      <c r="L1133" s="70"/>
      <c r="M1133" s="70"/>
      <c r="N1133" s="68"/>
      <c r="O1133" s="68"/>
      <c r="P1133" s="70"/>
    </row>
    <row r="1134" spans="1:16" x14ac:dyDescent="0.25">
      <c r="A1134" s="61">
        <v>40239</v>
      </c>
      <c r="B1134" s="64" t="str">
        <f t="shared" si="66"/>
        <v>terça-feira</v>
      </c>
      <c r="C1134" s="46">
        <v>6.2100000000000002E-2</v>
      </c>
      <c r="D1134" s="47">
        <v>6.2899999999999998E-2</v>
      </c>
      <c r="E1134" s="48">
        <v>793.87</v>
      </c>
      <c r="F1134" s="48">
        <v>785.3</v>
      </c>
      <c r="G1134" s="48">
        <v>784.9</v>
      </c>
      <c r="I1134" s="68"/>
      <c r="J1134" s="69"/>
      <c r="K1134" s="69"/>
      <c r="L1134" s="70"/>
      <c r="M1134" s="70"/>
      <c r="N1134" s="68"/>
      <c r="O1134" s="68"/>
      <c r="P1134" s="70"/>
    </row>
    <row r="1135" spans="1:16" x14ac:dyDescent="0.25">
      <c r="A1135" s="61">
        <v>40240</v>
      </c>
      <c r="B1135" s="64" t="str">
        <f t="shared" si="66"/>
        <v>quarta-feira</v>
      </c>
      <c r="C1135" s="46">
        <v>6.2100000000000002E-2</v>
      </c>
      <c r="D1135" s="47">
        <v>6.2899999999999998E-2</v>
      </c>
      <c r="E1135" s="48">
        <v>794.28</v>
      </c>
      <c r="F1135" s="48">
        <v>785.71</v>
      </c>
      <c r="G1135" s="48">
        <v>785.3</v>
      </c>
      <c r="I1135" s="68"/>
      <c r="J1135" s="69"/>
      <c r="K1135" s="69"/>
      <c r="L1135" s="70"/>
      <c r="M1135" s="70"/>
      <c r="N1135" s="68"/>
      <c r="O1135" s="68"/>
      <c r="P1135" s="70"/>
    </row>
    <row r="1136" spans="1:16" x14ac:dyDescent="0.25">
      <c r="A1136" s="61">
        <v>40241</v>
      </c>
      <c r="B1136" s="64" t="str">
        <f t="shared" si="66"/>
        <v>quinta-feira</v>
      </c>
      <c r="C1136" s="46">
        <v>6.2100000000000002E-2</v>
      </c>
      <c r="D1136" s="47">
        <v>6.2899999999999998E-2</v>
      </c>
      <c r="E1136" s="48">
        <v>794.69</v>
      </c>
      <c r="F1136" s="48">
        <v>786.12</v>
      </c>
      <c r="G1136" s="48">
        <v>785.71</v>
      </c>
      <c r="I1136" s="68"/>
      <c r="J1136" s="69"/>
      <c r="K1136" s="69"/>
      <c r="L1136" s="70"/>
      <c r="M1136" s="70"/>
      <c r="N1136" s="68"/>
      <c r="O1136" s="68"/>
      <c r="P1136" s="70"/>
    </row>
    <row r="1137" spans="1:16" x14ac:dyDescent="0.25">
      <c r="A1137" s="61">
        <v>40242</v>
      </c>
      <c r="B1137" s="64" t="str">
        <f t="shared" si="66"/>
        <v>sexta-feira</v>
      </c>
      <c r="C1137" s="46">
        <v>6.2200000000000005E-2</v>
      </c>
      <c r="D1137" s="47">
        <v>6.3E-2</v>
      </c>
      <c r="E1137" s="48">
        <v>794.47</v>
      </c>
      <c r="F1137" s="48">
        <v>785.9</v>
      </c>
      <c r="G1137" s="48">
        <v>785.06</v>
      </c>
      <c r="I1137" s="68"/>
      <c r="J1137" s="69"/>
      <c r="K1137" s="69"/>
      <c r="L1137" s="70"/>
      <c r="M1137" s="70"/>
      <c r="N1137" s="68"/>
      <c r="O1137" s="68"/>
      <c r="P1137" s="70"/>
    </row>
    <row r="1138" spans="1:16" x14ac:dyDescent="0.25">
      <c r="A1138" s="61">
        <v>40245</v>
      </c>
      <c r="B1138" s="64" t="str">
        <f t="shared" si="66"/>
        <v>segunda-feira</v>
      </c>
      <c r="C1138" s="46">
        <v>6.2300000000000008E-2</v>
      </c>
      <c r="D1138" s="47">
        <v>6.3100000000000003E-2</v>
      </c>
      <c r="E1138" s="48">
        <v>793.8</v>
      </c>
      <c r="F1138" s="48">
        <v>785.25</v>
      </c>
      <c r="G1138" s="48">
        <v>784.84</v>
      </c>
      <c r="I1138" s="68"/>
      <c r="J1138" s="69"/>
      <c r="K1138" s="69"/>
      <c r="L1138" s="70"/>
      <c r="M1138" s="70"/>
      <c r="N1138" s="68"/>
      <c r="O1138" s="68"/>
      <c r="P1138" s="70"/>
    </row>
    <row r="1139" spans="1:16" x14ac:dyDescent="0.25">
      <c r="A1139" s="61">
        <v>40246</v>
      </c>
      <c r="B1139" s="64" t="str">
        <f t="shared" si="66"/>
        <v>terça-feira</v>
      </c>
      <c r="C1139" s="46">
        <v>6.2300000000000008E-2</v>
      </c>
      <c r="D1139" s="47">
        <v>6.3100000000000003E-2</v>
      </c>
      <c r="E1139" s="48">
        <v>794.21</v>
      </c>
      <c r="F1139" s="48">
        <v>785.65</v>
      </c>
      <c r="G1139" s="48">
        <v>785.25</v>
      </c>
      <c r="I1139" s="68"/>
      <c r="J1139" s="69"/>
      <c r="K1139" s="69"/>
      <c r="L1139" s="70"/>
      <c r="M1139" s="70"/>
      <c r="N1139" s="68"/>
      <c r="O1139" s="68"/>
      <c r="P1139" s="70"/>
    </row>
    <row r="1140" spans="1:16" x14ac:dyDescent="0.25">
      <c r="A1140" s="61">
        <v>40247</v>
      </c>
      <c r="B1140" s="64" t="str">
        <f t="shared" si="66"/>
        <v>quarta-feira</v>
      </c>
      <c r="C1140" s="46">
        <v>6.2300000000000008E-2</v>
      </c>
      <c r="D1140" s="47">
        <v>6.3100000000000003E-2</v>
      </c>
      <c r="E1140" s="48">
        <v>794.62</v>
      </c>
      <c r="F1140" s="48">
        <v>786.06</v>
      </c>
      <c r="G1140" s="48">
        <v>785.65</v>
      </c>
      <c r="I1140" s="68"/>
      <c r="J1140" s="69"/>
      <c r="K1140" s="69"/>
      <c r="L1140" s="70"/>
      <c r="M1140" s="70"/>
      <c r="N1140" s="68"/>
      <c r="O1140" s="68"/>
      <c r="P1140" s="70"/>
    </row>
    <row r="1141" spans="1:16" x14ac:dyDescent="0.25">
      <c r="A1141" s="61">
        <v>40248</v>
      </c>
      <c r="B1141" s="64" t="str">
        <f t="shared" si="66"/>
        <v>quinta-feira</v>
      </c>
      <c r="C1141" s="46">
        <v>6.2399999999999997E-2</v>
      </c>
      <c r="D1141" s="47">
        <v>6.3199999999999992E-2</v>
      </c>
      <c r="E1141" s="48">
        <v>793.96</v>
      </c>
      <c r="F1141" s="48">
        <v>785.41</v>
      </c>
      <c r="G1141" s="48">
        <v>785</v>
      </c>
      <c r="I1141" s="68"/>
      <c r="J1141" s="69"/>
      <c r="K1141" s="69"/>
      <c r="L1141" s="70"/>
      <c r="M1141" s="70"/>
      <c r="N1141" s="68"/>
      <c r="O1141" s="68"/>
      <c r="P1141" s="70"/>
    </row>
    <row r="1142" spans="1:16" x14ac:dyDescent="0.25">
      <c r="A1142" s="61">
        <v>40249</v>
      </c>
      <c r="B1142" s="64" t="str">
        <f t="shared" si="66"/>
        <v>sexta-feira</v>
      </c>
      <c r="C1142" s="46">
        <v>6.25E-2</v>
      </c>
      <c r="D1142" s="47">
        <v>6.3299999999999995E-2</v>
      </c>
      <c r="E1142" s="48">
        <v>793.73</v>
      </c>
      <c r="F1142" s="48">
        <v>785.19</v>
      </c>
      <c r="G1142" s="48">
        <v>784.7</v>
      </c>
      <c r="I1142" s="68"/>
      <c r="J1142" s="69"/>
      <c r="K1142" s="69"/>
      <c r="L1142" s="70"/>
      <c r="M1142" s="70"/>
      <c r="N1142" s="68"/>
      <c r="O1142" s="68"/>
      <c r="P1142" s="70"/>
    </row>
    <row r="1143" spans="1:16" x14ac:dyDescent="0.25">
      <c r="A1143" s="61">
        <v>40252</v>
      </c>
      <c r="B1143" s="64" t="str">
        <f t="shared" si="66"/>
        <v>segunda-feira</v>
      </c>
      <c r="C1143" s="46">
        <v>6.25E-2</v>
      </c>
      <c r="D1143" s="47">
        <v>6.3299999999999995E-2</v>
      </c>
      <c r="E1143" s="48">
        <v>794.02</v>
      </c>
      <c r="F1143" s="48">
        <v>785.48</v>
      </c>
      <c r="G1143" s="48">
        <v>785.19</v>
      </c>
      <c r="I1143" s="68"/>
      <c r="J1143" s="69"/>
      <c r="K1143" s="69"/>
      <c r="L1143" s="70"/>
      <c r="M1143" s="70"/>
      <c r="N1143" s="68"/>
      <c r="O1143" s="68"/>
      <c r="P1143" s="70"/>
    </row>
    <row r="1144" spans="1:16" x14ac:dyDescent="0.25">
      <c r="A1144" s="61">
        <v>40253</v>
      </c>
      <c r="B1144" s="64" t="str">
        <f t="shared" si="66"/>
        <v>terça-feira</v>
      </c>
      <c r="C1144" s="46">
        <v>6.25E-2</v>
      </c>
      <c r="D1144" s="47">
        <v>6.3299999999999995E-2</v>
      </c>
      <c r="E1144" s="48">
        <v>794.31</v>
      </c>
      <c r="F1144" s="48">
        <v>785.77</v>
      </c>
      <c r="G1144" s="48">
        <v>785.48</v>
      </c>
      <c r="I1144" s="68"/>
      <c r="J1144" s="69"/>
      <c r="K1144" s="69"/>
      <c r="L1144" s="70"/>
      <c r="M1144" s="70"/>
      <c r="N1144" s="68"/>
      <c r="O1144" s="68"/>
      <c r="P1144" s="70"/>
    </row>
    <row r="1145" spans="1:16" x14ac:dyDescent="0.25">
      <c r="A1145" s="61">
        <v>40254</v>
      </c>
      <c r="B1145" s="64" t="str">
        <f t="shared" si="66"/>
        <v>quarta-feira</v>
      </c>
      <c r="C1145" s="46">
        <v>6.25E-2</v>
      </c>
      <c r="D1145" s="47">
        <v>6.3299999999999995E-2</v>
      </c>
      <c r="E1145" s="48">
        <v>794.61</v>
      </c>
      <c r="F1145" s="48">
        <v>786.06</v>
      </c>
      <c r="G1145" s="48">
        <v>785.77</v>
      </c>
      <c r="I1145" s="68"/>
      <c r="J1145" s="69"/>
      <c r="K1145" s="69"/>
      <c r="L1145" s="70"/>
      <c r="M1145" s="70"/>
      <c r="N1145" s="68"/>
      <c r="O1145" s="68"/>
      <c r="P1145" s="70"/>
    </row>
    <row r="1146" spans="1:16" x14ac:dyDescent="0.25">
      <c r="A1146" s="61">
        <v>40255</v>
      </c>
      <c r="B1146" s="64" t="str">
        <f t="shared" si="66"/>
        <v>quinta-feira</v>
      </c>
      <c r="C1146" s="46">
        <v>6.2300000000000008E-2</v>
      </c>
      <c r="D1146" s="47">
        <v>6.3100000000000003E-2</v>
      </c>
      <c r="E1146" s="48">
        <v>797.05</v>
      </c>
      <c r="F1146" s="48">
        <v>788.48</v>
      </c>
      <c r="G1146" s="48">
        <v>788.19</v>
      </c>
      <c r="I1146" s="68"/>
      <c r="J1146" s="69"/>
      <c r="K1146" s="69"/>
      <c r="L1146" s="70"/>
      <c r="M1146" s="70"/>
      <c r="N1146" s="68"/>
      <c r="O1146" s="68"/>
      <c r="P1146" s="70"/>
    </row>
    <row r="1147" spans="1:16" x14ac:dyDescent="0.25">
      <c r="A1147" s="61">
        <v>40256</v>
      </c>
      <c r="B1147" s="64" t="str">
        <f t="shared" si="66"/>
        <v>sexta-feira</v>
      </c>
      <c r="C1147" s="46">
        <v>6.2200000000000005E-2</v>
      </c>
      <c r="D1147" s="47">
        <v>6.3E-2</v>
      </c>
      <c r="E1147" s="48">
        <v>798.62</v>
      </c>
      <c r="F1147" s="48">
        <v>790.03</v>
      </c>
      <c r="G1147" s="48">
        <v>789.54</v>
      </c>
      <c r="I1147" s="68"/>
      <c r="J1147" s="69"/>
      <c r="K1147" s="69"/>
      <c r="L1147" s="70"/>
      <c r="M1147" s="70"/>
      <c r="N1147" s="68"/>
      <c r="O1147" s="68"/>
      <c r="P1147" s="70"/>
    </row>
    <row r="1148" spans="1:16" x14ac:dyDescent="0.25">
      <c r="A1148" s="61">
        <v>40259</v>
      </c>
      <c r="B1148" s="64" t="str">
        <f t="shared" si="66"/>
        <v>segunda-feira</v>
      </c>
      <c r="C1148" s="46">
        <v>6.2100000000000002E-2</v>
      </c>
      <c r="D1148" s="47">
        <v>6.2899999999999998E-2</v>
      </c>
      <c r="E1148" s="48">
        <v>799.99</v>
      </c>
      <c r="F1148" s="48">
        <v>791.39</v>
      </c>
      <c r="G1148" s="48">
        <v>791.1</v>
      </c>
      <c r="I1148" s="68"/>
      <c r="J1148" s="69"/>
      <c r="K1148" s="69"/>
      <c r="L1148" s="70"/>
      <c r="M1148" s="70"/>
      <c r="N1148" s="68"/>
      <c r="O1148" s="68"/>
      <c r="P1148" s="70"/>
    </row>
    <row r="1149" spans="1:16" x14ac:dyDescent="0.25">
      <c r="A1149" s="61">
        <v>40260</v>
      </c>
      <c r="B1149" s="64" t="str">
        <f t="shared" si="66"/>
        <v>terça-feira</v>
      </c>
      <c r="C1149" s="46">
        <v>6.2E-2</v>
      </c>
      <c r="D1149" s="47">
        <v>6.2799999999999995E-2</v>
      </c>
      <c r="E1149" s="48">
        <v>801.36</v>
      </c>
      <c r="F1149" s="48">
        <v>792.75</v>
      </c>
      <c r="G1149">
        <v>792.46</v>
      </c>
      <c r="I1149" s="68"/>
      <c r="J1149" s="69"/>
      <c r="K1149" s="69"/>
      <c r="L1149" s="70"/>
      <c r="M1149" s="70"/>
      <c r="N1149" s="68"/>
      <c r="O1149" s="68"/>
      <c r="P1149" s="70"/>
    </row>
    <row r="1150" spans="1:16" x14ac:dyDescent="0.25">
      <c r="A1150" s="61">
        <v>40261</v>
      </c>
      <c r="B1150" s="64" t="str">
        <f t="shared" si="66"/>
        <v>quarta-feira</v>
      </c>
      <c r="C1150" s="46">
        <v>6.2100000000000002E-2</v>
      </c>
      <c r="D1150" s="47">
        <v>6.2899999999999998E-2</v>
      </c>
      <c r="E1150" s="48">
        <v>800.86</v>
      </c>
      <c r="F1150" s="48">
        <v>792.25</v>
      </c>
      <c r="G1150">
        <v>791.93</v>
      </c>
      <c r="I1150" s="68"/>
      <c r="J1150" s="69"/>
      <c r="K1150" s="69"/>
      <c r="L1150" s="70"/>
      <c r="M1150" s="70"/>
      <c r="N1150" s="68"/>
      <c r="O1150" s="68"/>
      <c r="P1150" s="70"/>
    </row>
    <row r="1151" spans="1:16" x14ac:dyDescent="0.25">
      <c r="A1151" s="61">
        <v>40262</v>
      </c>
      <c r="B1151" s="64" t="str">
        <f t="shared" si="66"/>
        <v>quinta-feira</v>
      </c>
      <c r="C1151" s="46">
        <v>6.2E-2</v>
      </c>
      <c r="D1151" s="47">
        <v>6.2799999999999995E-2</v>
      </c>
      <c r="E1151" s="48">
        <v>802.26</v>
      </c>
      <c r="F1151" s="48">
        <v>793.64</v>
      </c>
      <c r="G1151">
        <v>793.32</v>
      </c>
      <c r="I1151" s="68"/>
      <c r="J1151" s="69"/>
      <c r="K1151" s="69"/>
      <c r="L1151" s="70"/>
      <c r="M1151" s="70"/>
      <c r="N1151" s="68"/>
      <c r="O1151" s="68"/>
      <c r="P1151" s="70"/>
    </row>
    <row r="1152" spans="1:16" x14ac:dyDescent="0.25">
      <c r="A1152" s="61">
        <v>40263</v>
      </c>
      <c r="B1152" s="64" t="str">
        <f t="shared" si="66"/>
        <v>sexta-feira</v>
      </c>
      <c r="C1152" s="46">
        <v>6.1800000000000001E-2</v>
      </c>
      <c r="D1152" s="47">
        <v>6.2600000000000003E-2</v>
      </c>
      <c r="E1152" s="48">
        <v>805.01</v>
      </c>
      <c r="F1152" s="48">
        <v>796.36</v>
      </c>
      <c r="G1152">
        <v>795.79</v>
      </c>
      <c r="I1152" s="68"/>
      <c r="J1152" s="69"/>
      <c r="K1152" s="69"/>
      <c r="L1152" s="70"/>
      <c r="M1152" s="70"/>
      <c r="N1152" s="68"/>
      <c r="O1152" s="68"/>
      <c r="P1152" s="70"/>
    </row>
    <row r="1153" spans="1:16" x14ac:dyDescent="0.25">
      <c r="A1153" s="61">
        <v>40266</v>
      </c>
      <c r="B1153" s="64" t="str">
        <f t="shared" si="66"/>
        <v>segunda-feira</v>
      </c>
      <c r="C1153" s="46">
        <v>6.1699999999999998E-2</v>
      </c>
      <c r="D1153" s="47">
        <v>6.2499999999999993E-2</v>
      </c>
      <c r="E1153" s="48">
        <v>806.42</v>
      </c>
      <c r="F1153" s="48">
        <v>797.76</v>
      </c>
      <c r="G1153">
        <v>797.44</v>
      </c>
      <c r="I1153" s="68"/>
      <c r="J1153" s="69"/>
      <c r="K1153" s="69"/>
      <c r="L1153" s="70"/>
      <c r="M1153" s="70"/>
      <c r="N1153" s="68"/>
      <c r="O1153" s="68"/>
      <c r="P1153" s="70"/>
    </row>
    <row r="1154" spans="1:16" x14ac:dyDescent="0.25">
      <c r="A1154" s="61">
        <v>40267</v>
      </c>
      <c r="B1154" s="64" t="str">
        <f t="shared" si="66"/>
        <v>terça-feira</v>
      </c>
      <c r="C1154" s="46">
        <v>6.1600000000000002E-2</v>
      </c>
      <c r="D1154" s="47">
        <v>6.2399999999999997E-2</v>
      </c>
      <c r="E1154" s="48">
        <v>807.83</v>
      </c>
      <c r="F1154" s="48">
        <v>799.16</v>
      </c>
      <c r="G1154">
        <v>798.84</v>
      </c>
      <c r="I1154" s="68"/>
      <c r="J1154" s="69"/>
      <c r="K1154" s="69"/>
      <c r="L1154" s="70"/>
      <c r="M1154" s="70"/>
      <c r="N1154" s="68"/>
      <c r="O1154" s="68"/>
      <c r="P1154" s="70"/>
    </row>
    <row r="1155" spans="1:16" x14ac:dyDescent="0.25">
      <c r="A1155" s="61">
        <v>40268</v>
      </c>
      <c r="B1155" s="64" t="str">
        <f t="shared" ref="B1155:B1218" si="67">TEXT(A1155,"dddd")</f>
        <v>quarta-feira</v>
      </c>
      <c r="C1155" s="46">
        <v>6.1600000000000002E-2</v>
      </c>
      <c r="D1155" s="47">
        <v>6.2399999999999997E-2</v>
      </c>
      <c r="E1155" s="48">
        <v>808.15</v>
      </c>
      <c r="F1155" s="48">
        <v>799.48</v>
      </c>
      <c r="G1155">
        <v>799.16</v>
      </c>
      <c r="I1155" s="68"/>
      <c r="J1155" s="69"/>
      <c r="K1155" s="69"/>
      <c r="L1155" s="70"/>
      <c r="M1155" s="70"/>
      <c r="N1155" s="68"/>
      <c r="O1155" s="68"/>
      <c r="P1155" s="70"/>
    </row>
    <row r="1156" spans="1:16" x14ac:dyDescent="0.25">
      <c r="A1156" s="61">
        <v>40269</v>
      </c>
      <c r="B1156" s="64" t="str">
        <f t="shared" si="67"/>
        <v>quinta-feira</v>
      </c>
      <c r="C1156" s="46">
        <v>6.1499999999999999E-2</v>
      </c>
      <c r="D1156" s="47">
        <v>6.2299999999999994E-2</v>
      </c>
      <c r="E1156" s="48">
        <v>809.96</v>
      </c>
      <c r="F1156" s="48">
        <v>801.26</v>
      </c>
      <c r="G1156">
        <v>800.56</v>
      </c>
      <c r="I1156" s="68"/>
      <c r="J1156" s="69"/>
      <c r="K1156" s="69"/>
      <c r="L1156" s="70"/>
      <c r="M1156" s="70"/>
      <c r="N1156" s="68"/>
      <c r="O1156" s="68"/>
      <c r="P1156" s="70"/>
    </row>
    <row r="1157" spans="1:16" x14ac:dyDescent="0.25">
      <c r="A1157" s="61">
        <v>40273</v>
      </c>
      <c r="B1157" s="64" t="str">
        <f t="shared" si="67"/>
        <v>segunda-feira</v>
      </c>
      <c r="C1157" s="46">
        <v>6.1499999999999999E-2</v>
      </c>
      <c r="D1157" s="47">
        <v>6.2299999999999994E-2</v>
      </c>
      <c r="E1157" s="48">
        <v>810.28</v>
      </c>
      <c r="F1157" s="48">
        <v>801.59</v>
      </c>
      <c r="G1157">
        <v>801.26</v>
      </c>
      <c r="I1157" s="68"/>
      <c r="J1157" s="69"/>
      <c r="K1157" s="69"/>
      <c r="L1157" s="70"/>
      <c r="M1157" s="70"/>
      <c r="N1157" s="68"/>
      <c r="O1157" s="68"/>
      <c r="P1157" s="70"/>
    </row>
    <row r="1158" spans="1:16" x14ac:dyDescent="0.25">
      <c r="A1158" s="61">
        <v>40274</v>
      </c>
      <c r="B1158" s="64" t="str">
        <f t="shared" si="67"/>
        <v>terça-feira</v>
      </c>
      <c r="C1158" s="46">
        <v>6.1400000000000003E-2</v>
      </c>
      <c r="D1158" s="47">
        <v>6.2199999999999998E-2</v>
      </c>
      <c r="E1158" s="48">
        <v>811.69</v>
      </c>
      <c r="F1158" s="48">
        <v>802.99</v>
      </c>
      <c r="G1158">
        <v>802.67</v>
      </c>
      <c r="I1158" s="68"/>
      <c r="J1158" s="69"/>
      <c r="K1158" s="69"/>
      <c r="L1158" s="70"/>
      <c r="M1158" s="70"/>
      <c r="N1158" s="68"/>
      <c r="O1158" s="68"/>
      <c r="P1158" s="70"/>
    </row>
    <row r="1159" spans="1:16" x14ac:dyDescent="0.25">
      <c r="A1159" s="61">
        <v>40275</v>
      </c>
      <c r="B1159" s="64" t="str">
        <f t="shared" si="67"/>
        <v>quarta-feira</v>
      </c>
      <c r="C1159" s="46">
        <v>6.1400000000000003E-2</v>
      </c>
      <c r="D1159" s="47">
        <v>6.2199999999999998E-2</v>
      </c>
      <c r="E1159" s="48">
        <v>812.02</v>
      </c>
      <c r="F1159" s="48">
        <v>803.31</v>
      </c>
      <c r="G1159">
        <v>802.99</v>
      </c>
      <c r="I1159" s="68"/>
      <c r="J1159" s="69"/>
      <c r="K1159" s="69"/>
      <c r="L1159" s="70"/>
      <c r="M1159" s="70"/>
      <c r="N1159" s="68"/>
      <c r="O1159" s="68"/>
      <c r="P1159" s="70"/>
    </row>
    <row r="1160" spans="1:16" x14ac:dyDescent="0.25">
      <c r="A1160" s="61">
        <v>40276</v>
      </c>
      <c r="B1160" s="64" t="str">
        <f t="shared" si="67"/>
        <v>quinta-feira</v>
      </c>
      <c r="C1160" s="46">
        <v>6.1100000000000002E-2</v>
      </c>
      <c r="D1160" s="47">
        <v>6.1899999999999997E-2</v>
      </c>
      <c r="E1160" s="48">
        <v>815.76</v>
      </c>
      <c r="F1160" s="48">
        <v>807.01</v>
      </c>
      <c r="G1160">
        <v>806.69</v>
      </c>
      <c r="I1160" s="68"/>
      <c r="J1160" s="69"/>
      <c r="K1160" s="69"/>
      <c r="L1160" s="70"/>
      <c r="M1160" s="70"/>
      <c r="N1160" s="68"/>
      <c r="O1160" s="68"/>
      <c r="P1160" s="70"/>
    </row>
    <row r="1161" spans="1:16" x14ac:dyDescent="0.25">
      <c r="A1161" s="61">
        <v>40277</v>
      </c>
      <c r="B1161" s="64" t="str">
        <f t="shared" si="67"/>
        <v>sexta-feira</v>
      </c>
      <c r="C1161" s="46">
        <v>6.0299999999999999E-2</v>
      </c>
      <c r="D1161" s="47">
        <v>6.1099999999999995E-2</v>
      </c>
      <c r="E1161" s="48">
        <v>825.22</v>
      </c>
      <c r="F1161" s="48">
        <v>816.36</v>
      </c>
      <c r="G1161">
        <v>815.76</v>
      </c>
      <c r="I1161" s="68"/>
      <c r="J1161" s="69"/>
      <c r="K1161" s="69"/>
      <c r="L1161" s="70"/>
      <c r="M1161" s="70"/>
      <c r="N1161" s="68"/>
      <c r="O1161" s="68"/>
      <c r="P1161" s="70"/>
    </row>
    <row r="1162" spans="1:16" x14ac:dyDescent="0.25">
      <c r="A1162" s="61">
        <v>40280</v>
      </c>
      <c r="B1162" s="64" t="str">
        <f t="shared" si="67"/>
        <v>segunda-feira</v>
      </c>
      <c r="C1162" s="46">
        <v>6.0199999999999997E-2</v>
      </c>
      <c r="D1162" s="47">
        <v>6.0999999999999992E-2</v>
      </c>
      <c r="E1162" s="48">
        <v>826.66</v>
      </c>
      <c r="F1162" s="48">
        <v>817.79</v>
      </c>
      <c r="G1162">
        <v>817.46</v>
      </c>
      <c r="I1162" s="68"/>
      <c r="J1162" s="69"/>
      <c r="K1162" s="69"/>
      <c r="L1162" s="70"/>
      <c r="M1162" s="70"/>
      <c r="N1162" s="68"/>
      <c r="O1162" s="68"/>
      <c r="P1162" s="70"/>
    </row>
    <row r="1163" spans="1:16" x14ac:dyDescent="0.25">
      <c r="A1163" s="61">
        <v>40281</v>
      </c>
      <c r="B1163" s="64" t="str">
        <f t="shared" si="67"/>
        <v>terça-feira</v>
      </c>
      <c r="C1163" s="46">
        <v>6.0199999999999997E-2</v>
      </c>
      <c r="D1163" s="47">
        <v>6.0999999999999992E-2</v>
      </c>
      <c r="E1163" s="48">
        <v>826.99</v>
      </c>
      <c r="F1163" s="48">
        <v>818.12</v>
      </c>
      <c r="G1163">
        <v>817.79</v>
      </c>
      <c r="I1163" s="68"/>
      <c r="J1163" s="69"/>
      <c r="K1163" s="69"/>
      <c r="L1163" s="70"/>
      <c r="M1163" s="70"/>
      <c r="N1163" s="68"/>
      <c r="O1163" s="68"/>
      <c r="P1163" s="70"/>
    </row>
    <row r="1164" spans="1:16" x14ac:dyDescent="0.25">
      <c r="A1164" s="61">
        <v>40282</v>
      </c>
      <c r="B1164" s="64" t="str">
        <f t="shared" si="67"/>
        <v>quarta-feira</v>
      </c>
      <c r="C1164" s="46">
        <v>6.0600000000000001E-2</v>
      </c>
      <c r="D1164" s="47">
        <v>6.1399999999999996E-2</v>
      </c>
      <c r="E1164" s="48">
        <v>822.87</v>
      </c>
      <c r="F1164" s="48">
        <v>814.06</v>
      </c>
      <c r="G1164">
        <v>813.74</v>
      </c>
      <c r="I1164" s="68"/>
      <c r="J1164" s="69"/>
      <c r="K1164" s="69"/>
      <c r="L1164" s="70"/>
      <c r="M1164" s="70"/>
      <c r="N1164" s="68"/>
      <c r="O1164" s="68"/>
      <c r="P1164" s="70"/>
    </row>
    <row r="1165" spans="1:16" x14ac:dyDescent="0.25">
      <c r="A1165" s="61">
        <v>40283</v>
      </c>
      <c r="B1165" s="64" t="str">
        <f t="shared" si="67"/>
        <v>quinta-feira</v>
      </c>
      <c r="C1165" s="46">
        <v>6.1600000000000002E-2</v>
      </c>
      <c r="D1165" s="47">
        <v>6.2399999999999997E-2</v>
      </c>
      <c r="E1165" s="48">
        <v>812.19</v>
      </c>
      <c r="F1165" s="48">
        <v>803.49</v>
      </c>
      <c r="G1165">
        <v>803.17</v>
      </c>
      <c r="I1165" s="68"/>
      <c r="J1165" s="69"/>
      <c r="K1165" s="69"/>
      <c r="L1165" s="70"/>
      <c r="M1165" s="70"/>
      <c r="N1165" s="68"/>
      <c r="O1165" s="68"/>
      <c r="P1165" s="70"/>
    </row>
    <row r="1166" spans="1:16" x14ac:dyDescent="0.25">
      <c r="A1166" s="61">
        <v>40284</v>
      </c>
      <c r="B1166" s="64" t="str">
        <f t="shared" si="67"/>
        <v>sexta-feira</v>
      </c>
      <c r="C1166" s="46">
        <v>6.1600000000000002E-2</v>
      </c>
      <c r="D1166" s="47">
        <v>6.2399999999999997E-2</v>
      </c>
      <c r="E1166" s="48">
        <v>812.76</v>
      </c>
      <c r="F1166" s="48">
        <v>804.06</v>
      </c>
      <c r="G1166">
        <v>803.49</v>
      </c>
      <c r="I1166" s="68"/>
      <c r="J1166" s="69"/>
      <c r="K1166" s="69"/>
      <c r="L1166" s="70"/>
      <c r="M1166" s="70"/>
      <c r="N1166" s="68"/>
      <c r="O1166" s="68"/>
      <c r="P1166" s="70"/>
    </row>
    <row r="1167" spans="1:16" x14ac:dyDescent="0.25">
      <c r="A1167" s="61">
        <v>40287</v>
      </c>
      <c r="B1167" s="64" t="str">
        <f t="shared" si="67"/>
        <v>segunda-feira</v>
      </c>
      <c r="C1167" s="46">
        <v>6.1499999999999999E-2</v>
      </c>
      <c r="D1167" s="47">
        <v>6.2299999999999994E-2</v>
      </c>
      <c r="E1167" s="48">
        <v>814.17</v>
      </c>
      <c r="F1167" s="48">
        <v>805.46</v>
      </c>
      <c r="G1167">
        <v>805.14</v>
      </c>
      <c r="I1167" s="68"/>
      <c r="J1167" s="69"/>
      <c r="K1167" s="69"/>
      <c r="L1167" s="70"/>
      <c r="M1167" s="70"/>
      <c r="N1167" s="68"/>
      <c r="O1167" s="68"/>
      <c r="P1167" s="70"/>
    </row>
    <row r="1168" spans="1:16" x14ac:dyDescent="0.25">
      <c r="A1168" s="61">
        <v>40288</v>
      </c>
      <c r="B1168" s="64" t="str">
        <f t="shared" si="67"/>
        <v>terça-feira</v>
      </c>
      <c r="C1168" s="46">
        <v>6.1800000000000001E-2</v>
      </c>
      <c r="D1168" s="47">
        <v>6.2600000000000003E-2</v>
      </c>
      <c r="E1168" s="48">
        <v>811.34</v>
      </c>
      <c r="F1168" s="48">
        <v>802.67</v>
      </c>
      <c r="G1168">
        <v>802.22</v>
      </c>
      <c r="I1168" s="68"/>
      <c r="J1168" s="69"/>
      <c r="K1168" s="69"/>
      <c r="L1168" s="70"/>
      <c r="M1168" s="70"/>
      <c r="N1168" s="68"/>
      <c r="O1168" s="68"/>
      <c r="P1168" s="70"/>
    </row>
    <row r="1169" spans="1:16" x14ac:dyDescent="0.25">
      <c r="A1169" s="61">
        <v>40290</v>
      </c>
      <c r="B1169" s="64" t="str">
        <f t="shared" si="67"/>
        <v>quinta-feira</v>
      </c>
      <c r="C1169" s="46">
        <v>6.2799999999999995E-2</v>
      </c>
      <c r="D1169" s="47">
        <v>6.359999999999999E-2</v>
      </c>
      <c r="E1169" s="48">
        <v>800.9</v>
      </c>
      <c r="F1169" s="48">
        <v>792.34</v>
      </c>
      <c r="G1169">
        <v>792.02</v>
      </c>
      <c r="I1169" s="68"/>
      <c r="J1169" s="69"/>
      <c r="K1169" s="69"/>
      <c r="L1169" s="70"/>
      <c r="M1169" s="70"/>
      <c r="N1169" s="68"/>
      <c r="O1169" s="68"/>
      <c r="P1169" s="70"/>
    </row>
    <row r="1170" spans="1:16" x14ac:dyDescent="0.25">
      <c r="A1170" s="61">
        <v>40291</v>
      </c>
      <c r="B1170" s="64" t="str">
        <f t="shared" si="67"/>
        <v>sexta-feira</v>
      </c>
      <c r="C1170" s="46">
        <v>6.2799999999999995E-2</v>
      </c>
      <c r="D1170" s="47">
        <v>6.359999999999999E-2</v>
      </c>
      <c r="E1170" s="48">
        <v>801.49</v>
      </c>
      <c r="F1170" s="48">
        <v>792.93</v>
      </c>
      <c r="G1170">
        <v>792.34</v>
      </c>
      <c r="I1170" s="68"/>
      <c r="J1170" s="69"/>
      <c r="K1170" s="69"/>
      <c r="L1170" s="70"/>
      <c r="M1170" s="70"/>
      <c r="N1170" s="68"/>
      <c r="O1170" s="68"/>
      <c r="P1170" s="70"/>
    </row>
    <row r="1171" spans="1:16" x14ac:dyDescent="0.25">
      <c r="A1171" s="61">
        <v>40294</v>
      </c>
      <c r="B1171" s="64" t="str">
        <f t="shared" si="67"/>
        <v>segunda-feira</v>
      </c>
      <c r="C1171" s="46">
        <v>6.3100000000000003E-2</v>
      </c>
      <c r="D1171" s="47">
        <v>6.3899999999999998E-2</v>
      </c>
      <c r="E1171" s="48">
        <v>798.59</v>
      </c>
      <c r="F1171" s="48">
        <v>790.07</v>
      </c>
      <c r="G1171">
        <v>789.75</v>
      </c>
      <c r="I1171" s="68"/>
      <c r="J1171" s="69"/>
      <c r="K1171" s="69"/>
      <c r="L1171" s="70"/>
      <c r="M1171" s="70"/>
      <c r="N1171" s="68"/>
      <c r="O1171" s="68"/>
      <c r="P1171" s="70"/>
    </row>
    <row r="1172" spans="1:16" x14ac:dyDescent="0.25">
      <c r="A1172" s="61">
        <v>40295</v>
      </c>
      <c r="B1172" s="64" t="str">
        <f t="shared" si="67"/>
        <v>terça-feira</v>
      </c>
      <c r="C1172" s="46">
        <v>6.2799999999999995E-2</v>
      </c>
      <c r="D1172" s="47">
        <v>6.359999999999999E-2</v>
      </c>
      <c r="E1172" s="48">
        <v>802.14</v>
      </c>
      <c r="F1172" s="48">
        <v>793.58</v>
      </c>
      <c r="G1172">
        <v>793.26</v>
      </c>
      <c r="I1172" s="68"/>
      <c r="J1172" s="69"/>
      <c r="K1172" s="69"/>
      <c r="L1172" s="70"/>
      <c r="M1172" s="70"/>
      <c r="N1172" s="68"/>
      <c r="O1172" s="68"/>
      <c r="P1172" s="70"/>
    </row>
    <row r="1173" spans="1:16" x14ac:dyDescent="0.25">
      <c r="A1173" s="61">
        <v>40296</v>
      </c>
      <c r="B1173" s="64" t="str">
        <f t="shared" si="67"/>
        <v>quarta-feira</v>
      </c>
      <c r="C1173" s="46">
        <v>6.3E-2</v>
      </c>
      <c r="D1173" s="47">
        <v>6.3799999999999996E-2</v>
      </c>
      <c r="E1173" s="48">
        <v>800.32</v>
      </c>
      <c r="F1173" s="48">
        <v>791.78</v>
      </c>
      <c r="G1173">
        <v>791.46</v>
      </c>
      <c r="I1173" s="68"/>
      <c r="J1173" s="69"/>
      <c r="K1173" s="69"/>
      <c r="L1173" s="70"/>
      <c r="M1173" s="70"/>
      <c r="N1173" s="68"/>
      <c r="O1173" s="68"/>
      <c r="P1173" s="70"/>
    </row>
    <row r="1174" spans="1:16" x14ac:dyDescent="0.25">
      <c r="A1174" s="61">
        <v>40297</v>
      </c>
      <c r="B1174" s="64" t="str">
        <f t="shared" si="67"/>
        <v>quinta-feira</v>
      </c>
      <c r="C1174" s="46">
        <v>6.3100000000000003E-2</v>
      </c>
      <c r="D1174" s="47">
        <v>6.3899999999999998E-2</v>
      </c>
      <c r="E1174" s="48">
        <v>799.58</v>
      </c>
      <c r="F1174" s="48">
        <v>791.05</v>
      </c>
      <c r="G1174">
        <v>790.72</v>
      </c>
      <c r="I1174" s="68"/>
      <c r="J1174" s="69"/>
      <c r="K1174" s="69"/>
      <c r="L1174" s="70"/>
      <c r="M1174" s="70"/>
      <c r="N1174" s="68"/>
      <c r="O1174" s="68"/>
      <c r="P1174" s="70"/>
    </row>
    <row r="1175" spans="1:16" x14ac:dyDescent="0.25">
      <c r="A1175" s="61">
        <v>40298</v>
      </c>
      <c r="B1175" s="64" t="str">
        <f t="shared" si="67"/>
        <v>sexta-feira</v>
      </c>
      <c r="C1175" s="46">
        <v>6.1699999999999998E-2</v>
      </c>
      <c r="D1175" s="47">
        <v>6.2499999999999993E-2</v>
      </c>
      <c r="E1175" s="48">
        <v>815.33</v>
      </c>
      <c r="F1175" s="48">
        <v>806.63</v>
      </c>
      <c r="G1175">
        <v>806.03</v>
      </c>
      <c r="I1175" s="68"/>
      <c r="J1175" s="69"/>
      <c r="K1175" s="69"/>
      <c r="L1175" s="70"/>
      <c r="M1175" s="70"/>
      <c r="N1175" s="68"/>
      <c r="O1175" s="68"/>
      <c r="P1175" s="70"/>
    </row>
    <row r="1176" spans="1:16" x14ac:dyDescent="0.25">
      <c r="A1176" s="61">
        <v>40301</v>
      </c>
      <c r="B1176" s="64" t="str">
        <f t="shared" si="67"/>
        <v>segunda-feira</v>
      </c>
      <c r="C1176" s="46">
        <v>6.1400000000000003E-2</v>
      </c>
      <c r="D1176" s="47">
        <v>6.2199999999999998E-2</v>
      </c>
      <c r="E1176" s="48">
        <v>818.95</v>
      </c>
      <c r="F1176" s="48">
        <v>810.21</v>
      </c>
      <c r="G1176">
        <v>809.88</v>
      </c>
      <c r="I1176" s="68"/>
      <c r="J1176" s="69"/>
      <c r="K1176" s="69"/>
      <c r="L1176" s="70"/>
      <c r="M1176" s="70"/>
      <c r="N1176" s="68"/>
      <c r="O1176" s="68"/>
      <c r="P1176" s="70"/>
    </row>
    <row r="1177" spans="1:16" x14ac:dyDescent="0.25">
      <c r="A1177" s="61">
        <v>40302</v>
      </c>
      <c r="B1177" s="64" t="str">
        <f t="shared" si="67"/>
        <v>terça-feira</v>
      </c>
      <c r="C1177" s="46">
        <v>6.1400000000000003E-2</v>
      </c>
      <c r="D1177" s="47">
        <v>6.2199999999999998E-2</v>
      </c>
      <c r="E1177" s="48">
        <v>819.28</v>
      </c>
      <c r="F1177" s="48">
        <v>810.54</v>
      </c>
      <c r="G1177">
        <v>810.21</v>
      </c>
      <c r="I1177" s="68"/>
      <c r="J1177" s="69"/>
      <c r="K1177" s="69"/>
      <c r="L1177" s="70"/>
      <c r="M1177" s="70"/>
      <c r="N1177" s="68"/>
      <c r="O1177" s="68"/>
      <c r="P1177" s="70"/>
    </row>
    <row r="1178" spans="1:16" x14ac:dyDescent="0.25">
      <c r="A1178" s="61">
        <v>40303</v>
      </c>
      <c r="B1178" s="64" t="str">
        <f t="shared" si="67"/>
        <v>quarta-feira</v>
      </c>
      <c r="C1178" s="46">
        <v>6.1600000000000002E-2</v>
      </c>
      <c r="D1178" s="47">
        <v>6.2399999999999997E-2</v>
      </c>
      <c r="E1178" s="48">
        <v>817.42</v>
      </c>
      <c r="F1178" s="48">
        <v>808.7</v>
      </c>
      <c r="G1178">
        <v>808.37</v>
      </c>
      <c r="I1178" s="68"/>
      <c r="J1178" s="69"/>
      <c r="K1178" s="69"/>
      <c r="L1178" s="70"/>
      <c r="M1178" s="70"/>
      <c r="N1178" s="68"/>
      <c r="O1178" s="68"/>
      <c r="P1178" s="70"/>
    </row>
    <row r="1179" spans="1:16" x14ac:dyDescent="0.25">
      <c r="A1179" s="61">
        <v>40304</v>
      </c>
      <c r="B1179" s="64" t="str">
        <f t="shared" si="67"/>
        <v>quinta-feira</v>
      </c>
      <c r="C1179" s="46">
        <v>6.2100000000000002E-2</v>
      </c>
      <c r="D1179" s="47">
        <v>6.2899999999999998E-2</v>
      </c>
      <c r="E1179" s="48">
        <v>812.28</v>
      </c>
      <c r="F1179" s="48">
        <v>803.63</v>
      </c>
      <c r="G1179">
        <v>803.3</v>
      </c>
      <c r="I1179" s="68"/>
      <c r="J1179" s="69"/>
      <c r="K1179" s="69"/>
      <c r="L1179" s="70"/>
      <c r="M1179" s="70"/>
      <c r="N1179" s="68"/>
      <c r="O1179" s="68"/>
      <c r="P1179" s="70"/>
    </row>
    <row r="1180" spans="1:16" x14ac:dyDescent="0.25">
      <c r="A1180" s="61">
        <v>40305</v>
      </c>
      <c r="B1180" s="64" t="str">
        <f t="shared" si="67"/>
        <v>sexta-feira</v>
      </c>
      <c r="C1180" s="46">
        <v>6.2600000000000003E-2</v>
      </c>
      <c r="D1180" s="47">
        <v>6.3399999999999998E-2</v>
      </c>
      <c r="E1180" s="48">
        <v>807.93</v>
      </c>
      <c r="F1180" s="48">
        <v>799.32</v>
      </c>
      <c r="G1180">
        <v>798.67</v>
      </c>
      <c r="I1180" s="68"/>
      <c r="J1180" s="69"/>
      <c r="K1180" s="69"/>
      <c r="L1180" s="70"/>
      <c r="M1180" s="70"/>
      <c r="N1180" s="68"/>
      <c r="O1180" s="68"/>
      <c r="P1180" s="70"/>
    </row>
    <row r="1181" spans="1:16" x14ac:dyDescent="0.25">
      <c r="A1181" s="61">
        <v>40308</v>
      </c>
      <c r="B1181" s="64" t="str">
        <f t="shared" si="67"/>
        <v>segunda-feira</v>
      </c>
      <c r="C1181" s="46">
        <v>6.4899999999999999E-2</v>
      </c>
      <c r="D1181" s="47">
        <v>6.5699999999999995E-2</v>
      </c>
      <c r="E1181" s="48">
        <v>783.8</v>
      </c>
      <c r="F1181" s="48">
        <v>775.47</v>
      </c>
      <c r="G1181">
        <v>775.13</v>
      </c>
      <c r="I1181" s="68"/>
      <c r="J1181" s="69"/>
      <c r="K1181" s="69"/>
      <c r="L1181" s="70"/>
      <c r="M1181" s="70"/>
      <c r="N1181" s="68"/>
      <c r="O1181" s="68"/>
      <c r="P1181" s="70"/>
    </row>
    <row r="1182" spans="1:16" x14ac:dyDescent="0.25">
      <c r="A1182" s="61">
        <v>40309</v>
      </c>
      <c r="B1182" s="64" t="str">
        <f t="shared" si="67"/>
        <v>terça-feira</v>
      </c>
      <c r="C1182" s="46">
        <v>6.4199999999999993E-2</v>
      </c>
      <c r="D1182" s="47">
        <v>6.4999999999999988E-2</v>
      </c>
      <c r="E1182" s="48">
        <v>791.51</v>
      </c>
      <c r="F1182" s="48">
        <v>783.1</v>
      </c>
      <c r="G1182">
        <v>782.75</v>
      </c>
      <c r="I1182" s="68"/>
      <c r="J1182" s="69"/>
      <c r="K1182" s="69"/>
      <c r="L1182" s="70"/>
      <c r="M1182" s="70"/>
      <c r="N1182" s="68"/>
      <c r="O1182" s="68"/>
      <c r="P1182" s="70"/>
    </row>
    <row r="1183" spans="1:16" x14ac:dyDescent="0.25">
      <c r="A1183" s="61">
        <v>40310</v>
      </c>
      <c r="B1183" s="64" t="str">
        <f t="shared" si="67"/>
        <v>quarta-feira</v>
      </c>
      <c r="C1183" s="46">
        <v>6.3899999999999998E-2</v>
      </c>
      <c r="D1183" s="47">
        <v>6.4699999999999994E-2</v>
      </c>
      <c r="E1183" s="48">
        <v>795.03</v>
      </c>
      <c r="F1183" s="48">
        <v>786.59</v>
      </c>
      <c r="G1183">
        <v>786.24</v>
      </c>
      <c r="I1183" s="68"/>
      <c r="J1183" s="69"/>
      <c r="K1183" s="69"/>
      <c r="L1183" s="70"/>
      <c r="M1183" s="70"/>
      <c r="N1183" s="68"/>
      <c r="O1183" s="68"/>
      <c r="P1183" s="70"/>
    </row>
    <row r="1184" spans="1:16" x14ac:dyDescent="0.25">
      <c r="A1184" s="61">
        <v>40311</v>
      </c>
      <c r="B1184" s="64" t="str">
        <f t="shared" si="67"/>
        <v>quinta-feira</v>
      </c>
      <c r="C1184" s="46">
        <v>6.3899999999999998E-2</v>
      </c>
      <c r="D1184" s="47">
        <v>6.4699999999999994E-2</v>
      </c>
      <c r="E1184" s="48">
        <v>795.38</v>
      </c>
      <c r="F1184" s="48">
        <v>786.93</v>
      </c>
      <c r="G1184">
        <v>786.59</v>
      </c>
      <c r="I1184" s="68"/>
      <c r="J1184" s="69"/>
      <c r="K1184" s="69"/>
      <c r="L1184" s="70"/>
      <c r="M1184" s="70"/>
      <c r="N1184" s="68"/>
      <c r="O1184" s="68"/>
      <c r="P1184" s="70"/>
    </row>
    <row r="1185" spans="1:16" x14ac:dyDescent="0.25">
      <c r="A1185" s="61">
        <v>40312</v>
      </c>
      <c r="B1185" s="64" t="str">
        <f t="shared" si="67"/>
        <v>sexta-feira</v>
      </c>
      <c r="C1185" s="46">
        <v>6.3500000000000001E-2</v>
      </c>
      <c r="D1185" s="47">
        <v>6.4299999999999996E-2</v>
      </c>
      <c r="E1185" s="48">
        <v>800.22</v>
      </c>
      <c r="F1185" s="48">
        <v>791.72</v>
      </c>
      <c r="G1185">
        <v>791.18</v>
      </c>
      <c r="I1185" s="68"/>
      <c r="J1185" s="69"/>
      <c r="K1185" s="69"/>
      <c r="L1185" s="70"/>
      <c r="M1185" s="70"/>
      <c r="N1185" s="68"/>
      <c r="O1185" s="68"/>
      <c r="P1185" s="70"/>
    </row>
    <row r="1186" spans="1:16" x14ac:dyDescent="0.25">
      <c r="A1186" s="61">
        <v>40315</v>
      </c>
      <c r="B1186" s="64" t="str">
        <f t="shared" si="67"/>
        <v>segunda-feira</v>
      </c>
      <c r="C1186" s="46">
        <v>6.3500000000000001E-2</v>
      </c>
      <c r="D1186" s="47">
        <v>6.4299999999999996E-2</v>
      </c>
      <c r="E1186" s="48">
        <v>800.53</v>
      </c>
      <c r="F1186" s="48">
        <v>792.03</v>
      </c>
      <c r="G1186">
        <v>791.72</v>
      </c>
      <c r="I1186" s="68"/>
      <c r="J1186" s="69"/>
      <c r="K1186" s="69"/>
      <c r="L1186" s="70"/>
      <c r="M1186" s="70"/>
      <c r="N1186" s="68"/>
      <c r="O1186" s="68"/>
      <c r="P1186" s="70"/>
    </row>
    <row r="1187" spans="1:16" x14ac:dyDescent="0.25">
      <c r="A1187" s="61">
        <v>40316</v>
      </c>
      <c r="B1187" s="64" t="str">
        <f t="shared" si="67"/>
        <v>terça-feira</v>
      </c>
      <c r="C1187" s="46">
        <v>6.3700000000000007E-2</v>
      </c>
      <c r="D1187" s="47">
        <v>6.4500000000000002E-2</v>
      </c>
      <c r="E1187" s="48">
        <v>798.71</v>
      </c>
      <c r="F1187" s="48">
        <v>790.23</v>
      </c>
      <c r="G1187">
        <v>789.92</v>
      </c>
      <c r="I1187" s="68"/>
      <c r="J1187" s="69"/>
      <c r="K1187" s="69"/>
      <c r="L1187" s="70"/>
      <c r="M1187" s="70"/>
      <c r="N1187" s="68"/>
      <c r="O1187" s="68"/>
      <c r="P1187" s="70"/>
    </row>
    <row r="1188" spans="1:16" x14ac:dyDescent="0.25">
      <c r="A1188" s="61">
        <v>40317</v>
      </c>
      <c r="B1188" s="64" t="str">
        <f t="shared" si="67"/>
        <v>quarta-feira</v>
      </c>
      <c r="C1188" s="46">
        <v>6.3799999999999996E-2</v>
      </c>
      <c r="D1188" s="47">
        <v>6.4599999999999991E-2</v>
      </c>
      <c r="E1188" s="48">
        <v>797.96</v>
      </c>
      <c r="F1188" s="48">
        <v>789.49</v>
      </c>
      <c r="G1188">
        <v>789.18</v>
      </c>
      <c r="I1188" s="68"/>
      <c r="J1188" s="69"/>
      <c r="K1188" s="69"/>
      <c r="L1188" s="70"/>
      <c r="M1188" s="70"/>
      <c r="N1188" s="68"/>
      <c r="O1188" s="68"/>
      <c r="P1188" s="70"/>
    </row>
    <row r="1189" spans="1:16" x14ac:dyDescent="0.25">
      <c r="A1189" s="61">
        <v>40318</v>
      </c>
      <c r="B1189" s="64" t="str">
        <f t="shared" si="67"/>
        <v>quinta-feira</v>
      </c>
      <c r="C1189" s="46">
        <v>6.4000000000000001E-2</v>
      </c>
      <c r="D1189" s="47">
        <v>6.4799999999999996E-2</v>
      </c>
      <c r="E1189" s="48">
        <v>796.14</v>
      </c>
      <c r="F1189" s="48">
        <v>787.69</v>
      </c>
      <c r="G1189">
        <v>787.38</v>
      </c>
      <c r="I1189" s="68"/>
      <c r="J1189" s="69"/>
      <c r="K1189" s="69"/>
      <c r="L1189" s="70"/>
      <c r="M1189" s="70"/>
      <c r="N1189" s="68"/>
      <c r="O1189" s="68"/>
      <c r="P1189" s="70"/>
    </row>
    <row r="1190" spans="1:16" x14ac:dyDescent="0.25">
      <c r="A1190" s="61">
        <v>40319</v>
      </c>
      <c r="B1190" s="64" t="str">
        <f t="shared" si="67"/>
        <v>sexta-feira</v>
      </c>
      <c r="C1190" s="46">
        <v>6.4000000000000001E-2</v>
      </c>
      <c r="D1190" s="47">
        <v>6.4799999999999996E-2</v>
      </c>
      <c r="E1190" s="48">
        <v>796.75</v>
      </c>
      <c r="F1190" s="48">
        <v>788.3</v>
      </c>
      <c r="G1190">
        <v>787.74</v>
      </c>
      <c r="I1190" s="68"/>
      <c r="J1190" s="69"/>
      <c r="K1190" s="69"/>
      <c r="L1190" s="70"/>
      <c r="M1190" s="70"/>
      <c r="N1190" s="68"/>
      <c r="O1190" s="68"/>
      <c r="P1190" s="70"/>
    </row>
    <row r="1191" spans="1:16" x14ac:dyDescent="0.25">
      <c r="A1191" s="61">
        <v>40322</v>
      </c>
      <c r="B1191" s="64" t="str">
        <f t="shared" si="67"/>
        <v>segunda-feira</v>
      </c>
      <c r="C1191" s="46">
        <v>6.3899999999999998E-2</v>
      </c>
      <c r="D1191" s="47">
        <v>6.4699999999999994E-2</v>
      </c>
      <c r="E1191" s="48">
        <v>798.13</v>
      </c>
      <c r="F1191" s="48">
        <v>789.67</v>
      </c>
      <c r="G1191">
        <v>789.35</v>
      </c>
      <c r="I1191" s="68"/>
      <c r="J1191" s="69"/>
      <c r="K1191" s="69"/>
      <c r="L1191" s="70"/>
      <c r="M1191" s="70"/>
      <c r="N1191" s="68"/>
      <c r="O1191" s="68"/>
      <c r="P1191" s="70"/>
    </row>
    <row r="1192" spans="1:16" x14ac:dyDescent="0.25">
      <c r="A1192" s="61">
        <v>40323</v>
      </c>
      <c r="B1192" s="64" t="str">
        <f t="shared" si="67"/>
        <v>terça-feira</v>
      </c>
      <c r="C1192" s="46">
        <v>6.3899999999999998E-2</v>
      </c>
      <c r="D1192" s="47">
        <v>6.4699999999999994E-2</v>
      </c>
      <c r="E1192" s="48">
        <v>798.45</v>
      </c>
      <c r="F1192" s="48">
        <v>789.99</v>
      </c>
      <c r="G1192">
        <v>789.67</v>
      </c>
      <c r="I1192" s="68"/>
      <c r="J1192" s="69"/>
      <c r="K1192" s="69"/>
      <c r="L1192" s="70"/>
      <c r="M1192" s="70"/>
      <c r="N1192" s="68"/>
      <c r="O1192" s="68"/>
      <c r="P1192" s="70"/>
    </row>
    <row r="1193" spans="1:16" x14ac:dyDescent="0.25">
      <c r="A1193" s="61">
        <v>40324</v>
      </c>
      <c r="B1193" s="64" t="str">
        <f t="shared" si="67"/>
        <v>quarta-feira</v>
      </c>
      <c r="C1193" s="46">
        <v>6.3899999999999998E-2</v>
      </c>
      <c r="D1193" s="47">
        <v>6.4699999999999994E-2</v>
      </c>
      <c r="E1193" s="48">
        <v>798.77</v>
      </c>
      <c r="F1193" s="48">
        <v>790.31</v>
      </c>
      <c r="G1193">
        <v>789.99</v>
      </c>
      <c r="I1193" s="68"/>
      <c r="J1193" s="69"/>
      <c r="K1193" s="69"/>
      <c r="L1193" s="70"/>
      <c r="M1193" s="70"/>
      <c r="N1193" s="68"/>
      <c r="O1193" s="68"/>
      <c r="P1193" s="70"/>
    </row>
    <row r="1194" spans="1:16" x14ac:dyDescent="0.25">
      <c r="A1194" s="61">
        <v>40325</v>
      </c>
      <c r="B1194" s="64" t="str">
        <f t="shared" si="67"/>
        <v>quinta-feira</v>
      </c>
      <c r="C1194" s="46">
        <v>6.3899999999999998E-2</v>
      </c>
      <c r="D1194" s="47">
        <v>6.4699999999999994E-2</v>
      </c>
      <c r="E1194" s="48">
        <v>799.09</v>
      </c>
      <c r="F1194" s="48">
        <v>790.63</v>
      </c>
      <c r="G1194">
        <v>790.31</v>
      </c>
      <c r="I1194" s="68"/>
      <c r="J1194" s="69"/>
      <c r="K1194" s="69"/>
      <c r="L1194" s="70"/>
      <c r="M1194" s="70"/>
      <c r="N1194" s="68"/>
      <c r="O1194" s="68"/>
      <c r="P1194" s="70"/>
    </row>
    <row r="1195" spans="1:16" x14ac:dyDescent="0.25">
      <c r="A1195" s="61">
        <v>40326</v>
      </c>
      <c r="B1195" s="64" t="str">
        <f t="shared" si="67"/>
        <v>sexta-feira</v>
      </c>
      <c r="C1195" s="46">
        <v>6.3700000000000007E-2</v>
      </c>
      <c r="D1195" s="47">
        <v>6.4500000000000002E-2</v>
      </c>
      <c r="E1195" s="48">
        <v>801.79</v>
      </c>
      <c r="F1195" s="48">
        <v>793.3</v>
      </c>
      <c r="G1195">
        <v>792.73</v>
      </c>
      <c r="I1195" s="68"/>
      <c r="J1195" s="69"/>
      <c r="K1195" s="69"/>
      <c r="L1195" s="70"/>
      <c r="M1195" s="70"/>
      <c r="N1195" s="68"/>
      <c r="O1195" s="68"/>
      <c r="P1195" s="70"/>
    </row>
    <row r="1196" spans="1:16" x14ac:dyDescent="0.25">
      <c r="A1196" s="61">
        <v>40329</v>
      </c>
      <c r="B1196" s="64" t="str">
        <f t="shared" si="67"/>
        <v>segunda-feira</v>
      </c>
      <c r="C1196" s="46">
        <v>6.3700000000000007E-2</v>
      </c>
      <c r="D1196" s="47">
        <v>6.4500000000000002E-2</v>
      </c>
      <c r="E1196" s="48">
        <v>802.11</v>
      </c>
      <c r="F1196" s="48">
        <v>793.62</v>
      </c>
      <c r="G1196">
        <v>793.3</v>
      </c>
      <c r="I1196" s="68"/>
      <c r="J1196" s="69"/>
      <c r="K1196" s="69"/>
      <c r="L1196" s="70"/>
      <c r="M1196" s="70"/>
      <c r="N1196" s="68"/>
      <c r="O1196" s="68"/>
      <c r="P1196" s="70"/>
    </row>
    <row r="1197" spans="1:16" x14ac:dyDescent="0.25">
      <c r="A1197" s="61">
        <v>40330</v>
      </c>
      <c r="B1197" s="64" t="str">
        <f t="shared" si="67"/>
        <v>terça-feira</v>
      </c>
      <c r="C1197" s="46">
        <v>6.3600000000000004E-2</v>
      </c>
      <c r="D1197" s="47">
        <v>6.4399999999999999E-2</v>
      </c>
      <c r="E1197" s="48">
        <v>803.5</v>
      </c>
      <c r="F1197" s="48">
        <v>794.99</v>
      </c>
      <c r="G1197">
        <v>794.67</v>
      </c>
      <c r="I1197" s="68"/>
      <c r="J1197" s="69"/>
      <c r="K1197" s="69"/>
      <c r="L1197" s="70"/>
      <c r="M1197" s="70"/>
      <c r="N1197" s="68"/>
      <c r="O1197" s="68"/>
      <c r="P1197" s="70"/>
    </row>
    <row r="1198" spans="1:16" x14ac:dyDescent="0.25">
      <c r="A1198" s="61">
        <v>40331</v>
      </c>
      <c r="B1198" s="64" t="str">
        <f t="shared" si="67"/>
        <v>quarta-feira</v>
      </c>
      <c r="C1198" s="46">
        <v>6.3299999999999995E-2</v>
      </c>
      <c r="D1198" s="47">
        <v>6.409999999999999E-2</v>
      </c>
      <c r="E1198" s="48">
        <v>807.16</v>
      </c>
      <c r="F1198" s="48">
        <v>798.62</v>
      </c>
      <c r="G1198">
        <v>798.17</v>
      </c>
      <c r="I1198" s="68"/>
      <c r="J1198" s="69"/>
      <c r="K1198" s="69"/>
      <c r="L1198" s="70"/>
      <c r="M1198" s="70"/>
      <c r="N1198" s="68"/>
      <c r="O1198" s="68"/>
      <c r="P1198" s="70"/>
    </row>
    <row r="1199" spans="1:16" x14ac:dyDescent="0.25">
      <c r="A1199" s="61">
        <v>40333</v>
      </c>
      <c r="B1199" s="64" t="str">
        <f t="shared" si="67"/>
        <v>sexta-feira</v>
      </c>
      <c r="C1199" s="46">
        <v>6.3100000000000003E-2</v>
      </c>
      <c r="D1199" s="47">
        <v>6.3899999999999998E-2</v>
      </c>
      <c r="E1199" s="48">
        <v>809.89</v>
      </c>
      <c r="F1199" s="48">
        <v>801.31</v>
      </c>
      <c r="G1199">
        <v>800.74</v>
      </c>
      <c r="I1199" s="68"/>
      <c r="J1199" s="69"/>
      <c r="K1199" s="69"/>
      <c r="L1199" s="70"/>
      <c r="M1199" s="70"/>
      <c r="N1199" s="68"/>
      <c r="O1199" s="68"/>
      <c r="P1199" s="70"/>
    </row>
    <row r="1200" spans="1:16" x14ac:dyDescent="0.25">
      <c r="A1200" s="61">
        <v>40336</v>
      </c>
      <c r="B1200" s="64" t="str">
        <f t="shared" si="67"/>
        <v>segunda-feira</v>
      </c>
      <c r="C1200" s="46">
        <v>6.25E-2</v>
      </c>
      <c r="D1200" s="47">
        <v>6.3299999999999995E-2</v>
      </c>
      <c r="E1200" s="48">
        <v>816.71</v>
      </c>
      <c r="F1200" s="48">
        <v>808.06</v>
      </c>
      <c r="G1200">
        <v>807.73</v>
      </c>
      <c r="I1200" s="68"/>
      <c r="J1200" s="69"/>
      <c r="K1200" s="69"/>
      <c r="L1200" s="70"/>
      <c r="M1200" s="70"/>
      <c r="N1200" s="68"/>
      <c r="O1200" s="68"/>
      <c r="P1200" s="70"/>
    </row>
    <row r="1201" spans="1:16" x14ac:dyDescent="0.25">
      <c r="A1201" s="61">
        <v>40337</v>
      </c>
      <c r="B1201" s="64" t="str">
        <f t="shared" si="67"/>
        <v>terça-feira</v>
      </c>
      <c r="C1201" s="46">
        <v>6.25E-2</v>
      </c>
      <c r="D1201" s="47">
        <v>6.3299999999999995E-2</v>
      </c>
      <c r="E1201" s="48">
        <v>817.03</v>
      </c>
      <c r="F1201" s="48">
        <v>808.38</v>
      </c>
      <c r="G1201">
        <v>808.06</v>
      </c>
      <c r="I1201" s="68"/>
      <c r="J1201" s="69"/>
      <c r="K1201" s="69"/>
      <c r="L1201" s="70"/>
      <c r="M1201" s="70"/>
      <c r="N1201" s="68"/>
      <c r="O1201" s="68"/>
      <c r="P1201" s="70"/>
    </row>
    <row r="1202" spans="1:16" x14ac:dyDescent="0.25">
      <c r="A1202" s="61">
        <v>40338</v>
      </c>
      <c r="B1202" s="64" t="str">
        <f t="shared" si="67"/>
        <v>quarta-feira</v>
      </c>
      <c r="C1202" s="46">
        <v>6.2600000000000003E-2</v>
      </c>
      <c r="D1202" s="47">
        <v>6.3399999999999998E-2</v>
      </c>
      <c r="E1202" s="48">
        <v>815.92</v>
      </c>
      <c r="F1202" s="48">
        <v>807.29</v>
      </c>
      <c r="G1202">
        <v>806.98</v>
      </c>
      <c r="I1202" s="68"/>
      <c r="J1202" s="69"/>
      <c r="K1202" s="69"/>
      <c r="L1202" s="70"/>
      <c r="M1202" s="70"/>
      <c r="N1202" s="68"/>
      <c r="O1202" s="68"/>
      <c r="P1202" s="70"/>
    </row>
    <row r="1203" spans="1:16" x14ac:dyDescent="0.25">
      <c r="A1203" s="61">
        <v>40339</v>
      </c>
      <c r="B1203" s="64" t="str">
        <f t="shared" si="67"/>
        <v>quinta-feira</v>
      </c>
      <c r="C1203" s="46">
        <v>6.25E-2</v>
      </c>
      <c r="D1203" s="47">
        <v>6.3299999999999995E-2</v>
      </c>
      <c r="E1203" s="48">
        <v>817.32</v>
      </c>
      <c r="F1203" s="48">
        <v>808.67</v>
      </c>
      <c r="G1203">
        <v>808.36</v>
      </c>
      <c r="I1203" s="68"/>
      <c r="J1203" s="69"/>
      <c r="K1203" s="69"/>
      <c r="L1203" s="70"/>
      <c r="M1203" s="70"/>
      <c r="N1203" s="68"/>
      <c r="O1203" s="68"/>
      <c r="P1203" s="70"/>
    </row>
    <row r="1204" spans="1:16" x14ac:dyDescent="0.25">
      <c r="A1204" s="61">
        <v>40340</v>
      </c>
      <c r="B1204" s="64" t="str">
        <f t="shared" si="67"/>
        <v>sexta-feira</v>
      </c>
      <c r="C1204" s="46">
        <v>6.25E-2</v>
      </c>
      <c r="D1204" s="47">
        <v>6.3299999999999995E-2</v>
      </c>
      <c r="E1204" s="48">
        <v>817.86</v>
      </c>
      <c r="F1204" s="48">
        <v>809.2</v>
      </c>
      <c r="G1204">
        <v>808.67</v>
      </c>
      <c r="I1204" s="68"/>
      <c r="J1204" s="69"/>
      <c r="K1204" s="69"/>
      <c r="L1204" s="70"/>
      <c r="M1204" s="70"/>
      <c r="N1204" s="68"/>
      <c r="O1204" s="68"/>
      <c r="P1204" s="70"/>
    </row>
    <row r="1205" spans="1:16" x14ac:dyDescent="0.25">
      <c r="A1205" s="61">
        <v>40343</v>
      </c>
      <c r="B1205" s="64" t="str">
        <f t="shared" si="67"/>
        <v>segunda-feira</v>
      </c>
      <c r="C1205" s="46">
        <v>6.2600000000000003E-2</v>
      </c>
      <c r="D1205" s="47">
        <v>6.3399999999999998E-2</v>
      </c>
      <c r="E1205" s="48">
        <v>817.08</v>
      </c>
      <c r="F1205" s="48">
        <v>808.44</v>
      </c>
      <c r="G1205">
        <v>808.18</v>
      </c>
      <c r="I1205" s="68"/>
      <c r="J1205" s="69"/>
      <c r="K1205" s="69"/>
      <c r="L1205" s="70"/>
      <c r="M1205" s="70"/>
      <c r="N1205" s="68"/>
      <c r="O1205" s="68"/>
      <c r="P1205" s="70"/>
    </row>
    <row r="1206" spans="1:16" x14ac:dyDescent="0.25">
      <c r="A1206" s="61">
        <v>40344</v>
      </c>
      <c r="B1206" s="64" t="str">
        <f t="shared" si="67"/>
        <v>terça-feira</v>
      </c>
      <c r="C1206" s="46">
        <v>6.2600000000000003E-2</v>
      </c>
      <c r="D1206" s="47">
        <v>6.3399999999999998E-2</v>
      </c>
      <c r="E1206" s="48">
        <v>817.34</v>
      </c>
      <c r="F1206" s="48">
        <v>808.7</v>
      </c>
      <c r="G1206">
        <v>808.44</v>
      </c>
      <c r="I1206" s="68"/>
      <c r="J1206" s="69"/>
      <c r="K1206" s="69"/>
      <c r="L1206" s="70"/>
      <c r="M1206" s="70"/>
      <c r="N1206" s="68"/>
      <c r="O1206" s="68"/>
      <c r="P1206" s="70"/>
    </row>
    <row r="1207" spans="1:16" x14ac:dyDescent="0.25">
      <c r="A1207" s="61">
        <v>40345</v>
      </c>
      <c r="B1207" s="64" t="str">
        <f t="shared" si="67"/>
        <v>quarta-feira</v>
      </c>
      <c r="C1207" s="46">
        <v>6.2899999999999998E-2</v>
      </c>
      <c r="D1207" s="47">
        <v>6.3699999999999993E-2</v>
      </c>
      <c r="E1207" s="48">
        <v>814.35</v>
      </c>
      <c r="F1207" s="48">
        <v>805.74</v>
      </c>
      <c r="G1207">
        <v>805.48</v>
      </c>
      <c r="I1207" s="68"/>
      <c r="J1207" s="69"/>
      <c r="K1207" s="69"/>
      <c r="L1207" s="70"/>
      <c r="M1207" s="70"/>
      <c r="N1207" s="68"/>
      <c r="O1207" s="68"/>
      <c r="P1207" s="70"/>
    </row>
    <row r="1208" spans="1:16" x14ac:dyDescent="0.25">
      <c r="A1208" s="61">
        <v>40346</v>
      </c>
      <c r="B1208" s="64" t="str">
        <f t="shared" si="67"/>
        <v>quinta-feira</v>
      </c>
      <c r="C1208" s="46">
        <v>6.2700000000000006E-2</v>
      </c>
      <c r="D1208" s="47">
        <v>6.3500000000000001E-2</v>
      </c>
      <c r="E1208" s="48">
        <v>816.77</v>
      </c>
      <c r="F1208" s="48">
        <v>808.14</v>
      </c>
      <c r="G1208">
        <v>807.88</v>
      </c>
      <c r="I1208" s="68"/>
      <c r="J1208" s="69"/>
      <c r="K1208" s="69"/>
      <c r="L1208" s="70"/>
      <c r="M1208" s="70"/>
      <c r="N1208" s="68"/>
      <c r="O1208" s="68"/>
      <c r="P1208" s="70"/>
    </row>
    <row r="1209" spans="1:16" x14ac:dyDescent="0.25">
      <c r="A1209" s="61">
        <v>40347</v>
      </c>
      <c r="B1209" s="64" t="str">
        <f t="shared" si="67"/>
        <v>sexta-feira</v>
      </c>
      <c r="C1209" s="46">
        <v>6.2700000000000006E-2</v>
      </c>
      <c r="D1209" s="47">
        <v>6.3500000000000001E-2</v>
      </c>
      <c r="E1209" s="48">
        <v>817.16</v>
      </c>
      <c r="F1209" s="48">
        <v>808.53</v>
      </c>
      <c r="G1209">
        <v>808.14</v>
      </c>
      <c r="I1209" s="68"/>
      <c r="J1209" s="69"/>
      <c r="K1209" s="69"/>
      <c r="L1209" s="70"/>
      <c r="M1209" s="70"/>
      <c r="N1209" s="68"/>
      <c r="O1209" s="68"/>
      <c r="P1209" s="70"/>
    </row>
    <row r="1210" spans="1:16" x14ac:dyDescent="0.25">
      <c r="A1210" s="61">
        <v>40350</v>
      </c>
      <c r="B1210" s="64" t="str">
        <f t="shared" si="67"/>
        <v>segunda-feira</v>
      </c>
      <c r="C1210" s="46">
        <v>6.25E-2</v>
      </c>
      <c r="D1210" s="47">
        <v>6.3299999999999995E-2</v>
      </c>
      <c r="E1210" s="48">
        <v>819.59</v>
      </c>
      <c r="F1210" s="48">
        <v>810.93</v>
      </c>
      <c r="G1210">
        <v>810.67</v>
      </c>
      <c r="I1210" s="68"/>
      <c r="J1210" s="69"/>
      <c r="K1210" s="69"/>
      <c r="L1210" s="70"/>
      <c r="M1210" s="70"/>
      <c r="N1210" s="68"/>
      <c r="O1210" s="68"/>
      <c r="P1210" s="70"/>
    </row>
    <row r="1211" spans="1:16" x14ac:dyDescent="0.25">
      <c r="A1211" s="61">
        <v>40351</v>
      </c>
      <c r="B1211" s="64" t="str">
        <f t="shared" si="67"/>
        <v>terça-feira</v>
      </c>
      <c r="C1211" s="46">
        <v>6.25E-2</v>
      </c>
      <c r="D1211" s="47">
        <v>6.3299999999999995E-2</v>
      </c>
      <c r="E1211" s="48">
        <v>819.85</v>
      </c>
      <c r="F1211" s="48">
        <v>811.19</v>
      </c>
      <c r="G1211">
        <v>810.93</v>
      </c>
      <c r="I1211" s="68"/>
      <c r="J1211" s="69"/>
      <c r="K1211" s="69"/>
      <c r="L1211" s="70"/>
      <c r="M1211" s="70"/>
      <c r="N1211" s="68"/>
      <c r="O1211" s="68"/>
      <c r="P1211" s="70"/>
    </row>
    <row r="1212" spans="1:16" x14ac:dyDescent="0.25">
      <c r="A1212" s="61">
        <v>40352</v>
      </c>
      <c r="B1212" s="64" t="str">
        <f t="shared" si="67"/>
        <v>quarta-feira</v>
      </c>
      <c r="C1212" s="46">
        <v>6.25E-2</v>
      </c>
      <c r="D1212" s="47">
        <v>6.3299999999999995E-2</v>
      </c>
      <c r="E1212" s="48">
        <v>819.86</v>
      </c>
      <c r="F1212" s="48">
        <v>811.21</v>
      </c>
      <c r="G1212">
        <v>810.98</v>
      </c>
      <c r="I1212" s="68"/>
      <c r="J1212" s="69"/>
      <c r="K1212" s="69"/>
      <c r="L1212" s="70"/>
      <c r="M1212" s="70"/>
      <c r="N1212" s="68"/>
      <c r="O1212" s="68"/>
      <c r="P1212" s="70"/>
    </row>
    <row r="1213" spans="1:16" x14ac:dyDescent="0.25">
      <c r="A1213" s="61">
        <v>40353</v>
      </c>
      <c r="B1213" s="64" t="str">
        <f t="shared" si="67"/>
        <v>quinta-feira</v>
      </c>
      <c r="C1213" s="46">
        <v>6.25E-2</v>
      </c>
      <c r="D1213" s="47">
        <v>6.3299999999999995E-2</v>
      </c>
      <c r="E1213" s="48">
        <v>820.1</v>
      </c>
      <c r="F1213" s="48">
        <v>811.44</v>
      </c>
      <c r="G1213">
        <v>811.21</v>
      </c>
      <c r="I1213" s="68"/>
      <c r="J1213" s="69"/>
      <c r="K1213" s="69"/>
      <c r="L1213" s="70"/>
      <c r="M1213" s="70"/>
      <c r="N1213" s="68"/>
      <c r="O1213" s="68"/>
      <c r="P1213" s="70"/>
    </row>
    <row r="1214" spans="1:16" x14ac:dyDescent="0.25">
      <c r="A1214" s="61">
        <v>40354</v>
      </c>
      <c r="B1214" s="64" t="str">
        <f t="shared" si="67"/>
        <v>sexta-feira</v>
      </c>
      <c r="C1214" s="46">
        <v>6.2399999999999997E-2</v>
      </c>
      <c r="D1214" s="47">
        <v>6.3199999999999992E-2</v>
      </c>
      <c r="E1214" s="48">
        <v>821.49</v>
      </c>
      <c r="F1214" s="48">
        <v>812.82</v>
      </c>
      <c r="G1214">
        <v>812.52</v>
      </c>
      <c r="I1214" s="68"/>
      <c r="J1214" s="69"/>
      <c r="K1214" s="69"/>
      <c r="L1214" s="70"/>
      <c r="M1214" s="70"/>
      <c r="N1214" s="68"/>
      <c r="O1214" s="68"/>
      <c r="P1214" s="70"/>
    </row>
    <row r="1215" spans="1:16" x14ac:dyDescent="0.25">
      <c r="A1215" s="61">
        <v>40357</v>
      </c>
      <c r="B1215" s="64" t="str">
        <f t="shared" si="67"/>
        <v>segunda-feira</v>
      </c>
      <c r="C1215" s="46">
        <v>6.25E-2</v>
      </c>
      <c r="D1215" s="47">
        <v>6.3299999999999995E-2</v>
      </c>
      <c r="E1215" s="48">
        <v>820.63</v>
      </c>
      <c r="F1215" s="48">
        <v>811.98</v>
      </c>
      <c r="G1215">
        <v>811.75</v>
      </c>
      <c r="I1215" s="68"/>
      <c r="J1215" s="69"/>
      <c r="K1215" s="69"/>
      <c r="L1215" s="70"/>
      <c r="M1215" s="70"/>
      <c r="N1215" s="68"/>
      <c r="O1215" s="68"/>
      <c r="P1215" s="70"/>
    </row>
    <row r="1216" spans="1:16" x14ac:dyDescent="0.25">
      <c r="A1216" s="61">
        <v>40358</v>
      </c>
      <c r="B1216" s="64" t="str">
        <f t="shared" si="67"/>
        <v>terça-feira</v>
      </c>
      <c r="C1216" s="46">
        <v>6.2399999999999997E-2</v>
      </c>
      <c r="D1216" s="47">
        <v>6.3199999999999992E-2</v>
      </c>
      <c r="E1216" s="48">
        <v>821.96</v>
      </c>
      <c r="F1216" s="48">
        <v>813.29</v>
      </c>
      <c r="G1216">
        <v>813.06</v>
      </c>
      <c r="I1216" s="68"/>
      <c r="J1216" s="69"/>
      <c r="K1216" s="69"/>
      <c r="L1216" s="70"/>
      <c r="M1216" s="70"/>
      <c r="N1216" s="68"/>
      <c r="O1216" s="68"/>
      <c r="P1216" s="70"/>
    </row>
    <row r="1217" spans="1:16" x14ac:dyDescent="0.25">
      <c r="A1217" s="61">
        <v>40359</v>
      </c>
      <c r="B1217" s="64" t="str">
        <f t="shared" si="67"/>
        <v>quarta-feira</v>
      </c>
      <c r="C1217" s="46">
        <v>6.2600000000000003E-2</v>
      </c>
      <c r="D1217" s="47">
        <v>6.3399999999999998E-2</v>
      </c>
      <c r="E1217" s="48">
        <v>820.01</v>
      </c>
      <c r="F1217" s="48">
        <v>811.37</v>
      </c>
      <c r="G1217">
        <v>811.14</v>
      </c>
      <c r="I1217" s="68"/>
      <c r="J1217" s="69"/>
      <c r="K1217" s="69"/>
      <c r="L1217" s="70"/>
      <c r="M1217" s="70"/>
      <c r="N1217" s="68"/>
      <c r="O1217" s="68"/>
      <c r="P1217" s="70"/>
    </row>
    <row r="1218" spans="1:16" x14ac:dyDescent="0.25">
      <c r="A1218" s="61">
        <v>40360</v>
      </c>
      <c r="B1218" s="64" t="str">
        <f t="shared" si="67"/>
        <v>quinta-feira</v>
      </c>
      <c r="C1218" s="46">
        <v>6.2799999999999995E-2</v>
      </c>
      <c r="D1218" s="47">
        <v>6.359999999999999E-2</v>
      </c>
      <c r="E1218" s="48">
        <v>818.08</v>
      </c>
      <c r="F1218" s="48">
        <v>809.46</v>
      </c>
      <c r="G1218">
        <v>809.22</v>
      </c>
      <c r="I1218" s="68"/>
      <c r="J1218" s="69"/>
      <c r="K1218" s="69"/>
      <c r="L1218" s="70"/>
      <c r="M1218" s="70"/>
      <c r="N1218" s="68"/>
      <c r="O1218" s="68"/>
      <c r="P1218" s="70"/>
    </row>
    <row r="1219" spans="1:16" x14ac:dyDescent="0.25">
      <c r="A1219" s="61">
        <v>40361</v>
      </c>
      <c r="B1219" s="64" t="str">
        <f t="shared" ref="B1219:B1282" si="68">TEXT(A1219,"dddd")</f>
        <v>sexta-feira</v>
      </c>
      <c r="C1219" s="46">
        <v>6.2799999999999995E-2</v>
      </c>
      <c r="D1219" s="47">
        <v>6.359999999999999E-2</v>
      </c>
      <c r="E1219" s="48">
        <v>818.38</v>
      </c>
      <c r="F1219" s="48">
        <v>809.76</v>
      </c>
      <c r="G1219">
        <v>809.46</v>
      </c>
      <c r="I1219" s="68"/>
      <c r="J1219" s="69"/>
      <c r="K1219" s="69"/>
      <c r="L1219" s="70"/>
      <c r="M1219" s="70"/>
      <c r="N1219" s="68"/>
      <c r="O1219" s="68"/>
      <c r="P1219" s="70"/>
    </row>
    <row r="1220" spans="1:16" x14ac:dyDescent="0.25">
      <c r="A1220" s="61">
        <v>40364</v>
      </c>
      <c r="B1220" s="64" t="str">
        <f t="shared" si="68"/>
        <v>segunda-feira</v>
      </c>
      <c r="C1220" s="46">
        <v>6.2700000000000006E-2</v>
      </c>
      <c r="D1220" s="47">
        <v>6.3500000000000001E-2</v>
      </c>
      <c r="E1220" s="48">
        <v>819.7</v>
      </c>
      <c r="F1220" s="48">
        <v>811.07</v>
      </c>
      <c r="G1220">
        <v>810.83</v>
      </c>
      <c r="I1220" s="68"/>
      <c r="J1220" s="69"/>
      <c r="K1220" s="69"/>
      <c r="L1220" s="70"/>
      <c r="M1220" s="70"/>
      <c r="N1220" s="68"/>
      <c r="O1220" s="68"/>
      <c r="P1220" s="70"/>
    </row>
    <row r="1221" spans="1:16" x14ac:dyDescent="0.25">
      <c r="A1221" s="61">
        <v>40365</v>
      </c>
      <c r="B1221" s="64" t="str">
        <f t="shared" si="68"/>
        <v>terça-feira</v>
      </c>
      <c r="C1221" s="46">
        <v>6.2700000000000006E-2</v>
      </c>
      <c r="D1221" s="47">
        <v>6.3500000000000001E-2</v>
      </c>
      <c r="E1221" s="48">
        <v>819.93</v>
      </c>
      <c r="F1221" s="48">
        <v>811.3</v>
      </c>
      <c r="G1221">
        <v>811.07</v>
      </c>
      <c r="I1221" s="68"/>
      <c r="J1221" s="69"/>
      <c r="K1221" s="69"/>
      <c r="L1221" s="70"/>
      <c r="M1221" s="70"/>
      <c r="N1221" s="68"/>
      <c r="O1221" s="68"/>
      <c r="P1221" s="70"/>
    </row>
    <row r="1222" spans="1:16" x14ac:dyDescent="0.25">
      <c r="A1222" s="61">
        <v>40366</v>
      </c>
      <c r="B1222" s="64" t="str">
        <f t="shared" si="68"/>
        <v>quarta-feira</v>
      </c>
      <c r="C1222" s="46">
        <v>6.2700000000000006E-2</v>
      </c>
      <c r="D1222" s="47">
        <v>6.3500000000000001E-2</v>
      </c>
      <c r="E1222" s="48">
        <v>819.35</v>
      </c>
      <c r="F1222" s="48">
        <v>810.73</v>
      </c>
      <c r="G1222">
        <v>810.53</v>
      </c>
      <c r="I1222" s="68"/>
      <c r="J1222" s="69"/>
      <c r="K1222" s="69"/>
      <c r="L1222" s="70"/>
      <c r="M1222" s="70"/>
      <c r="N1222" s="68"/>
      <c r="O1222" s="68"/>
      <c r="P1222" s="70"/>
    </row>
    <row r="1223" spans="1:16" x14ac:dyDescent="0.25">
      <c r="A1223" s="61">
        <v>40367</v>
      </c>
      <c r="B1223" s="64" t="str">
        <f t="shared" si="68"/>
        <v>quinta-feira</v>
      </c>
      <c r="C1223" s="46">
        <v>6.2899999999999998E-2</v>
      </c>
      <c r="D1223" s="47">
        <v>6.3699999999999993E-2</v>
      </c>
      <c r="E1223" s="48">
        <v>817.38</v>
      </c>
      <c r="F1223" s="48">
        <v>808.78</v>
      </c>
      <c r="G1223">
        <v>808.58</v>
      </c>
      <c r="I1223" s="68"/>
      <c r="J1223" s="69"/>
      <c r="K1223" s="69"/>
      <c r="L1223" s="70"/>
      <c r="M1223" s="70"/>
      <c r="N1223" s="68"/>
      <c r="O1223" s="68"/>
      <c r="P1223" s="70"/>
    </row>
    <row r="1224" spans="1:16" x14ac:dyDescent="0.25">
      <c r="A1224" s="61">
        <v>40368</v>
      </c>
      <c r="B1224" s="64" t="str">
        <f t="shared" si="68"/>
        <v>sexta-feira</v>
      </c>
      <c r="C1224" s="46">
        <v>6.3399999999999998E-2</v>
      </c>
      <c r="D1224" s="47">
        <v>6.4199999999999993E-2</v>
      </c>
      <c r="E1224" s="48">
        <v>812.19</v>
      </c>
      <c r="F1224" s="48">
        <v>803.66</v>
      </c>
      <c r="G1224">
        <v>803.46</v>
      </c>
      <c r="I1224" s="68"/>
      <c r="J1224" s="69"/>
      <c r="K1224" s="69"/>
      <c r="L1224" s="70"/>
      <c r="M1224" s="70"/>
      <c r="N1224" s="68"/>
      <c r="O1224" s="68"/>
      <c r="P1224" s="70"/>
    </row>
    <row r="1225" spans="1:16" x14ac:dyDescent="0.25">
      <c r="A1225" s="61">
        <v>40371</v>
      </c>
      <c r="B1225" s="64" t="str">
        <f t="shared" si="68"/>
        <v>segunda-feira</v>
      </c>
      <c r="C1225" s="46">
        <v>6.3399999999999998E-2</v>
      </c>
      <c r="D1225" s="47">
        <v>6.4199999999999993E-2</v>
      </c>
      <c r="E1225" s="48">
        <v>812.39</v>
      </c>
      <c r="F1225" s="48">
        <v>803.85</v>
      </c>
      <c r="G1225">
        <v>803.66</v>
      </c>
      <c r="I1225" s="68"/>
      <c r="J1225" s="69"/>
      <c r="K1225" s="69"/>
      <c r="L1225" s="70"/>
      <c r="M1225" s="70"/>
      <c r="N1225" s="68"/>
      <c r="O1225" s="68"/>
      <c r="P1225" s="70"/>
    </row>
    <row r="1226" spans="1:16" x14ac:dyDescent="0.25">
      <c r="A1226" s="61">
        <v>40372</v>
      </c>
      <c r="B1226" s="64" t="str">
        <f t="shared" si="68"/>
        <v>terça-feira</v>
      </c>
      <c r="C1226" s="46">
        <v>6.3899999999999998E-2</v>
      </c>
      <c r="D1226" s="47">
        <v>6.4699999999999994E-2</v>
      </c>
      <c r="E1226" s="48">
        <v>807.24</v>
      </c>
      <c r="F1226" s="48">
        <v>798.77</v>
      </c>
      <c r="G1226">
        <v>798.57</v>
      </c>
      <c r="I1226" s="68"/>
      <c r="J1226" s="69"/>
      <c r="K1226" s="69"/>
      <c r="L1226" s="70"/>
      <c r="M1226" s="70"/>
      <c r="N1226" s="68"/>
      <c r="O1226" s="68"/>
      <c r="P1226" s="70"/>
    </row>
    <row r="1227" spans="1:16" x14ac:dyDescent="0.25">
      <c r="A1227" s="61">
        <v>40373</v>
      </c>
      <c r="B1227" s="64" t="str">
        <f t="shared" si="68"/>
        <v>quarta-feira</v>
      </c>
      <c r="C1227" s="46">
        <v>6.3799999999999996E-2</v>
      </c>
      <c r="D1227" s="47">
        <v>6.4599999999999991E-2</v>
      </c>
      <c r="E1227" s="48">
        <v>808.51</v>
      </c>
      <c r="F1227" s="48">
        <v>800.02</v>
      </c>
      <c r="G1227">
        <v>799.77</v>
      </c>
      <c r="I1227" s="68"/>
      <c r="J1227" s="69"/>
      <c r="K1227" s="69"/>
      <c r="L1227" s="70"/>
      <c r="M1227" s="70"/>
      <c r="N1227" s="68"/>
      <c r="O1227" s="68"/>
      <c r="P1227" s="70"/>
    </row>
    <row r="1228" spans="1:16" x14ac:dyDescent="0.25">
      <c r="A1228" s="61">
        <v>40374</v>
      </c>
      <c r="B1228" s="64" t="str">
        <f t="shared" si="68"/>
        <v>quinta-feira</v>
      </c>
      <c r="C1228" s="46">
        <v>6.3399999999999998E-2</v>
      </c>
      <c r="D1228" s="47">
        <v>6.4199999999999993E-2</v>
      </c>
      <c r="E1228" s="48">
        <v>813.04</v>
      </c>
      <c r="F1228" s="48">
        <v>804.5</v>
      </c>
      <c r="G1228">
        <v>804.25</v>
      </c>
      <c r="I1228" s="68"/>
      <c r="J1228" s="69"/>
      <c r="K1228" s="69"/>
      <c r="L1228" s="70"/>
      <c r="M1228" s="70"/>
      <c r="N1228" s="68"/>
      <c r="O1228" s="68"/>
      <c r="P1228" s="70"/>
    </row>
    <row r="1229" spans="1:16" x14ac:dyDescent="0.25">
      <c r="A1229" s="61">
        <v>40375</v>
      </c>
      <c r="B1229" s="64" t="str">
        <f t="shared" si="68"/>
        <v>sexta-feira</v>
      </c>
      <c r="C1229" s="46">
        <v>6.3200000000000006E-2</v>
      </c>
      <c r="D1229" s="47">
        <v>6.4000000000000001E-2</v>
      </c>
      <c r="E1229" s="48">
        <v>815.54</v>
      </c>
      <c r="F1229" s="48">
        <v>806.98</v>
      </c>
      <c r="G1229">
        <v>806.63</v>
      </c>
      <c r="I1229" s="68"/>
      <c r="J1229" s="69"/>
      <c r="K1229" s="69"/>
      <c r="L1229" s="70"/>
      <c r="M1229" s="70"/>
      <c r="N1229" s="68"/>
      <c r="O1229" s="68"/>
      <c r="P1229" s="70"/>
    </row>
    <row r="1230" spans="1:16" x14ac:dyDescent="0.25">
      <c r="A1230" s="61">
        <v>40378</v>
      </c>
      <c r="B1230" s="64" t="str">
        <f t="shared" si="68"/>
        <v>segunda-feira</v>
      </c>
      <c r="C1230" s="46">
        <v>6.2600000000000003E-2</v>
      </c>
      <c r="D1230" s="47">
        <v>6.3399999999999998E-2</v>
      </c>
      <c r="E1230" s="48">
        <v>822.28</v>
      </c>
      <c r="F1230" s="48">
        <v>813.65</v>
      </c>
      <c r="G1230">
        <v>813.4</v>
      </c>
      <c r="I1230" s="68"/>
      <c r="J1230" s="69"/>
      <c r="K1230" s="69"/>
      <c r="L1230" s="70"/>
      <c r="M1230" s="70"/>
      <c r="N1230" s="68"/>
      <c r="O1230" s="68"/>
      <c r="P1230" s="70"/>
    </row>
    <row r="1231" spans="1:16" x14ac:dyDescent="0.25">
      <c r="A1231" s="61">
        <v>40379</v>
      </c>
      <c r="B1231" s="64" t="str">
        <f t="shared" si="68"/>
        <v>terça-feira</v>
      </c>
      <c r="C1231" s="46">
        <v>6.2899999999999998E-2</v>
      </c>
      <c r="D1231" s="47">
        <v>6.3699999999999993E-2</v>
      </c>
      <c r="E1231" s="48">
        <v>819.28</v>
      </c>
      <c r="F1231" s="48">
        <v>810.68</v>
      </c>
      <c r="G1231">
        <v>810.43</v>
      </c>
      <c r="I1231" s="68"/>
      <c r="J1231" s="69"/>
      <c r="K1231" s="69"/>
      <c r="L1231" s="70"/>
      <c r="M1231" s="70"/>
      <c r="N1231" s="68"/>
      <c r="O1231" s="68"/>
      <c r="P1231" s="70"/>
    </row>
    <row r="1232" spans="1:16" x14ac:dyDescent="0.25">
      <c r="A1232" s="61">
        <v>40380</v>
      </c>
      <c r="B1232" s="64" t="str">
        <f t="shared" si="68"/>
        <v>quarta-feira</v>
      </c>
      <c r="C1232" s="46">
        <v>6.2799999999999995E-2</v>
      </c>
      <c r="D1232" s="47">
        <v>6.359999999999999E-2</v>
      </c>
      <c r="E1232" s="48">
        <v>820.32</v>
      </c>
      <c r="F1232" s="48">
        <v>811.71</v>
      </c>
      <c r="G1232">
        <v>811.5</v>
      </c>
      <c r="I1232" s="68"/>
      <c r="J1232" s="69"/>
      <c r="K1232" s="69"/>
      <c r="L1232" s="70"/>
      <c r="M1232" s="70"/>
      <c r="N1232" s="68"/>
      <c r="O1232" s="68"/>
      <c r="P1232" s="70"/>
    </row>
    <row r="1233" spans="1:16" x14ac:dyDescent="0.25">
      <c r="A1233" s="61">
        <v>40381</v>
      </c>
      <c r="B1233" s="64" t="str">
        <f t="shared" si="68"/>
        <v>quinta-feira</v>
      </c>
      <c r="C1233" s="46">
        <v>6.25E-2</v>
      </c>
      <c r="D1233" s="47">
        <v>6.3299999999999995E-2</v>
      </c>
      <c r="E1233" s="48">
        <v>823.78</v>
      </c>
      <c r="F1233" s="48">
        <v>815.14</v>
      </c>
      <c r="G1233">
        <v>814.93</v>
      </c>
      <c r="I1233" s="68"/>
      <c r="J1233" s="69"/>
      <c r="K1233" s="69"/>
      <c r="L1233" s="70"/>
      <c r="M1233" s="70"/>
      <c r="N1233" s="68"/>
      <c r="O1233" s="68"/>
      <c r="P1233" s="70"/>
    </row>
    <row r="1234" spans="1:16" x14ac:dyDescent="0.25">
      <c r="A1234" s="61">
        <v>40382</v>
      </c>
      <c r="B1234" s="64" t="str">
        <f t="shared" si="68"/>
        <v>sexta-feira</v>
      </c>
      <c r="C1234" s="46">
        <v>6.2100000000000002E-2</v>
      </c>
      <c r="D1234" s="47">
        <v>6.2899999999999998E-2</v>
      </c>
      <c r="E1234" s="48">
        <v>828.37</v>
      </c>
      <c r="F1234" s="48">
        <v>819.68</v>
      </c>
      <c r="G1234">
        <v>819.45</v>
      </c>
      <c r="I1234" s="68"/>
      <c r="J1234" s="69"/>
      <c r="K1234" s="69"/>
      <c r="L1234" s="70"/>
      <c r="M1234" s="70"/>
      <c r="N1234" s="68"/>
      <c r="O1234" s="68"/>
      <c r="P1234" s="70"/>
    </row>
    <row r="1235" spans="1:16" x14ac:dyDescent="0.25">
      <c r="A1235" s="61">
        <v>40385</v>
      </c>
      <c r="B1235" s="64" t="str">
        <f t="shared" si="68"/>
        <v>segunda-feira</v>
      </c>
      <c r="C1235" s="46">
        <v>6.2399999999999997E-2</v>
      </c>
      <c r="D1235" s="47">
        <v>6.3199999999999992E-2</v>
      </c>
      <c r="E1235" s="48">
        <v>825.31</v>
      </c>
      <c r="F1235" s="48">
        <v>816.65</v>
      </c>
      <c r="G1235">
        <v>816.44</v>
      </c>
      <c r="I1235" s="68"/>
      <c r="J1235" s="69"/>
      <c r="K1235" s="69"/>
      <c r="L1235" s="70"/>
      <c r="M1235" s="70"/>
      <c r="N1235" s="68"/>
      <c r="O1235" s="68"/>
      <c r="P1235" s="70"/>
    </row>
    <row r="1236" spans="1:16" x14ac:dyDescent="0.25">
      <c r="A1236" s="61">
        <v>40386</v>
      </c>
      <c r="B1236" s="64" t="str">
        <f t="shared" si="68"/>
        <v>terça-feira</v>
      </c>
      <c r="C1236" s="46">
        <v>6.2600000000000003E-2</v>
      </c>
      <c r="D1236" s="47">
        <v>6.3399999999999998E-2</v>
      </c>
      <c r="E1236" s="48">
        <v>823.34</v>
      </c>
      <c r="F1236" s="48">
        <v>814.71</v>
      </c>
      <c r="G1236">
        <v>814.5</v>
      </c>
      <c r="I1236" s="68"/>
      <c r="J1236" s="69"/>
      <c r="K1236" s="69"/>
      <c r="L1236" s="70"/>
      <c r="M1236" s="70"/>
      <c r="N1236" s="68"/>
      <c r="O1236" s="68"/>
      <c r="P1236" s="70"/>
    </row>
    <row r="1237" spans="1:16" x14ac:dyDescent="0.25">
      <c r="A1237" s="61">
        <v>40387</v>
      </c>
      <c r="B1237" s="64" t="str">
        <f t="shared" si="68"/>
        <v>quarta-feira</v>
      </c>
      <c r="C1237" s="46">
        <v>6.2200000000000005E-2</v>
      </c>
      <c r="D1237" s="47">
        <v>6.3E-2</v>
      </c>
      <c r="E1237" s="48">
        <v>827.91</v>
      </c>
      <c r="F1237" s="48">
        <v>819.22</v>
      </c>
      <c r="G1237">
        <v>819.02</v>
      </c>
      <c r="I1237" s="68"/>
      <c r="J1237" s="69"/>
      <c r="K1237" s="69"/>
      <c r="L1237" s="70"/>
      <c r="M1237" s="70"/>
      <c r="N1237" s="68"/>
      <c r="O1237" s="68"/>
      <c r="P1237" s="70"/>
    </row>
    <row r="1238" spans="1:16" x14ac:dyDescent="0.25">
      <c r="A1238" s="61">
        <v>40388</v>
      </c>
      <c r="B1238" s="64" t="str">
        <f t="shared" si="68"/>
        <v>quinta-feira</v>
      </c>
      <c r="C1238" s="46">
        <v>6.2200000000000005E-2</v>
      </c>
      <c r="D1238" s="47">
        <v>6.3E-2</v>
      </c>
      <c r="E1238" s="48">
        <v>828.11</v>
      </c>
      <c r="F1238" s="48">
        <v>819.43</v>
      </c>
      <c r="G1238">
        <v>819.22</v>
      </c>
      <c r="I1238" s="68"/>
      <c r="J1238" s="69"/>
      <c r="K1238" s="69"/>
      <c r="L1238" s="70"/>
      <c r="M1238" s="70"/>
      <c r="N1238" s="68"/>
      <c r="O1238" s="68"/>
      <c r="P1238" s="70"/>
    </row>
    <row r="1239" spans="1:16" x14ac:dyDescent="0.25">
      <c r="A1239" s="61">
        <v>40389</v>
      </c>
      <c r="B1239" s="64" t="str">
        <f t="shared" si="68"/>
        <v>sexta-feira</v>
      </c>
      <c r="C1239" s="46">
        <v>6.2200000000000005E-2</v>
      </c>
      <c r="D1239" s="47">
        <v>6.3E-2</v>
      </c>
      <c r="E1239" s="48">
        <v>828.34</v>
      </c>
      <c r="F1239" s="48">
        <v>819.66</v>
      </c>
      <c r="G1239">
        <v>819.43</v>
      </c>
      <c r="I1239" s="68"/>
      <c r="J1239" s="69"/>
      <c r="K1239" s="69"/>
      <c r="L1239" s="70"/>
      <c r="M1239" s="70"/>
      <c r="N1239" s="68"/>
      <c r="O1239" s="68"/>
      <c r="P1239" s="70"/>
    </row>
    <row r="1240" spans="1:16" x14ac:dyDescent="0.25">
      <c r="A1240" s="61">
        <v>40392</v>
      </c>
      <c r="B1240" s="64" t="str">
        <f t="shared" si="68"/>
        <v>segunda-feira</v>
      </c>
      <c r="C1240" s="46">
        <v>6.2E-2</v>
      </c>
      <c r="D1240" s="47">
        <v>6.2799999999999995E-2</v>
      </c>
      <c r="E1240" s="48">
        <v>830.74</v>
      </c>
      <c r="F1240" s="48">
        <v>822.03</v>
      </c>
      <c r="G1240">
        <v>821.82</v>
      </c>
      <c r="I1240" s="68"/>
      <c r="J1240" s="69"/>
      <c r="K1240" s="69"/>
      <c r="L1240" s="70"/>
      <c r="M1240" s="70"/>
      <c r="N1240" s="68"/>
      <c r="O1240" s="68"/>
      <c r="P1240" s="70"/>
    </row>
    <row r="1241" spans="1:16" x14ac:dyDescent="0.25">
      <c r="A1241" s="61">
        <v>40393</v>
      </c>
      <c r="B1241" s="64" t="str">
        <f t="shared" si="68"/>
        <v>terça-feira</v>
      </c>
      <c r="C1241" s="46">
        <v>6.2399999999999997E-2</v>
      </c>
      <c r="D1241" s="47">
        <v>6.3199999999999992E-2</v>
      </c>
      <c r="E1241" s="48">
        <v>826.58</v>
      </c>
      <c r="F1241" s="48">
        <v>817.93</v>
      </c>
      <c r="G1241">
        <v>817.72</v>
      </c>
      <c r="I1241" s="68"/>
      <c r="J1241" s="69"/>
      <c r="K1241" s="69"/>
      <c r="L1241" s="70"/>
      <c r="M1241" s="70"/>
      <c r="N1241" s="68"/>
      <c r="O1241" s="68"/>
      <c r="P1241" s="70"/>
    </row>
    <row r="1242" spans="1:16" x14ac:dyDescent="0.25">
      <c r="A1242" s="61">
        <v>40394</v>
      </c>
      <c r="B1242" s="64" t="str">
        <f t="shared" si="68"/>
        <v>quarta-feira</v>
      </c>
      <c r="C1242" s="46">
        <v>6.2399999999999997E-2</v>
      </c>
      <c r="D1242" s="47">
        <v>6.3199999999999992E-2</v>
      </c>
      <c r="E1242" s="48">
        <v>826.79</v>
      </c>
      <c r="F1242" s="48">
        <v>818.14</v>
      </c>
      <c r="G1242">
        <v>817.93</v>
      </c>
      <c r="I1242" s="68"/>
      <c r="J1242" s="69"/>
      <c r="K1242" s="69"/>
      <c r="L1242" s="70"/>
      <c r="M1242" s="70"/>
      <c r="N1242" s="68"/>
      <c r="O1242" s="68"/>
      <c r="P1242" s="70"/>
    </row>
    <row r="1243" spans="1:16" x14ac:dyDescent="0.25">
      <c r="A1243" s="61">
        <v>40395</v>
      </c>
      <c r="B1243" s="64" t="str">
        <f t="shared" si="68"/>
        <v>quinta-feira</v>
      </c>
      <c r="C1243" s="46">
        <v>6.2700000000000006E-2</v>
      </c>
      <c r="D1243" s="47">
        <v>6.3500000000000001E-2</v>
      </c>
      <c r="E1243" s="48">
        <v>823.75</v>
      </c>
      <c r="F1243" s="48">
        <v>815.13</v>
      </c>
      <c r="G1243">
        <v>814.92</v>
      </c>
      <c r="I1243" s="68"/>
      <c r="J1243" s="69"/>
      <c r="K1243" s="69"/>
      <c r="L1243" s="70"/>
      <c r="M1243" s="70"/>
      <c r="N1243" s="68"/>
      <c r="O1243" s="68"/>
      <c r="P1243" s="70"/>
    </row>
    <row r="1244" spans="1:16" x14ac:dyDescent="0.25">
      <c r="A1244" s="61">
        <v>40396</v>
      </c>
      <c r="B1244" s="64" t="str">
        <f t="shared" si="68"/>
        <v>sexta-feira</v>
      </c>
      <c r="C1244" s="46">
        <v>6.2600000000000003E-2</v>
      </c>
      <c r="D1244" s="47">
        <v>6.3399999999999998E-2</v>
      </c>
      <c r="E1244" s="48">
        <v>824.86</v>
      </c>
      <c r="F1244" s="48">
        <v>816.23</v>
      </c>
      <c r="G1244">
        <v>816.03</v>
      </c>
      <c r="I1244" s="68"/>
      <c r="J1244" s="69"/>
      <c r="K1244" s="69"/>
      <c r="L1244" s="70"/>
      <c r="M1244" s="70"/>
      <c r="N1244" s="68"/>
      <c r="O1244" s="68"/>
      <c r="P1244" s="70"/>
    </row>
    <row r="1245" spans="1:16" x14ac:dyDescent="0.25">
      <c r="A1245" s="61">
        <v>40399</v>
      </c>
      <c r="B1245" s="64" t="str">
        <f t="shared" si="68"/>
        <v>segunda-feira</v>
      </c>
      <c r="C1245" s="46">
        <v>6.2799999999999995E-2</v>
      </c>
      <c r="D1245" s="47">
        <v>6.359999999999999E-2</v>
      </c>
      <c r="E1245" s="48">
        <v>822.9</v>
      </c>
      <c r="F1245" s="48">
        <v>814.29</v>
      </c>
      <c r="G1245">
        <v>814.09</v>
      </c>
      <c r="I1245" s="68"/>
      <c r="J1245" s="69"/>
      <c r="K1245" s="69"/>
      <c r="L1245" s="70"/>
      <c r="M1245" s="70"/>
      <c r="N1245" s="68"/>
      <c r="O1245" s="68"/>
      <c r="P1245" s="70"/>
    </row>
    <row r="1246" spans="1:16" x14ac:dyDescent="0.25">
      <c r="A1246" s="61">
        <v>40400</v>
      </c>
      <c r="B1246" s="64" t="str">
        <f t="shared" si="68"/>
        <v>terça-feira</v>
      </c>
      <c r="C1246" s="46">
        <v>6.2899999999999998E-2</v>
      </c>
      <c r="D1246" s="47">
        <v>6.3699999999999993E-2</v>
      </c>
      <c r="E1246" s="48">
        <v>822.02</v>
      </c>
      <c r="F1246" s="48">
        <v>813.43</v>
      </c>
      <c r="G1246">
        <v>813.22</v>
      </c>
      <c r="I1246" s="68"/>
      <c r="J1246" s="69"/>
      <c r="K1246" s="69"/>
      <c r="L1246" s="70"/>
      <c r="M1246" s="70"/>
      <c r="N1246" s="68"/>
      <c r="O1246" s="68"/>
      <c r="P1246" s="70"/>
    </row>
    <row r="1247" spans="1:16" x14ac:dyDescent="0.25">
      <c r="A1247" s="61">
        <v>40401</v>
      </c>
      <c r="B1247" s="64" t="str">
        <f t="shared" si="68"/>
        <v>quarta-feira</v>
      </c>
      <c r="C1247" s="46">
        <v>6.2899999999999998E-2</v>
      </c>
      <c r="D1247" s="47">
        <v>6.3699999999999993E-2</v>
      </c>
      <c r="E1247" s="48">
        <v>822.22</v>
      </c>
      <c r="F1247" s="48">
        <v>813.63</v>
      </c>
      <c r="G1247">
        <v>813.43</v>
      </c>
      <c r="I1247" s="68"/>
      <c r="J1247" s="69"/>
      <c r="K1247" s="69"/>
      <c r="L1247" s="70"/>
      <c r="M1247" s="70"/>
      <c r="N1247" s="68"/>
      <c r="O1247" s="68"/>
      <c r="P1247" s="70"/>
    </row>
    <row r="1248" spans="1:16" x14ac:dyDescent="0.25">
      <c r="A1248" s="61">
        <v>40402</v>
      </c>
      <c r="B1248" s="64" t="str">
        <f t="shared" si="68"/>
        <v>quinta-feira</v>
      </c>
      <c r="C1248" s="46">
        <v>6.2399999999999997E-2</v>
      </c>
      <c r="D1248" s="47">
        <v>6.3199999999999992E-2</v>
      </c>
      <c r="E1248" s="48">
        <v>827.84</v>
      </c>
      <c r="F1248" s="48">
        <v>819.19</v>
      </c>
      <c r="G1248">
        <v>818.99</v>
      </c>
      <c r="I1248" s="68"/>
      <c r="J1248" s="69"/>
      <c r="K1248" s="69"/>
      <c r="L1248" s="70"/>
      <c r="M1248" s="70"/>
      <c r="N1248" s="68"/>
      <c r="O1248" s="68"/>
      <c r="P1248" s="70"/>
    </row>
    <row r="1249" spans="1:16" x14ac:dyDescent="0.25">
      <c r="A1249" s="61">
        <v>40403</v>
      </c>
      <c r="B1249" s="64" t="str">
        <f t="shared" si="68"/>
        <v>sexta-feira</v>
      </c>
      <c r="C1249" s="46">
        <v>6.2E-2</v>
      </c>
      <c r="D1249" s="47">
        <v>6.2799999999999995E-2</v>
      </c>
      <c r="E1249" s="48">
        <v>832.47</v>
      </c>
      <c r="F1249" s="48">
        <v>823.77</v>
      </c>
      <c r="G1249">
        <v>823.38</v>
      </c>
      <c r="I1249" s="68"/>
      <c r="J1249" s="69"/>
      <c r="K1249" s="69"/>
      <c r="L1249" s="70"/>
      <c r="M1249" s="70"/>
      <c r="N1249" s="68"/>
      <c r="O1249" s="68"/>
      <c r="P1249" s="70"/>
    </row>
    <row r="1250" spans="1:16" x14ac:dyDescent="0.25">
      <c r="A1250" s="61">
        <v>40406</v>
      </c>
      <c r="B1250" s="64" t="str">
        <f t="shared" si="68"/>
        <v>segunda-feira</v>
      </c>
      <c r="C1250" s="46">
        <v>6.0900000000000003E-2</v>
      </c>
      <c r="D1250" s="47">
        <v>6.1699999999999998E-2</v>
      </c>
      <c r="E1250" s="48">
        <v>844.86</v>
      </c>
      <c r="F1250" s="48">
        <v>836.02</v>
      </c>
      <c r="G1250">
        <v>835.76</v>
      </c>
      <c r="I1250" s="68"/>
      <c r="J1250" s="69"/>
      <c r="K1250" s="69"/>
      <c r="L1250" s="70"/>
      <c r="M1250" s="70"/>
      <c r="N1250" s="68"/>
      <c r="O1250" s="68"/>
      <c r="P1250" s="70"/>
    </row>
    <row r="1251" spans="1:16" x14ac:dyDescent="0.25">
      <c r="A1251" s="61">
        <v>40407</v>
      </c>
      <c r="B1251" s="64" t="str">
        <f t="shared" si="68"/>
        <v>terça-feira</v>
      </c>
      <c r="C1251" s="46">
        <v>6.0199999999999997E-2</v>
      </c>
      <c r="D1251" s="47">
        <v>6.0999999999999992E-2</v>
      </c>
      <c r="E1251" s="48">
        <v>852.93</v>
      </c>
      <c r="F1251" s="48">
        <v>844.01</v>
      </c>
      <c r="G1251">
        <v>843.75</v>
      </c>
      <c r="I1251" s="68"/>
      <c r="J1251" s="69"/>
      <c r="K1251" s="69"/>
      <c r="L1251" s="70"/>
      <c r="M1251" s="70"/>
      <c r="N1251" s="68"/>
      <c r="O1251" s="68"/>
      <c r="P1251" s="70"/>
    </row>
    <row r="1252" spans="1:16" x14ac:dyDescent="0.25">
      <c r="A1252" s="61">
        <v>40408</v>
      </c>
      <c r="B1252" s="64" t="str">
        <f t="shared" si="68"/>
        <v>quarta-feira</v>
      </c>
      <c r="C1252" s="46">
        <v>6.0199999999999997E-2</v>
      </c>
      <c r="D1252" s="47">
        <v>6.0999999999999992E-2</v>
      </c>
      <c r="E1252" s="48">
        <v>853.2</v>
      </c>
      <c r="F1252" s="48">
        <v>844.27</v>
      </c>
      <c r="G1252">
        <v>844.01</v>
      </c>
      <c r="I1252" s="68"/>
      <c r="J1252" s="69"/>
      <c r="K1252" s="69"/>
      <c r="L1252" s="70"/>
      <c r="M1252" s="70"/>
      <c r="N1252" s="68"/>
      <c r="O1252" s="68"/>
      <c r="P1252" s="70"/>
    </row>
    <row r="1253" spans="1:16" x14ac:dyDescent="0.25">
      <c r="A1253" s="61">
        <v>40409</v>
      </c>
      <c r="B1253" s="64" t="str">
        <f t="shared" si="68"/>
        <v>quinta-feira</v>
      </c>
      <c r="C1253" s="46">
        <v>6.0100000000000001E-2</v>
      </c>
      <c r="D1253" s="47">
        <v>6.0899999999999996E-2</v>
      </c>
      <c r="E1253" s="48">
        <v>854.59</v>
      </c>
      <c r="F1253" s="48">
        <v>845.65</v>
      </c>
      <c r="G1253">
        <v>845.38</v>
      </c>
      <c r="I1253" s="68"/>
      <c r="J1253" s="69"/>
      <c r="K1253" s="69"/>
      <c r="L1253" s="70"/>
      <c r="M1253" s="70"/>
      <c r="N1253" s="68"/>
      <c r="O1253" s="68"/>
      <c r="P1253" s="70"/>
    </row>
    <row r="1254" spans="1:16" x14ac:dyDescent="0.25">
      <c r="A1254" s="61">
        <v>40410</v>
      </c>
      <c r="B1254" s="64" t="str">
        <f t="shared" si="68"/>
        <v>sexta-feira</v>
      </c>
      <c r="C1254" s="46">
        <v>6.0100000000000001E-2</v>
      </c>
      <c r="D1254" s="47">
        <v>6.0899999999999996E-2</v>
      </c>
      <c r="E1254" s="48">
        <v>854.98</v>
      </c>
      <c r="F1254" s="48">
        <v>846.04</v>
      </c>
      <c r="G1254">
        <v>845.65</v>
      </c>
      <c r="I1254" s="68"/>
      <c r="J1254" s="69"/>
      <c r="K1254" s="69"/>
      <c r="L1254" s="70"/>
      <c r="M1254" s="70"/>
      <c r="N1254" s="68"/>
      <c r="O1254" s="68"/>
      <c r="P1254" s="70"/>
    </row>
    <row r="1255" spans="1:16" x14ac:dyDescent="0.25">
      <c r="A1255" s="61">
        <v>40413</v>
      </c>
      <c r="B1255" s="64" t="str">
        <f t="shared" si="68"/>
        <v>segunda-feira</v>
      </c>
      <c r="C1255" s="46">
        <v>6.0100000000000001E-2</v>
      </c>
      <c r="D1255" s="47">
        <v>6.0899999999999996E-2</v>
      </c>
      <c r="E1255" s="48">
        <v>854.87</v>
      </c>
      <c r="F1255" s="48">
        <v>845.94</v>
      </c>
      <c r="G1255">
        <v>845.72</v>
      </c>
      <c r="I1255" s="68"/>
      <c r="J1255" s="69"/>
      <c r="K1255" s="69"/>
      <c r="L1255" s="70"/>
      <c r="M1255" s="70"/>
      <c r="N1255" s="68"/>
      <c r="O1255" s="68"/>
      <c r="P1255" s="70"/>
    </row>
    <row r="1256" spans="1:16" x14ac:dyDescent="0.25">
      <c r="A1256" s="61">
        <v>40414</v>
      </c>
      <c r="B1256" s="64" t="str">
        <f t="shared" si="68"/>
        <v>terça-feira</v>
      </c>
      <c r="C1256" s="46">
        <v>0.06</v>
      </c>
      <c r="D1256" s="47">
        <v>6.0799999999999993E-2</v>
      </c>
      <c r="E1256" s="48">
        <v>856.22</v>
      </c>
      <c r="F1256" s="48">
        <v>847.27</v>
      </c>
      <c r="G1256">
        <v>847.05</v>
      </c>
      <c r="I1256" s="68"/>
      <c r="J1256" s="69"/>
      <c r="K1256" s="69"/>
      <c r="L1256" s="70"/>
      <c r="M1256" s="70"/>
      <c r="N1256" s="68"/>
      <c r="O1256" s="68"/>
      <c r="P1256" s="70"/>
    </row>
    <row r="1257" spans="1:16" x14ac:dyDescent="0.25">
      <c r="A1257" s="61">
        <v>40415</v>
      </c>
      <c r="B1257" s="64" t="str">
        <f t="shared" si="68"/>
        <v>quarta-feira</v>
      </c>
      <c r="C1257" s="46">
        <v>5.91E-2</v>
      </c>
      <c r="D1257" s="47">
        <v>5.9899999999999995E-2</v>
      </c>
      <c r="E1257" s="48">
        <v>866.63</v>
      </c>
      <c r="F1257" s="48">
        <v>857.57</v>
      </c>
      <c r="G1257">
        <v>857.35</v>
      </c>
      <c r="I1257" s="68"/>
      <c r="J1257" s="69"/>
      <c r="K1257" s="69"/>
      <c r="L1257" s="70"/>
      <c r="M1257" s="70"/>
      <c r="N1257" s="68"/>
      <c r="O1257" s="68"/>
      <c r="P1257" s="70"/>
    </row>
    <row r="1258" spans="1:16" x14ac:dyDescent="0.25">
      <c r="A1258" s="61">
        <v>40416</v>
      </c>
      <c r="B1258" s="64" t="str">
        <f t="shared" si="68"/>
        <v>quinta-feira</v>
      </c>
      <c r="C1258" s="46">
        <v>5.9200000000000003E-2</v>
      </c>
      <c r="D1258" s="47">
        <v>0.06</v>
      </c>
      <c r="E1258" s="48">
        <v>865.71</v>
      </c>
      <c r="F1258" s="48">
        <v>856.67</v>
      </c>
      <c r="G1258">
        <v>856.44</v>
      </c>
      <c r="I1258" s="68"/>
      <c r="J1258" s="69"/>
      <c r="K1258" s="69"/>
      <c r="L1258" s="70"/>
      <c r="M1258" s="70"/>
      <c r="N1258" s="68"/>
      <c r="O1258" s="68"/>
      <c r="P1258" s="70"/>
    </row>
    <row r="1259" spans="1:16" x14ac:dyDescent="0.25">
      <c r="A1259" s="61">
        <v>40417</v>
      </c>
      <c r="B1259" s="64" t="str">
        <f t="shared" si="68"/>
        <v>sexta-feira</v>
      </c>
      <c r="C1259" s="46">
        <v>5.9200000000000003E-2</v>
      </c>
      <c r="D1259" s="47">
        <v>0.06</v>
      </c>
      <c r="E1259" s="48">
        <v>865.99</v>
      </c>
      <c r="F1259" s="48">
        <v>856.94</v>
      </c>
      <c r="G1259">
        <v>856.67</v>
      </c>
      <c r="I1259" s="68"/>
      <c r="J1259" s="69"/>
      <c r="K1259" s="69"/>
      <c r="L1259" s="70"/>
      <c r="M1259" s="70"/>
      <c r="N1259" s="68"/>
      <c r="O1259" s="68"/>
      <c r="P1259" s="70"/>
    </row>
    <row r="1260" spans="1:16" x14ac:dyDescent="0.25">
      <c r="A1260" s="61">
        <v>40420</v>
      </c>
      <c r="B1260" s="64" t="str">
        <f t="shared" si="68"/>
        <v>segunda-feira</v>
      </c>
      <c r="C1260" s="46">
        <v>5.9400000000000001E-2</v>
      </c>
      <c r="D1260" s="47">
        <v>6.0199999999999997E-2</v>
      </c>
      <c r="E1260" s="48">
        <v>863.94</v>
      </c>
      <c r="F1260" s="48">
        <v>854.92</v>
      </c>
      <c r="G1260">
        <v>854.69</v>
      </c>
      <c r="I1260" s="68"/>
      <c r="J1260" s="69"/>
      <c r="K1260" s="69"/>
      <c r="L1260" s="70"/>
      <c r="M1260" s="70"/>
      <c r="N1260" s="68"/>
      <c r="O1260" s="68"/>
      <c r="P1260" s="70"/>
    </row>
    <row r="1261" spans="1:16" x14ac:dyDescent="0.25">
      <c r="A1261" s="61">
        <v>40421</v>
      </c>
      <c r="B1261" s="64" t="str">
        <f t="shared" si="68"/>
        <v>terça-feira</v>
      </c>
      <c r="C1261" s="46">
        <v>5.9700000000000003E-2</v>
      </c>
      <c r="D1261" s="47">
        <v>6.0499999999999998E-2</v>
      </c>
      <c r="E1261" s="48">
        <v>860.77</v>
      </c>
      <c r="F1261" s="48">
        <v>851.78</v>
      </c>
      <c r="G1261">
        <v>851.56</v>
      </c>
      <c r="I1261" s="68"/>
      <c r="J1261" s="69"/>
      <c r="K1261" s="69"/>
      <c r="L1261" s="70"/>
      <c r="M1261" s="70"/>
      <c r="N1261" s="68"/>
      <c r="O1261" s="68"/>
      <c r="P1261" s="70"/>
    </row>
    <row r="1262" spans="1:16" x14ac:dyDescent="0.25">
      <c r="A1262" s="61">
        <v>40422</v>
      </c>
      <c r="B1262" s="64" t="str">
        <f t="shared" si="68"/>
        <v>quarta-feira</v>
      </c>
      <c r="C1262" s="46">
        <v>5.9499999999999997E-2</v>
      </c>
      <c r="D1262" s="47">
        <v>6.0299999999999992E-2</v>
      </c>
      <c r="E1262" s="48">
        <v>863.25</v>
      </c>
      <c r="F1262" s="48">
        <v>854.24</v>
      </c>
      <c r="G1262">
        <v>854.02</v>
      </c>
      <c r="I1262" s="68"/>
      <c r="J1262" s="69"/>
      <c r="K1262" s="69"/>
      <c r="L1262" s="70"/>
      <c r="M1262" s="70"/>
      <c r="N1262" s="68"/>
      <c r="O1262" s="68"/>
      <c r="P1262" s="70"/>
    </row>
    <row r="1263" spans="1:16" x14ac:dyDescent="0.25">
      <c r="A1263" s="61">
        <v>40423</v>
      </c>
      <c r="B1263" s="64" t="str">
        <f t="shared" si="68"/>
        <v>quinta-feira</v>
      </c>
      <c r="C1263" s="46">
        <v>5.9900000000000002E-2</v>
      </c>
      <c r="D1263" s="47">
        <v>6.0699999999999997E-2</v>
      </c>
      <c r="E1263" s="48">
        <v>858.96</v>
      </c>
      <c r="F1263" s="48">
        <v>850</v>
      </c>
      <c r="G1263">
        <v>849.77</v>
      </c>
      <c r="I1263" s="68"/>
      <c r="J1263" s="69"/>
      <c r="K1263" s="69"/>
      <c r="L1263" s="70"/>
      <c r="M1263" s="70"/>
      <c r="N1263" s="68"/>
      <c r="O1263" s="68"/>
      <c r="P1263" s="70"/>
    </row>
    <row r="1264" spans="1:16" x14ac:dyDescent="0.25">
      <c r="A1264" s="61">
        <v>40424</v>
      </c>
      <c r="B1264" s="64" t="str">
        <f t="shared" si="68"/>
        <v>sexta-feira</v>
      </c>
      <c r="C1264" s="46">
        <v>5.9700000000000003E-2</v>
      </c>
      <c r="D1264" s="47">
        <v>6.0499999999999998E-2</v>
      </c>
      <c r="E1264" s="48">
        <v>861.49</v>
      </c>
      <c r="F1264" s="48">
        <v>852.5</v>
      </c>
      <c r="G1264">
        <v>852.23</v>
      </c>
      <c r="I1264" s="68"/>
      <c r="J1264" s="69"/>
      <c r="K1264" s="69"/>
      <c r="L1264" s="70"/>
      <c r="M1264" s="70"/>
      <c r="N1264" s="68"/>
      <c r="O1264" s="68"/>
      <c r="P1264" s="70"/>
    </row>
    <row r="1265" spans="1:16" x14ac:dyDescent="0.25">
      <c r="A1265" s="61">
        <v>40427</v>
      </c>
      <c r="B1265" s="64" t="str">
        <f t="shared" si="68"/>
        <v>segunda-feira</v>
      </c>
      <c r="C1265" s="46">
        <v>5.9700000000000003E-2</v>
      </c>
      <c r="D1265" s="47">
        <v>6.0499999999999998E-2</v>
      </c>
      <c r="E1265" s="48">
        <v>861.73</v>
      </c>
      <c r="F1265" s="48">
        <v>852.75</v>
      </c>
      <c r="G1265">
        <v>852.5</v>
      </c>
      <c r="I1265" s="68"/>
      <c r="J1265" s="69"/>
      <c r="K1265" s="69"/>
      <c r="L1265" s="70"/>
      <c r="M1265" s="70"/>
      <c r="N1265" s="68"/>
      <c r="O1265" s="68"/>
      <c r="P1265" s="70"/>
    </row>
    <row r="1266" spans="1:16" x14ac:dyDescent="0.25">
      <c r="A1266" s="61">
        <v>40429</v>
      </c>
      <c r="B1266" s="64" t="str">
        <f t="shared" si="68"/>
        <v>quarta-feira</v>
      </c>
      <c r="C1266" s="46">
        <v>5.9400000000000001E-2</v>
      </c>
      <c r="D1266" s="47">
        <v>6.0199999999999997E-2</v>
      </c>
      <c r="E1266" s="48">
        <v>865.35</v>
      </c>
      <c r="F1266" s="48">
        <v>856.33</v>
      </c>
      <c r="G1266">
        <v>856.11</v>
      </c>
      <c r="I1266" s="68"/>
      <c r="J1266" s="69"/>
      <c r="K1266" s="69"/>
      <c r="L1266" s="70"/>
      <c r="M1266" s="70"/>
      <c r="N1266" s="68"/>
      <c r="O1266" s="68"/>
      <c r="P1266" s="70"/>
    </row>
    <row r="1267" spans="1:16" x14ac:dyDescent="0.25">
      <c r="A1267" s="61">
        <v>40430</v>
      </c>
      <c r="B1267" s="64" t="str">
        <f t="shared" si="68"/>
        <v>quinta-feira</v>
      </c>
      <c r="C1267" s="46">
        <v>5.9499999999999997E-2</v>
      </c>
      <c r="D1267" s="47">
        <v>6.0299999999999992E-2</v>
      </c>
      <c r="E1267" s="48">
        <v>864.08</v>
      </c>
      <c r="F1267" s="48">
        <v>855.07</v>
      </c>
      <c r="G1267">
        <v>854.86</v>
      </c>
      <c r="I1267" s="68"/>
      <c r="J1267" s="69"/>
      <c r="K1267" s="69"/>
      <c r="L1267" s="70"/>
      <c r="M1267" s="70"/>
      <c r="N1267" s="68"/>
      <c r="O1267" s="68"/>
      <c r="P1267" s="70"/>
    </row>
    <row r="1268" spans="1:16" x14ac:dyDescent="0.25">
      <c r="A1268" s="61">
        <v>40431</v>
      </c>
      <c r="B1268" s="64" t="str">
        <f t="shared" si="68"/>
        <v>sexta-feira</v>
      </c>
      <c r="C1268" s="46">
        <v>5.96E-2</v>
      </c>
      <c r="D1268" s="47">
        <v>6.0399999999999995E-2</v>
      </c>
      <c r="E1268" s="48">
        <v>863.18</v>
      </c>
      <c r="F1268" s="48">
        <v>854.19</v>
      </c>
      <c r="G1268">
        <v>853.96</v>
      </c>
      <c r="I1268" s="68"/>
      <c r="J1268" s="69"/>
      <c r="K1268" s="69"/>
      <c r="L1268" s="70"/>
      <c r="M1268" s="70"/>
      <c r="N1268" s="68"/>
      <c r="O1268" s="68"/>
      <c r="P1268" s="70"/>
    </row>
    <row r="1269" spans="1:16" x14ac:dyDescent="0.25">
      <c r="A1269" s="61">
        <v>40434</v>
      </c>
      <c r="B1269" s="64" t="str">
        <f t="shared" si="68"/>
        <v>segunda-feira</v>
      </c>
      <c r="C1269" s="46">
        <v>5.9700000000000003E-2</v>
      </c>
      <c r="D1269" s="47">
        <v>6.0499999999999998E-2</v>
      </c>
      <c r="E1269" s="48">
        <v>862.26</v>
      </c>
      <c r="F1269" s="48">
        <v>853.28</v>
      </c>
      <c r="G1269">
        <v>853.07</v>
      </c>
      <c r="I1269" s="68"/>
      <c r="J1269" s="69"/>
      <c r="K1269" s="69"/>
      <c r="L1269" s="70"/>
      <c r="M1269" s="70"/>
      <c r="N1269" s="68"/>
      <c r="O1269" s="68"/>
      <c r="P1269" s="70"/>
    </row>
    <row r="1270" spans="1:16" x14ac:dyDescent="0.25">
      <c r="A1270" s="61">
        <v>40435</v>
      </c>
      <c r="B1270" s="64" t="str">
        <f t="shared" si="68"/>
        <v>terça-feira</v>
      </c>
      <c r="C1270" s="46">
        <v>0.06</v>
      </c>
      <c r="D1270" s="47">
        <v>6.0799999999999993E-2</v>
      </c>
      <c r="E1270" s="48">
        <v>859.09</v>
      </c>
      <c r="F1270" s="48">
        <v>850.15</v>
      </c>
      <c r="G1270">
        <v>849.84</v>
      </c>
      <c r="I1270" s="68"/>
      <c r="J1270" s="69"/>
      <c r="K1270" s="69"/>
      <c r="L1270" s="70"/>
      <c r="M1270" s="70"/>
      <c r="N1270" s="68"/>
      <c r="O1270" s="68"/>
      <c r="P1270" s="70"/>
    </row>
    <row r="1271" spans="1:16" x14ac:dyDescent="0.25">
      <c r="A1271" s="61">
        <v>40436</v>
      </c>
      <c r="B1271" s="64" t="str">
        <f t="shared" si="68"/>
        <v>quarta-feira</v>
      </c>
      <c r="C1271" s="46">
        <v>5.9900000000000002E-2</v>
      </c>
      <c r="D1271" s="47">
        <v>6.0699999999999997E-2</v>
      </c>
      <c r="E1271" s="48">
        <v>860.52</v>
      </c>
      <c r="F1271" s="48">
        <v>851.57</v>
      </c>
      <c r="G1271">
        <v>851.26</v>
      </c>
      <c r="I1271" s="68"/>
      <c r="J1271" s="69"/>
      <c r="K1271" s="69"/>
      <c r="L1271" s="70"/>
      <c r="M1271" s="70"/>
      <c r="N1271" s="68"/>
      <c r="O1271" s="68"/>
      <c r="P1271" s="70"/>
    </row>
    <row r="1272" spans="1:16" x14ac:dyDescent="0.25">
      <c r="A1272" s="61">
        <v>40437</v>
      </c>
      <c r="B1272" s="64" t="str">
        <f t="shared" si="68"/>
        <v>quinta-feira</v>
      </c>
      <c r="C1272" s="46">
        <v>0.06</v>
      </c>
      <c r="D1272" s="47">
        <v>6.0799999999999993E-2</v>
      </c>
      <c r="E1272" s="48">
        <v>859.71</v>
      </c>
      <c r="F1272" s="48">
        <v>850.77</v>
      </c>
      <c r="G1272">
        <v>850.46</v>
      </c>
      <c r="I1272" s="68"/>
      <c r="J1272" s="69"/>
      <c r="K1272" s="69"/>
      <c r="L1272" s="70"/>
      <c r="M1272" s="70"/>
      <c r="N1272" s="68"/>
      <c r="O1272" s="68"/>
      <c r="P1272" s="70"/>
    </row>
    <row r="1273" spans="1:16" x14ac:dyDescent="0.25">
      <c r="A1273" s="61">
        <v>40438</v>
      </c>
      <c r="B1273" s="64" t="str">
        <f t="shared" si="68"/>
        <v>sexta-feira</v>
      </c>
      <c r="C1273" s="46">
        <v>6.0499999999999998E-2</v>
      </c>
      <c r="D1273" s="47">
        <v>6.1299999999999993E-2</v>
      </c>
      <c r="E1273" s="48">
        <v>854.64</v>
      </c>
      <c r="F1273" s="48">
        <v>845.76</v>
      </c>
      <c r="G1273">
        <v>845.23</v>
      </c>
      <c r="I1273" s="68"/>
      <c r="J1273" s="69"/>
      <c r="K1273" s="69"/>
      <c r="L1273" s="70"/>
      <c r="M1273" s="70"/>
      <c r="N1273" s="68"/>
      <c r="O1273" s="68"/>
      <c r="P1273" s="70"/>
    </row>
    <row r="1274" spans="1:16" x14ac:dyDescent="0.25">
      <c r="A1274" s="61">
        <v>40441</v>
      </c>
      <c r="B1274" s="64" t="str">
        <f t="shared" si="68"/>
        <v>segunda-feira</v>
      </c>
      <c r="C1274" s="46">
        <v>6.0900000000000003E-2</v>
      </c>
      <c r="D1274" s="47">
        <v>6.1699999999999998E-2</v>
      </c>
      <c r="E1274" s="48">
        <v>850.5</v>
      </c>
      <c r="F1274" s="48">
        <v>841.66</v>
      </c>
      <c r="G1274">
        <v>841.35</v>
      </c>
      <c r="I1274" s="68"/>
      <c r="J1274" s="69"/>
      <c r="K1274" s="69"/>
      <c r="L1274" s="70"/>
      <c r="M1274" s="70"/>
      <c r="N1274" s="68"/>
      <c r="O1274" s="68"/>
      <c r="P1274" s="70"/>
    </row>
    <row r="1275" spans="1:16" x14ac:dyDescent="0.25">
      <c r="A1275" s="61">
        <v>40442</v>
      </c>
      <c r="B1275" s="64" t="str">
        <f t="shared" si="68"/>
        <v>terça-feira</v>
      </c>
      <c r="C1275" s="46">
        <v>6.08E-2</v>
      </c>
      <c r="D1275" s="47">
        <v>6.1599999999999995E-2</v>
      </c>
      <c r="E1275" s="48">
        <v>851.92</v>
      </c>
      <c r="F1275" s="48">
        <v>843.07</v>
      </c>
      <c r="G1275">
        <v>842.76</v>
      </c>
      <c r="I1275" s="68"/>
      <c r="J1275" s="69"/>
      <c r="K1275" s="69"/>
      <c r="L1275" s="70"/>
      <c r="M1275" s="70"/>
      <c r="N1275" s="68"/>
      <c r="O1275" s="68"/>
      <c r="P1275" s="70"/>
    </row>
    <row r="1276" spans="1:16" x14ac:dyDescent="0.25">
      <c r="A1276" s="61">
        <v>40443</v>
      </c>
      <c r="B1276" s="64" t="str">
        <f t="shared" si="68"/>
        <v>quarta-feira</v>
      </c>
      <c r="C1276" s="46">
        <v>6.0699999999999997E-2</v>
      </c>
      <c r="D1276" s="47">
        <v>6.1499999999999992E-2</v>
      </c>
      <c r="E1276" s="48">
        <v>853.48</v>
      </c>
      <c r="F1276" s="48">
        <v>844.61</v>
      </c>
      <c r="G1276">
        <v>844.29</v>
      </c>
      <c r="I1276" s="68"/>
      <c r="J1276" s="69"/>
      <c r="K1276" s="69"/>
      <c r="L1276" s="70"/>
      <c r="M1276" s="70"/>
      <c r="N1276" s="68"/>
      <c r="O1276" s="68"/>
      <c r="P1276" s="70"/>
    </row>
    <row r="1277" spans="1:16" x14ac:dyDescent="0.25">
      <c r="A1277" s="61">
        <v>40444</v>
      </c>
      <c r="B1277" s="64" t="str">
        <f t="shared" si="68"/>
        <v>quinta-feira</v>
      </c>
      <c r="C1277" s="46">
        <v>6.0699999999999997E-2</v>
      </c>
      <c r="D1277" s="47">
        <v>6.1499999999999992E-2</v>
      </c>
      <c r="E1277" s="48">
        <v>853.8</v>
      </c>
      <c r="F1277" s="48">
        <v>844.94</v>
      </c>
      <c r="G1277">
        <v>844.61</v>
      </c>
      <c r="I1277" s="68"/>
      <c r="J1277" s="69"/>
      <c r="K1277" s="69"/>
      <c r="L1277" s="70"/>
      <c r="M1277" s="70"/>
      <c r="N1277" s="68"/>
      <c r="O1277" s="68"/>
      <c r="P1277" s="70"/>
    </row>
    <row r="1278" spans="1:16" x14ac:dyDescent="0.25">
      <c r="A1278" s="61">
        <v>40445</v>
      </c>
      <c r="B1278" s="64" t="str">
        <f t="shared" si="68"/>
        <v>sexta-feira</v>
      </c>
      <c r="C1278" s="46">
        <v>6.0199999999999997E-2</v>
      </c>
      <c r="D1278" s="47">
        <v>6.0999999999999992E-2</v>
      </c>
      <c r="E1278" s="48">
        <v>859.98</v>
      </c>
      <c r="F1278" s="48">
        <v>851.05</v>
      </c>
      <c r="G1278">
        <v>850.47</v>
      </c>
      <c r="I1278" s="68"/>
      <c r="J1278" s="69"/>
      <c r="K1278" s="69"/>
      <c r="L1278" s="70"/>
      <c r="M1278" s="70"/>
      <c r="N1278" s="68"/>
      <c r="O1278" s="68"/>
      <c r="P1278" s="70"/>
    </row>
    <row r="1279" spans="1:16" x14ac:dyDescent="0.25">
      <c r="A1279" s="61">
        <v>40448</v>
      </c>
      <c r="B1279" s="64" t="str">
        <f t="shared" si="68"/>
        <v>segunda-feira</v>
      </c>
      <c r="C1279" s="46">
        <v>6.0100000000000001E-2</v>
      </c>
      <c r="D1279" s="47">
        <v>6.0899999999999996E-2</v>
      </c>
      <c r="E1279" s="48">
        <v>861.43</v>
      </c>
      <c r="F1279" s="48">
        <v>852.49</v>
      </c>
      <c r="G1279">
        <v>852.16</v>
      </c>
      <c r="I1279" s="68"/>
      <c r="J1279" s="69"/>
      <c r="K1279" s="69"/>
      <c r="L1279" s="70"/>
      <c r="M1279" s="70"/>
      <c r="N1279" s="68"/>
      <c r="O1279" s="68"/>
      <c r="P1279" s="70"/>
    </row>
    <row r="1280" spans="1:16" x14ac:dyDescent="0.25">
      <c r="A1280" s="61">
        <v>40449</v>
      </c>
      <c r="B1280" s="64" t="str">
        <f t="shared" si="68"/>
        <v>terça-feira</v>
      </c>
      <c r="C1280" s="46">
        <v>6.0100000000000001E-2</v>
      </c>
      <c r="D1280" s="47">
        <v>6.0899999999999996E-2</v>
      </c>
      <c r="E1280" s="48">
        <v>861.76</v>
      </c>
      <c r="F1280" s="48">
        <v>852.82</v>
      </c>
      <c r="G1280">
        <v>852.49</v>
      </c>
      <c r="I1280" s="68"/>
      <c r="J1280" s="69"/>
      <c r="K1280" s="69"/>
      <c r="L1280" s="70"/>
      <c r="M1280" s="70"/>
      <c r="N1280" s="68"/>
      <c r="O1280" s="68"/>
      <c r="P1280" s="70"/>
    </row>
    <row r="1281" spans="1:16" x14ac:dyDescent="0.25">
      <c r="A1281" s="61">
        <v>40450</v>
      </c>
      <c r="B1281" s="64" t="str">
        <f t="shared" si="68"/>
        <v>quarta-feira</v>
      </c>
      <c r="C1281" s="46">
        <v>6.0299999999999999E-2</v>
      </c>
      <c r="D1281" s="47">
        <v>6.1099999999999995E-2</v>
      </c>
      <c r="E1281" s="48">
        <v>859.84</v>
      </c>
      <c r="F1281" s="48">
        <v>850.92</v>
      </c>
      <c r="G1281">
        <v>850.6</v>
      </c>
      <c r="I1281" s="68"/>
      <c r="J1281" s="69"/>
      <c r="K1281" s="69"/>
      <c r="L1281" s="70"/>
      <c r="M1281" s="70"/>
      <c r="N1281" s="68"/>
      <c r="O1281" s="68"/>
      <c r="P1281" s="70"/>
    </row>
    <row r="1282" spans="1:16" x14ac:dyDescent="0.25">
      <c r="A1282" s="61">
        <v>40451</v>
      </c>
      <c r="B1282" s="64" t="str">
        <f t="shared" si="68"/>
        <v>quinta-feira</v>
      </c>
      <c r="C1282" s="46">
        <v>5.9900000000000002E-2</v>
      </c>
      <c r="D1282" s="47">
        <v>6.0699999999999997E-2</v>
      </c>
      <c r="E1282" s="48">
        <v>864.67</v>
      </c>
      <c r="F1282" s="48">
        <v>855.7</v>
      </c>
      <c r="G1282">
        <v>855.37</v>
      </c>
      <c r="I1282" s="68"/>
      <c r="J1282" s="69"/>
      <c r="K1282" s="69"/>
      <c r="L1282" s="70"/>
      <c r="M1282" s="70"/>
      <c r="N1282" s="68"/>
      <c r="O1282" s="68"/>
      <c r="P1282" s="70"/>
    </row>
    <row r="1283" spans="1:16" x14ac:dyDescent="0.25">
      <c r="A1283" s="61">
        <v>40452</v>
      </c>
      <c r="B1283" s="64" t="str">
        <f t="shared" ref="B1283:B1346" si="69">TEXT(A1283,"dddd")</f>
        <v>sexta-feira</v>
      </c>
      <c r="C1283" s="46">
        <v>6.0100000000000001E-2</v>
      </c>
      <c r="D1283" s="47">
        <v>6.0899999999999996E-2</v>
      </c>
      <c r="E1283" s="48">
        <v>863</v>
      </c>
      <c r="F1283" s="48">
        <v>854.05</v>
      </c>
      <c r="G1283">
        <v>853.47</v>
      </c>
      <c r="I1283" s="68"/>
      <c r="J1283" s="69"/>
      <c r="K1283" s="69"/>
      <c r="L1283" s="70"/>
      <c r="M1283" s="70"/>
      <c r="N1283" s="68"/>
      <c r="O1283" s="68"/>
      <c r="P1283" s="70"/>
    </row>
    <row r="1284" spans="1:16" x14ac:dyDescent="0.25">
      <c r="A1284" s="61">
        <v>40455</v>
      </c>
      <c r="B1284" s="64" t="str">
        <f t="shared" si="69"/>
        <v>segunda-feira</v>
      </c>
      <c r="C1284" s="46">
        <v>5.9900000000000002E-2</v>
      </c>
      <c r="D1284" s="47">
        <v>6.0699999999999997E-2</v>
      </c>
      <c r="E1284" s="48">
        <v>865.59</v>
      </c>
      <c r="F1284" s="48">
        <v>856.61</v>
      </c>
      <c r="G1284">
        <v>856.28</v>
      </c>
      <c r="I1284" s="68"/>
      <c r="J1284" s="69"/>
      <c r="K1284" s="69"/>
      <c r="L1284" s="70"/>
      <c r="M1284" s="70"/>
      <c r="N1284" s="68"/>
      <c r="O1284" s="68"/>
      <c r="P1284" s="70"/>
    </row>
    <row r="1285" spans="1:16" x14ac:dyDescent="0.25">
      <c r="A1285" s="61">
        <v>40456</v>
      </c>
      <c r="B1285" s="64" t="str">
        <f t="shared" si="69"/>
        <v>terça-feira</v>
      </c>
      <c r="C1285" s="46">
        <v>5.9799999999999999E-2</v>
      </c>
      <c r="D1285" s="47">
        <v>6.0599999999999994E-2</v>
      </c>
      <c r="E1285" s="48">
        <v>867.05</v>
      </c>
      <c r="F1285" s="48">
        <v>858.06</v>
      </c>
      <c r="G1285">
        <v>857.73</v>
      </c>
      <c r="I1285" s="68"/>
      <c r="J1285" s="69"/>
      <c r="K1285" s="69"/>
      <c r="L1285" s="70"/>
      <c r="M1285" s="70"/>
      <c r="N1285" s="68"/>
      <c r="O1285" s="68"/>
      <c r="P1285" s="70"/>
    </row>
    <row r="1286" spans="1:16" x14ac:dyDescent="0.25">
      <c r="A1286" s="61">
        <v>40457</v>
      </c>
      <c r="B1286" s="64" t="str">
        <f t="shared" si="69"/>
        <v>quarta-feira</v>
      </c>
      <c r="C1286" s="46">
        <v>5.9799999999999999E-2</v>
      </c>
      <c r="D1286" s="47">
        <v>6.0599999999999994E-2</v>
      </c>
      <c r="E1286" s="48">
        <v>867.37</v>
      </c>
      <c r="F1286" s="48">
        <v>858.39</v>
      </c>
      <c r="G1286">
        <v>858.06</v>
      </c>
      <c r="I1286" s="68"/>
      <c r="J1286" s="69"/>
      <c r="K1286" s="69"/>
      <c r="L1286" s="70"/>
      <c r="M1286" s="70"/>
      <c r="N1286" s="68"/>
      <c r="O1286" s="68"/>
      <c r="P1286" s="70"/>
    </row>
    <row r="1287" spans="1:16" x14ac:dyDescent="0.25">
      <c r="A1287" s="61">
        <v>40458</v>
      </c>
      <c r="B1287" s="64" t="str">
        <f t="shared" si="69"/>
        <v>quinta-feira</v>
      </c>
      <c r="C1287" s="46">
        <v>5.9400000000000001E-2</v>
      </c>
      <c r="D1287" s="47">
        <v>6.0199999999999997E-2</v>
      </c>
      <c r="E1287" s="48">
        <v>872.24</v>
      </c>
      <c r="F1287" s="48">
        <v>863.2</v>
      </c>
      <c r="G1287">
        <v>862.87</v>
      </c>
      <c r="I1287" s="68"/>
      <c r="J1287" s="69"/>
      <c r="K1287" s="69"/>
      <c r="L1287" s="70"/>
      <c r="M1287" s="70"/>
      <c r="N1287" s="68"/>
      <c r="O1287" s="68"/>
      <c r="P1287" s="70"/>
    </row>
    <row r="1288" spans="1:16" x14ac:dyDescent="0.25">
      <c r="A1288" s="61">
        <v>40459</v>
      </c>
      <c r="B1288" s="64" t="str">
        <f t="shared" si="69"/>
        <v>sexta-feira</v>
      </c>
      <c r="C1288" s="46">
        <v>5.9400000000000001E-2</v>
      </c>
      <c r="D1288" s="47">
        <v>6.0199999999999997E-2</v>
      </c>
      <c r="E1288" s="48">
        <v>872.83</v>
      </c>
      <c r="F1288" s="48">
        <v>863.79</v>
      </c>
      <c r="G1288">
        <v>863.2</v>
      </c>
      <c r="I1288" s="68"/>
      <c r="J1288" s="69"/>
      <c r="K1288" s="69"/>
      <c r="L1288" s="70"/>
      <c r="M1288" s="70"/>
      <c r="N1288" s="68"/>
      <c r="O1288" s="68"/>
      <c r="P1288" s="70"/>
    </row>
    <row r="1289" spans="1:16" x14ac:dyDescent="0.25">
      <c r="A1289" s="61">
        <v>40462</v>
      </c>
      <c r="B1289" s="64" t="str">
        <f t="shared" si="69"/>
        <v>segunda-feira</v>
      </c>
      <c r="C1289" s="46">
        <v>5.9299999999999999E-2</v>
      </c>
      <c r="D1289" s="47">
        <v>6.0099999999999994E-2</v>
      </c>
      <c r="E1289" s="48">
        <v>874.43</v>
      </c>
      <c r="F1289" s="48">
        <v>865.37</v>
      </c>
      <c r="G1289">
        <v>864.91</v>
      </c>
      <c r="I1289" s="68"/>
      <c r="J1289" s="69"/>
      <c r="K1289" s="69"/>
      <c r="L1289" s="70"/>
      <c r="M1289" s="70"/>
      <c r="N1289" s="68"/>
      <c r="O1289" s="68"/>
      <c r="P1289" s="70"/>
    </row>
    <row r="1290" spans="1:16" x14ac:dyDescent="0.25">
      <c r="A1290" s="61">
        <v>40464</v>
      </c>
      <c r="B1290" s="64" t="str">
        <f t="shared" si="69"/>
        <v>quarta-feira</v>
      </c>
      <c r="C1290" s="46">
        <v>5.9299999999999999E-2</v>
      </c>
      <c r="D1290" s="47">
        <v>6.0099999999999994E-2</v>
      </c>
      <c r="E1290" s="48">
        <v>874.76</v>
      </c>
      <c r="F1290" s="48">
        <v>865.7</v>
      </c>
      <c r="G1290">
        <v>865.37</v>
      </c>
      <c r="I1290" s="68"/>
      <c r="J1290" s="69"/>
      <c r="K1290" s="69"/>
      <c r="L1290" s="70"/>
      <c r="M1290" s="70"/>
      <c r="N1290" s="68"/>
      <c r="O1290" s="68"/>
      <c r="P1290" s="70"/>
    </row>
    <row r="1291" spans="1:16" x14ac:dyDescent="0.25">
      <c r="A1291" s="61">
        <v>40465</v>
      </c>
      <c r="B1291" s="64" t="str">
        <f t="shared" si="69"/>
        <v>quinta-feira</v>
      </c>
      <c r="C1291" s="46">
        <v>5.8999999999999997E-2</v>
      </c>
      <c r="D1291" s="47">
        <v>5.9799999999999992E-2</v>
      </c>
      <c r="E1291" s="48">
        <v>878.51</v>
      </c>
      <c r="F1291" s="48">
        <v>869.41</v>
      </c>
      <c r="G1291">
        <v>869.05</v>
      </c>
      <c r="I1291" s="68"/>
      <c r="J1291" s="69"/>
      <c r="K1291" s="69"/>
      <c r="L1291" s="70"/>
      <c r="M1291" s="70"/>
      <c r="N1291" s="68"/>
      <c r="O1291" s="68"/>
      <c r="P1291" s="70"/>
    </row>
    <row r="1292" spans="1:16" x14ac:dyDescent="0.25">
      <c r="A1292" s="61">
        <v>40466</v>
      </c>
      <c r="B1292" s="64" t="str">
        <f t="shared" si="69"/>
        <v>sexta-feira</v>
      </c>
      <c r="C1292" s="46">
        <v>5.7700000000000001E-2</v>
      </c>
      <c r="D1292" s="47">
        <v>5.8499999999999996E-2</v>
      </c>
      <c r="E1292" s="48">
        <v>894.22</v>
      </c>
      <c r="F1292" s="48">
        <v>884.95</v>
      </c>
      <c r="G1292">
        <v>884.25</v>
      </c>
      <c r="I1292" s="68"/>
      <c r="J1292" s="69"/>
      <c r="K1292" s="69"/>
      <c r="L1292" s="70"/>
      <c r="M1292" s="70"/>
      <c r="N1292" s="68"/>
      <c r="O1292" s="68"/>
      <c r="P1292" s="70"/>
    </row>
    <row r="1293" spans="1:16" x14ac:dyDescent="0.25">
      <c r="A1293" s="61">
        <v>40469</v>
      </c>
      <c r="B1293" s="64" t="str">
        <f t="shared" si="69"/>
        <v>segunda-feira</v>
      </c>
      <c r="C1293" s="46">
        <v>5.74E-2</v>
      </c>
      <c r="D1293" s="47">
        <v>5.8199999999999995E-2</v>
      </c>
      <c r="E1293" s="48">
        <v>898.09</v>
      </c>
      <c r="F1293" s="48">
        <v>888.79</v>
      </c>
      <c r="G1293">
        <v>888.42</v>
      </c>
      <c r="I1293" s="68"/>
      <c r="J1293" s="69"/>
      <c r="K1293" s="69"/>
      <c r="L1293" s="70"/>
      <c r="M1293" s="70"/>
      <c r="N1293" s="68"/>
      <c r="O1293" s="68"/>
      <c r="P1293" s="70"/>
    </row>
    <row r="1294" spans="1:16" x14ac:dyDescent="0.25">
      <c r="A1294" s="61">
        <v>40470</v>
      </c>
      <c r="B1294" s="64" t="str">
        <f t="shared" si="69"/>
        <v>terça-feira</v>
      </c>
      <c r="C1294" s="46">
        <v>5.7700000000000001E-2</v>
      </c>
      <c r="D1294" s="47">
        <v>5.8499999999999996E-2</v>
      </c>
      <c r="E1294" s="48">
        <v>894.96</v>
      </c>
      <c r="F1294" s="48">
        <v>885.69</v>
      </c>
      <c r="G1294">
        <v>885.32</v>
      </c>
      <c r="I1294" s="68"/>
      <c r="J1294" s="69"/>
      <c r="K1294" s="69"/>
      <c r="L1294" s="70"/>
      <c r="M1294" s="70"/>
      <c r="N1294" s="68"/>
      <c r="O1294" s="68"/>
      <c r="P1294" s="70"/>
    </row>
    <row r="1295" spans="1:16" x14ac:dyDescent="0.25">
      <c r="A1295" s="61">
        <v>40471</v>
      </c>
      <c r="B1295" s="64" t="str">
        <f t="shared" si="69"/>
        <v>quarta-feira</v>
      </c>
      <c r="C1295" s="46">
        <v>5.91E-2</v>
      </c>
      <c r="D1295" s="47">
        <v>5.9899999999999995E-2</v>
      </c>
      <c r="E1295" s="48">
        <v>879.17</v>
      </c>
      <c r="F1295" s="48">
        <v>870.08</v>
      </c>
      <c r="G1295">
        <v>869.71</v>
      </c>
      <c r="I1295" s="68"/>
      <c r="J1295" s="69"/>
      <c r="K1295" s="69"/>
      <c r="L1295" s="70"/>
      <c r="M1295" s="70"/>
      <c r="N1295" s="68"/>
      <c r="O1295" s="68"/>
      <c r="P1295" s="70"/>
    </row>
    <row r="1296" spans="1:16" x14ac:dyDescent="0.25">
      <c r="A1296" s="61">
        <v>40472</v>
      </c>
      <c r="B1296" s="64" t="str">
        <f t="shared" si="69"/>
        <v>quinta-feira</v>
      </c>
      <c r="C1296" s="46">
        <v>5.8500000000000003E-2</v>
      </c>
      <c r="D1296" s="47">
        <v>5.9299999999999999E-2</v>
      </c>
      <c r="E1296" s="48">
        <v>886.62</v>
      </c>
      <c r="F1296" s="48">
        <v>877.45</v>
      </c>
      <c r="G1296">
        <v>877.05</v>
      </c>
      <c r="I1296" s="68"/>
      <c r="J1296" s="69"/>
      <c r="K1296" s="69"/>
      <c r="L1296" s="70"/>
      <c r="M1296" s="70"/>
      <c r="N1296" s="68"/>
      <c r="O1296" s="68"/>
      <c r="P1296" s="70"/>
    </row>
    <row r="1297" spans="1:16" x14ac:dyDescent="0.25">
      <c r="A1297" s="61">
        <v>40473</v>
      </c>
      <c r="B1297" s="64" t="str">
        <f t="shared" si="69"/>
        <v>sexta-feira</v>
      </c>
      <c r="C1297" s="46">
        <v>5.9200000000000003E-2</v>
      </c>
      <c r="D1297" s="47">
        <v>0.06</v>
      </c>
      <c r="E1297" s="48">
        <v>879.38</v>
      </c>
      <c r="F1297" s="48">
        <v>870.29</v>
      </c>
      <c r="G1297">
        <v>869.51</v>
      </c>
      <c r="I1297" s="68"/>
      <c r="J1297" s="69"/>
      <c r="K1297" s="69"/>
      <c r="L1297" s="70"/>
      <c r="M1297" s="70"/>
      <c r="N1297" s="68"/>
      <c r="O1297" s="68"/>
      <c r="P1297" s="70"/>
    </row>
    <row r="1298" spans="1:16" x14ac:dyDescent="0.25">
      <c r="A1298" s="61">
        <v>40476</v>
      </c>
      <c r="B1298" s="64" t="str">
        <f t="shared" si="69"/>
        <v>segunda-feira</v>
      </c>
      <c r="C1298" s="46">
        <v>5.9299999999999999E-2</v>
      </c>
      <c r="D1298" s="47">
        <v>6.0099999999999994E-2</v>
      </c>
      <c r="E1298" s="48">
        <v>878.63</v>
      </c>
      <c r="F1298" s="48">
        <v>869.55</v>
      </c>
      <c r="G1298">
        <v>869.16</v>
      </c>
      <c r="I1298" s="68"/>
      <c r="J1298" s="69"/>
      <c r="K1298" s="69"/>
      <c r="L1298" s="70"/>
      <c r="M1298" s="70"/>
      <c r="N1298" s="68"/>
      <c r="O1298" s="68"/>
      <c r="P1298" s="70"/>
    </row>
    <row r="1299" spans="1:16" x14ac:dyDescent="0.25">
      <c r="A1299" s="61">
        <v>40477</v>
      </c>
      <c r="B1299" s="64" t="str">
        <f t="shared" si="69"/>
        <v>terça-feira</v>
      </c>
      <c r="C1299" s="46">
        <v>5.9900000000000002E-2</v>
      </c>
      <c r="D1299" s="47">
        <v>6.0699999999999997E-2</v>
      </c>
      <c r="E1299" s="48">
        <v>872.21</v>
      </c>
      <c r="F1299" s="48">
        <v>863.2</v>
      </c>
      <c r="G1299">
        <v>862.81</v>
      </c>
      <c r="I1299" s="68"/>
      <c r="J1299" s="69"/>
      <c r="K1299" s="69"/>
      <c r="L1299" s="70"/>
      <c r="M1299" s="70"/>
      <c r="N1299" s="68"/>
      <c r="O1299" s="68"/>
      <c r="P1299" s="70"/>
    </row>
    <row r="1300" spans="1:16" x14ac:dyDescent="0.25">
      <c r="A1300" s="61">
        <v>40478</v>
      </c>
      <c r="B1300" s="64" t="str">
        <f t="shared" si="69"/>
        <v>quarta-feira</v>
      </c>
      <c r="C1300" s="46">
        <v>5.9299999999999999E-2</v>
      </c>
      <c r="D1300" s="47">
        <v>6.0099999999999994E-2</v>
      </c>
      <c r="E1300" s="48">
        <v>879.42</v>
      </c>
      <c r="F1300" s="48">
        <v>870.34</v>
      </c>
      <c r="G1300">
        <v>869.95</v>
      </c>
      <c r="I1300" s="68"/>
      <c r="J1300" s="69"/>
      <c r="K1300" s="69"/>
      <c r="L1300" s="70"/>
      <c r="M1300" s="70"/>
      <c r="N1300" s="68"/>
      <c r="O1300" s="68"/>
      <c r="P1300" s="70"/>
    </row>
    <row r="1301" spans="1:16" x14ac:dyDescent="0.25">
      <c r="A1301" s="61">
        <v>40479</v>
      </c>
      <c r="B1301" s="64" t="str">
        <f t="shared" si="69"/>
        <v>quinta-feira</v>
      </c>
      <c r="C1301" s="46">
        <v>5.96E-2</v>
      </c>
      <c r="D1301" s="47">
        <v>6.0399999999999995E-2</v>
      </c>
      <c r="E1301" s="48">
        <v>876.4</v>
      </c>
      <c r="F1301" s="48">
        <v>867.35</v>
      </c>
      <c r="G1301">
        <v>866.96</v>
      </c>
      <c r="I1301" s="68"/>
      <c r="J1301" s="69"/>
      <c r="K1301" s="69"/>
      <c r="L1301" s="70"/>
      <c r="M1301" s="70"/>
      <c r="N1301" s="68"/>
      <c r="O1301" s="68"/>
      <c r="P1301" s="70"/>
    </row>
    <row r="1302" spans="1:16" x14ac:dyDescent="0.25">
      <c r="A1302" s="61">
        <v>40480</v>
      </c>
      <c r="B1302" s="64" t="str">
        <f t="shared" si="69"/>
        <v>sexta-feira</v>
      </c>
      <c r="C1302" s="46">
        <v>5.96E-2</v>
      </c>
      <c r="D1302" s="47">
        <v>6.0399999999999995E-2</v>
      </c>
      <c r="E1302" s="48">
        <v>877.19</v>
      </c>
      <c r="F1302" s="48">
        <v>868.13</v>
      </c>
      <c r="G1302">
        <v>867.35</v>
      </c>
      <c r="I1302" s="68"/>
      <c r="J1302" s="69"/>
      <c r="K1302" s="69"/>
      <c r="L1302" s="70"/>
      <c r="M1302" s="70"/>
      <c r="N1302" s="68"/>
      <c r="O1302" s="68"/>
      <c r="P1302" s="70"/>
    </row>
    <row r="1303" spans="1:16" x14ac:dyDescent="0.25">
      <c r="A1303" s="61">
        <v>40483</v>
      </c>
      <c r="B1303" s="64" t="str">
        <f t="shared" si="69"/>
        <v>segunda-feira</v>
      </c>
      <c r="C1303" s="46">
        <v>5.8999999999999997E-2</v>
      </c>
      <c r="D1303" s="47">
        <v>5.9799999999999992E-2</v>
      </c>
      <c r="E1303" s="48">
        <v>884.63</v>
      </c>
      <c r="F1303" s="48">
        <v>875.5</v>
      </c>
      <c r="G1303">
        <v>874.91</v>
      </c>
      <c r="I1303" s="68"/>
      <c r="J1303" s="69"/>
      <c r="K1303" s="69"/>
      <c r="L1303" s="70"/>
      <c r="M1303" s="70"/>
      <c r="N1303" s="68"/>
      <c r="O1303" s="68"/>
      <c r="P1303" s="70"/>
    </row>
    <row r="1304" spans="1:16" x14ac:dyDescent="0.25">
      <c r="A1304" s="61">
        <v>40485</v>
      </c>
      <c r="B1304" s="64" t="str">
        <f t="shared" si="69"/>
        <v>quarta-feira</v>
      </c>
      <c r="C1304" s="46">
        <v>5.8700000000000002E-2</v>
      </c>
      <c r="D1304" s="47">
        <v>5.9499999999999997E-2</v>
      </c>
      <c r="E1304" s="48">
        <v>888.48</v>
      </c>
      <c r="F1304" s="48">
        <v>879.31</v>
      </c>
      <c r="G1304">
        <v>878.92</v>
      </c>
      <c r="I1304" s="68"/>
      <c r="J1304" s="69"/>
      <c r="K1304" s="69"/>
      <c r="L1304" s="70"/>
      <c r="M1304" s="70"/>
      <c r="N1304" s="68"/>
      <c r="O1304" s="68"/>
      <c r="P1304" s="70"/>
    </row>
    <row r="1305" spans="1:16" x14ac:dyDescent="0.25">
      <c r="A1305" s="61">
        <v>40486</v>
      </c>
      <c r="B1305" s="64" t="str">
        <f t="shared" si="69"/>
        <v>quinta-feira</v>
      </c>
      <c r="C1305" s="46">
        <v>5.8700000000000002E-2</v>
      </c>
      <c r="D1305" s="47">
        <v>5.9499999999999997E-2</v>
      </c>
      <c r="E1305" s="48">
        <v>888.88</v>
      </c>
      <c r="F1305" s="48">
        <v>879.71</v>
      </c>
      <c r="G1305">
        <v>879.31</v>
      </c>
      <c r="I1305" s="68"/>
      <c r="J1305" s="69"/>
      <c r="K1305" s="69"/>
      <c r="L1305" s="70"/>
      <c r="M1305" s="70"/>
      <c r="N1305" s="68"/>
      <c r="O1305" s="68"/>
      <c r="P1305" s="70"/>
    </row>
    <row r="1306" spans="1:16" x14ac:dyDescent="0.25">
      <c r="A1306" s="61">
        <v>40487</v>
      </c>
      <c r="B1306" s="64" t="str">
        <f t="shared" si="69"/>
        <v>sexta-feira</v>
      </c>
      <c r="C1306" s="46">
        <v>5.8599999999999999E-2</v>
      </c>
      <c r="D1306" s="47">
        <v>5.9399999999999994E-2</v>
      </c>
      <c r="E1306" s="48">
        <v>890.83</v>
      </c>
      <c r="F1306" s="48">
        <v>881.64</v>
      </c>
      <c r="G1306">
        <v>880.85</v>
      </c>
      <c r="I1306" s="68"/>
      <c r="J1306" s="69"/>
      <c r="K1306" s="69"/>
      <c r="L1306" s="70"/>
      <c r="M1306" s="70"/>
      <c r="N1306" s="68"/>
      <c r="O1306" s="68"/>
      <c r="P1306" s="70"/>
    </row>
    <row r="1307" spans="1:16" x14ac:dyDescent="0.25">
      <c r="A1307" s="61">
        <v>40490</v>
      </c>
      <c r="B1307" s="64" t="str">
        <f t="shared" si="69"/>
        <v>segunda-feira</v>
      </c>
      <c r="C1307" s="46">
        <v>5.8500000000000003E-2</v>
      </c>
      <c r="D1307" s="47">
        <v>5.9299999999999999E-2</v>
      </c>
      <c r="E1307" s="48">
        <v>892.38</v>
      </c>
      <c r="F1307" s="48">
        <v>883.18</v>
      </c>
      <c r="G1307">
        <v>882.78</v>
      </c>
      <c r="I1307" s="68"/>
      <c r="J1307" s="69"/>
      <c r="K1307" s="69"/>
      <c r="L1307" s="70"/>
      <c r="M1307" s="70"/>
      <c r="N1307" s="68"/>
      <c r="O1307" s="68"/>
      <c r="P1307" s="70"/>
    </row>
    <row r="1308" spans="1:16" x14ac:dyDescent="0.25">
      <c r="A1308" s="61">
        <v>40491</v>
      </c>
      <c r="B1308" s="64" t="str">
        <f t="shared" si="69"/>
        <v>terça-feira</v>
      </c>
      <c r="C1308" s="46">
        <v>5.91E-2</v>
      </c>
      <c r="D1308" s="47">
        <v>5.9899999999999995E-2</v>
      </c>
      <c r="E1308" s="48">
        <v>886.31</v>
      </c>
      <c r="F1308" s="48">
        <v>877.18</v>
      </c>
      <c r="G1308">
        <v>876.76</v>
      </c>
      <c r="I1308" s="68"/>
      <c r="J1308" s="69"/>
      <c r="K1308" s="69"/>
      <c r="L1308" s="70"/>
      <c r="M1308" s="70"/>
      <c r="N1308" s="68"/>
      <c r="O1308" s="68"/>
      <c r="P1308" s="70"/>
    </row>
    <row r="1309" spans="1:16" x14ac:dyDescent="0.25">
      <c r="A1309" s="61">
        <v>40492</v>
      </c>
      <c r="B1309" s="64" t="str">
        <f t="shared" si="69"/>
        <v>quarta-feira</v>
      </c>
      <c r="C1309" s="46">
        <v>5.8999999999999997E-2</v>
      </c>
      <c r="D1309" s="47">
        <v>5.9799999999999992E-2</v>
      </c>
      <c r="E1309" s="48">
        <v>887.88</v>
      </c>
      <c r="F1309" s="48">
        <v>878.73</v>
      </c>
      <c r="G1309">
        <v>878.31</v>
      </c>
      <c r="I1309" s="68"/>
      <c r="J1309" s="69"/>
      <c r="K1309" s="69"/>
      <c r="L1309" s="70"/>
      <c r="M1309" s="70"/>
      <c r="N1309" s="68"/>
      <c r="O1309" s="68"/>
      <c r="P1309" s="70"/>
    </row>
    <row r="1310" spans="1:16" x14ac:dyDescent="0.25">
      <c r="A1310" s="61">
        <v>40493</v>
      </c>
      <c r="B1310" s="64" t="str">
        <f t="shared" si="69"/>
        <v>quinta-feira</v>
      </c>
      <c r="C1310" s="46">
        <v>5.8299999999999998E-2</v>
      </c>
      <c r="D1310" s="47">
        <v>5.9099999999999993E-2</v>
      </c>
      <c r="E1310" s="48">
        <v>896.38</v>
      </c>
      <c r="F1310" s="48">
        <v>887.14</v>
      </c>
      <c r="G1310">
        <v>886.73</v>
      </c>
      <c r="I1310" s="68"/>
      <c r="J1310" s="69"/>
      <c r="K1310" s="69"/>
      <c r="L1310" s="70"/>
      <c r="M1310" s="70"/>
      <c r="N1310" s="68"/>
      <c r="O1310" s="68"/>
      <c r="P1310" s="70"/>
    </row>
    <row r="1311" spans="1:16" x14ac:dyDescent="0.25">
      <c r="A1311" s="61">
        <v>40494</v>
      </c>
      <c r="B1311" s="64" t="str">
        <f t="shared" si="69"/>
        <v>sexta-feira</v>
      </c>
      <c r="C1311" s="46">
        <v>5.8000000000000003E-2</v>
      </c>
      <c r="D1311" s="47">
        <v>5.8799999999999998E-2</v>
      </c>
      <c r="E1311" s="48">
        <v>900.91</v>
      </c>
      <c r="F1311" s="48">
        <v>891.62</v>
      </c>
      <c r="G1311">
        <v>890.7</v>
      </c>
      <c r="I1311" s="68"/>
      <c r="J1311" s="69"/>
      <c r="K1311" s="69"/>
      <c r="L1311" s="70"/>
      <c r="M1311" s="70"/>
      <c r="N1311" s="68"/>
      <c r="O1311" s="68"/>
      <c r="P1311" s="70"/>
    </row>
    <row r="1312" spans="1:16" x14ac:dyDescent="0.25">
      <c r="A1312" s="61">
        <v>40498</v>
      </c>
      <c r="B1312" s="64" t="str">
        <f t="shared" si="69"/>
        <v>terça-feira</v>
      </c>
      <c r="C1312" s="46">
        <v>5.7700000000000001E-2</v>
      </c>
      <c r="D1312" s="47">
        <v>5.8499999999999996E-2</v>
      </c>
      <c r="E1312" s="48">
        <v>904.8</v>
      </c>
      <c r="F1312" s="48">
        <v>895.48</v>
      </c>
      <c r="G1312">
        <v>895.09</v>
      </c>
      <c r="I1312" s="68"/>
      <c r="J1312" s="69"/>
      <c r="K1312" s="69"/>
      <c r="L1312" s="70"/>
      <c r="M1312" s="70"/>
      <c r="N1312" s="68"/>
      <c r="O1312" s="68"/>
      <c r="P1312" s="70"/>
    </row>
    <row r="1313" spans="1:16" x14ac:dyDescent="0.25">
      <c r="A1313" s="61">
        <v>40499</v>
      </c>
      <c r="B1313" s="64" t="str">
        <f t="shared" si="69"/>
        <v>quarta-feira</v>
      </c>
      <c r="C1313" s="46">
        <v>5.8400000000000001E-2</v>
      </c>
      <c r="D1313" s="47">
        <v>5.9199999999999996E-2</v>
      </c>
      <c r="E1313" s="48">
        <v>897.02</v>
      </c>
      <c r="F1313" s="48">
        <v>887.78</v>
      </c>
      <c r="G1313">
        <v>887.4</v>
      </c>
      <c r="I1313" s="68"/>
      <c r="J1313" s="69"/>
      <c r="K1313" s="69"/>
      <c r="L1313" s="70"/>
      <c r="M1313" s="70"/>
      <c r="N1313" s="68"/>
      <c r="O1313" s="68"/>
      <c r="P1313" s="70"/>
    </row>
    <row r="1314" spans="1:16" x14ac:dyDescent="0.25">
      <c r="A1314" s="61">
        <v>40500</v>
      </c>
      <c r="B1314" s="64" t="str">
        <f t="shared" si="69"/>
        <v>quinta-feira</v>
      </c>
      <c r="C1314" s="46">
        <v>5.8400000000000001E-2</v>
      </c>
      <c r="D1314" s="47">
        <v>5.9199999999999996E-2</v>
      </c>
      <c r="E1314" s="48">
        <v>897.4</v>
      </c>
      <c r="F1314" s="48">
        <v>888.17</v>
      </c>
      <c r="G1314">
        <v>887.78</v>
      </c>
      <c r="I1314" s="68"/>
      <c r="J1314" s="69"/>
      <c r="K1314" s="69"/>
      <c r="L1314" s="70"/>
      <c r="M1314" s="70"/>
      <c r="N1314" s="68"/>
      <c r="O1314" s="68"/>
      <c r="P1314" s="70"/>
    </row>
    <row r="1315" spans="1:16" x14ac:dyDescent="0.25">
      <c r="A1315" s="61">
        <v>40501</v>
      </c>
      <c r="B1315" s="64" t="str">
        <f t="shared" si="69"/>
        <v>sexta-feira</v>
      </c>
      <c r="C1315" s="46">
        <v>5.8900000000000001E-2</v>
      </c>
      <c r="D1315" s="47">
        <v>5.9699999999999996E-2</v>
      </c>
      <c r="E1315" s="48">
        <v>892.36</v>
      </c>
      <c r="F1315" s="48">
        <v>883.19</v>
      </c>
      <c r="G1315">
        <v>882.45</v>
      </c>
      <c r="I1315" s="68"/>
      <c r="J1315" s="69"/>
      <c r="K1315" s="69"/>
      <c r="L1315" s="70"/>
      <c r="M1315" s="70"/>
      <c r="N1315" s="68"/>
      <c r="O1315" s="68"/>
      <c r="P1315" s="70"/>
    </row>
    <row r="1316" spans="1:16" x14ac:dyDescent="0.25">
      <c r="A1316" s="61">
        <v>40504</v>
      </c>
      <c r="B1316" s="64" t="str">
        <f t="shared" si="69"/>
        <v>segunda-feira</v>
      </c>
      <c r="C1316" s="46">
        <v>5.8900000000000001E-2</v>
      </c>
      <c r="D1316" s="47">
        <v>5.9699999999999996E-2</v>
      </c>
      <c r="E1316" s="48">
        <v>892.75</v>
      </c>
      <c r="F1316" s="48">
        <v>883.57</v>
      </c>
      <c r="G1316">
        <v>883.19</v>
      </c>
      <c r="I1316" s="68"/>
      <c r="J1316" s="69"/>
      <c r="K1316" s="69"/>
      <c r="L1316" s="70"/>
      <c r="M1316" s="70"/>
      <c r="N1316" s="68"/>
      <c r="O1316" s="68"/>
      <c r="P1316" s="70"/>
    </row>
    <row r="1317" spans="1:16" x14ac:dyDescent="0.25">
      <c r="A1317" s="61">
        <v>40505</v>
      </c>
      <c r="B1317" s="64" t="str">
        <f t="shared" si="69"/>
        <v>terça-feira</v>
      </c>
      <c r="C1317" s="46">
        <v>6.0499999999999998E-2</v>
      </c>
      <c r="D1317" s="47">
        <v>6.1299999999999993E-2</v>
      </c>
      <c r="E1317" s="48">
        <v>874.87</v>
      </c>
      <c r="F1317" s="48">
        <v>865.89</v>
      </c>
      <c r="G1317">
        <v>865.51</v>
      </c>
      <c r="I1317" s="68"/>
      <c r="J1317" s="69"/>
      <c r="K1317" s="69"/>
      <c r="L1317" s="70"/>
      <c r="M1317" s="70"/>
      <c r="N1317" s="68"/>
      <c r="O1317" s="68"/>
      <c r="P1317" s="70"/>
    </row>
    <row r="1318" spans="1:16" x14ac:dyDescent="0.25">
      <c r="A1318" s="61">
        <v>40506</v>
      </c>
      <c r="B1318" s="64" t="str">
        <f t="shared" si="69"/>
        <v>quarta-feira</v>
      </c>
      <c r="C1318" s="46">
        <v>6.0400000000000002E-2</v>
      </c>
      <c r="D1318" s="47">
        <v>6.1199999999999997E-2</v>
      </c>
      <c r="E1318" s="48">
        <v>877.02</v>
      </c>
      <c r="F1318" s="48">
        <v>868.02</v>
      </c>
      <c r="G1318">
        <v>867.57</v>
      </c>
      <c r="I1318" s="68"/>
      <c r="J1318" s="69"/>
      <c r="K1318" s="69"/>
      <c r="L1318" s="70"/>
      <c r="M1318" s="70"/>
      <c r="N1318" s="68"/>
      <c r="O1318" s="68"/>
      <c r="P1318" s="70"/>
    </row>
    <row r="1319" spans="1:16" x14ac:dyDescent="0.25">
      <c r="A1319" s="61">
        <v>40507</v>
      </c>
      <c r="B1319" s="64" t="str">
        <f t="shared" si="69"/>
        <v>quinta-feira</v>
      </c>
      <c r="C1319" s="46">
        <v>6.0100000000000001E-2</v>
      </c>
      <c r="D1319" s="47">
        <v>6.0899999999999996E-2</v>
      </c>
      <c r="E1319" s="48">
        <v>880.87</v>
      </c>
      <c r="F1319" s="48">
        <v>871.83</v>
      </c>
      <c r="G1319">
        <v>871.38</v>
      </c>
      <c r="I1319" s="68"/>
      <c r="J1319" s="69"/>
      <c r="K1319" s="69"/>
      <c r="L1319" s="70"/>
      <c r="M1319" s="70"/>
      <c r="N1319" s="68"/>
      <c r="O1319" s="68"/>
      <c r="P1319" s="70"/>
    </row>
    <row r="1320" spans="1:16" x14ac:dyDescent="0.25">
      <c r="A1320" s="61">
        <v>40508</v>
      </c>
      <c r="B1320" s="64" t="str">
        <f t="shared" si="69"/>
        <v>sexta-feira</v>
      </c>
      <c r="C1320" s="46">
        <v>5.9499999999999997E-2</v>
      </c>
      <c r="D1320" s="47">
        <v>6.0299999999999992E-2</v>
      </c>
      <c r="E1320" s="48">
        <v>888.65</v>
      </c>
      <c r="F1320" s="48">
        <v>879.53</v>
      </c>
      <c r="G1320">
        <v>878.6</v>
      </c>
      <c r="I1320" s="68"/>
      <c r="J1320" s="69"/>
      <c r="K1320" s="69"/>
      <c r="L1320" s="70"/>
      <c r="M1320" s="70"/>
      <c r="N1320" s="68"/>
      <c r="O1320" s="68"/>
      <c r="P1320" s="70"/>
    </row>
    <row r="1321" spans="1:16" x14ac:dyDescent="0.25">
      <c r="A1321" s="61">
        <v>40511</v>
      </c>
      <c r="B1321" s="64" t="str">
        <f t="shared" si="69"/>
        <v>segunda-feira</v>
      </c>
      <c r="C1321" s="46">
        <v>5.9499999999999997E-2</v>
      </c>
      <c r="D1321" s="47">
        <v>6.0299999999999992E-2</v>
      </c>
      <c r="E1321" s="48">
        <v>889.1</v>
      </c>
      <c r="F1321" s="48">
        <v>879.98</v>
      </c>
      <c r="G1321">
        <v>879.53</v>
      </c>
      <c r="I1321" s="68"/>
      <c r="J1321" s="69"/>
      <c r="K1321" s="69"/>
      <c r="L1321" s="70"/>
      <c r="M1321" s="70"/>
      <c r="N1321" s="68"/>
      <c r="O1321" s="68"/>
      <c r="P1321" s="70"/>
    </row>
    <row r="1322" spans="1:16" x14ac:dyDescent="0.25">
      <c r="A1322" s="61">
        <v>40512</v>
      </c>
      <c r="B1322" s="64" t="str">
        <f t="shared" si="69"/>
        <v>terça-feira</v>
      </c>
      <c r="C1322" s="46">
        <v>5.96E-2</v>
      </c>
      <c r="D1322" s="47">
        <v>6.0399999999999995E-2</v>
      </c>
      <c r="E1322" s="48">
        <v>888.4</v>
      </c>
      <c r="F1322" s="48">
        <v>879.29</v>
      </c>
      <c r="G1322">
        <v>878.84</v>
      </c>
      <c r="I1322" s="68"/>
      <c r="J1322" s="69"/>
      <c r="K1322" s="69"/>
      <c r="L1322" s="70"/>
      <c r="M1322" s="70"/>
      <c r="N1322" s="68"/>
      <c r="O1322" s="68"/>
      <c r="P1322" s="70"/>
    </row>
    <row r="1323" spans="1:16" x14ac:dyDescent="0.25">
      <c r="A1323" s="61">
        <v>40513</v>
      </c>
      <c r="B1323" s="64" t="str">
        <f t="shared" si="69"/>
        <v>quarta-feira</v>
      </c>
      <c r="C1323" s="46">
        <v>5.9299999999999999E-2</v>
      </c>
      <c r="D1323" s="47">
        <v>6.0099999999999994E-2</v>
      </c>
      <c r="E1323" s="48">
        <v>892.29</v>
      </c>
      <c r="F1323" s="48">
        <v>883.14</v>
      </c>
      <c r="G1323">
        <v>882.69</v>
      </c>
      <c r="I1323" s="68"/>
      <c r="J1323" s="69"/>
      <c r="K1323" s="69"/>
      <c r="L1323" s="70"/>
      <c r="M1323" s="70"/>
      <c r="N1323" s="68"/>
      <c r="O1323" s="68"/>
      <c r="P1323" s="70"/>
    </row>
    <row r="1324" spans="1:16" x14ac:dyDescent="0.25">
      <c r="A1324" s="61">
        <v>40514</v>
      </c>
      <c r="B1324" s="64" t="str">
        <f t="shared" si="69"/>
        <v>quinta-feira</v>
      </c>
      <c r="C1324" s="46">
        <v>5.9299999999999999E-2</v>
      </c>
      <c r="D1324" s="47">
        <v>6.0099999999999994E-2</v>
      </c>
      <c r="E1324" s="48">
        <v>892.74</v>
      </c>
      <c r="F1324" s="48">
        <v>883.59</v>
      </c>
      <c r="G1324">
        <v>883.14</v>
      </c>
      <c r="I1324" s="68"/>
      <c r="J1324" s="69"/>
      <c r="K1324" s="69"/>
      <c r="L1324" s="70"/>
      <c r="M1324" s="70"/>
      <c r="N1324" s="68"/>
      <c r="O1324" s="68"/>
      <c r="P1324" s="70"/>
    </row>
    <row r="1325" spans="1:16" x14ac:dyDescent="0.25">
      <c r="A1325" s="61">
        <v>40515</v>
      </c>
      <c r="B1325" s="64" t="str">
        <f t="shared" si="69"/>
        <v>sexta-feira</v>
      </c>
      <c r="C1325" s="46">
        <v>5.91E-2</v>
      </c>
      <c r="D1325" s="47">
        <v>5.9899999999999995E-2</v>
      </c>
      <c r="E1325" s="48">
        <v>895.99</v>
      </c>
      <c r="F1325" s="48">
        <v>886.81</v>
      </c>
      <c r="G1325">
        <v>885.87</v>
      </c>
      <c r="I1325" s="68"/>
      <c r="J1325" s="69"/>
      <c r="K1325" s="69"/>
      <c r="L1325" s="70"/>
      <c r="M1325" s="70"/>
      <c r="N1325" s="68"/>
      <c r="O1325" s="68"/>
      <c r="P1325" s="70"/>
    </row>
    <row r="1326" spans="1:16" x14ac:dyDescent="0.25">
      <c r="A1326" s="61">
        <v>40518</v>
      </c>
      <c r="B1326" s="64" t="str">
        <f t="shared" si="69"/>
        <v>segunda-feira</v>
      </c>
      <c r="C1326" s="46">
        <v>5.91E-2</v>
      </c>
      <c r="D1326" s="47">
        <v>5.9899999999999995E-2</v>
      </c>
      <c r="E1326" s="48">
        <v>896.44</v>
      </c>
      <c r="F1326" s="48">
        <v>887.26</v>
      </c>
      <c r="G1326">
        <v>886.81</v>
      </c>
      <c r="I1326" s="68"/>
      <c r="J1326" s="69"/>
      <c r="K1326" s="69"/>
      <c r="L1326" s="70"/>
      <c r="M1326" s="70"/>
      <c r="N1326" s="68"/>
      <c r="O1326" s="68"/>
      <c r="P1326" s="70"/>
    </row>
    <row r="1327" spans="1:16" x14ac:dyDescent="0.25">
      <c r="A1327" s="61">
        <v>40519</v>
      </c>
      <c r="B1327" s="64" t="str">
        <f t="shared" si="69"/>
        <v>terça-feira</v>
      </c>
      <c r="C1327" s="46">
        <v>5.96E-2</v>
      </c>
      <c r="D1327" s="47">
        <v>6.0399999999999995E-2</v>
      </c>
      <c r="E1327" s="48">
        <v>891.14</v>
      </c>
      <c r="F1327" s="48">
        <v>882.01</v>
      </c>
      <c r="G1327">
        <v>881.56</v>
      </c>
      <c r="I1327" s="68"/>
      <c r="J1327" s="69"/>
      <c r="K1327" s="69"/>
      <c r="L1327" s="70"/>
      <c r="M1327" s="70"/>
      <c r="N1327" s="68"/>
      <c r="O1327" s="68"/>
      <c r="P1327" s="70"/>
    </row>
    <row r="1328" spans="1:16" x14ac:dyDescent="0.25">
      <c r="A1328" s="61">
        <v>40520</v>
      </c>
      <c r="B1328" s="64" t="str">
        <f t="shared" si="69"/>
        <v>quarta-feira</v>
      </c>
      <c r="C1328" s="46">
        <v>5.9499999999999997E-2</v>
      </c>
      <c r="D1328" s="47">
        <v>6.0299999999999992E-2</v>
      </c>
      <c r="E1328" s="48">
        <v>892.74</v>
      </c>
      <c r="F1328" s="48">
        <v>883.6</v>
      </c>
      <c r="G1328">
        <v>883.15</v>
      </c>
      <c r="I1328" s="68"/>
      <c r="J1328" s="69"/>
      <c r="K1328" s="69"/>
      <c r="L1328" s="70"/>
      <c r="M1328" s="70"/>
      <c r="N1328" s="68"/>
      <c r="O1328" s="68"/>
      <c r="P1328" s="70"/>
    </row>
    <row r="1329" spans="1:16" x14ac:dyDescent="0.25">
      <c r="A1329" s="61">
        <v>40521</v>
      </c>
      <c r="B1329" s="64" t="str">
        <f t="shared" si="69"/>
        <v>quinta-feira</v>
      </c>
      <c r="C1329" s="46">
        <v>5.96E-2</v>
      </c>
      <c r="D1329" s="47">
        <v>6.0399999999999995E-2</v>
      </c>
      <c r="E1329" s="48">
        <v>892.04</v>
      </c>
      <c r="F1329" s="48">
        <v>882.91</v>
      </c>
      <c r="G1329">
        <v>882.46</v>
      </c>
      <c r="I1329" s="68"/>
      <c r="J1329" s="69"/>
      <c r="K1329" s="69"/>
      <c r="L1329" s="70"/>
      <c r="M1329" s="70"/>
      <c r="N1329" s="68"/>
      <c r="O1329" s="68"/>
      <c r="P1329" s="70"/>
    </row>
    <row r="1330" spans="1:16" x14ac:dyDescent="0.25">
      <c r="A1330" s="61">
        <v>40522</v>
      </c>
      <c r="B1330" s="64" t="str">
        <f t="shared" si="69"/>
        <v>sexta-feira</v>
      </c>
      <c r="C1330" s="46">
        <v>5.9700000000000003E-2</v>
      </c>
      <c r="D1330" s="47">
        <v>6.0499999999999998E-2</v>
      </c>
      <c r="E1330" s="48">
        <v>891.84</v>
      </c>
      <c r="F1330" s="48">
        <v>882.71</v>
      </c>
      <c r="G1330">
        <v>881.77</v>
      </c>
      <c r="I1330" s="68"/>
      <c r="J1330" s="69"/>
      <c r="K1330" s="69"/>
      <c r="L1330" s="70"/>
      <c r="M1330" s="70"/>
      <c r="N1330" s="68"/>
      <c r="O1330" s="68"/>
      <c r="P1330" s="70"/>
    </row>
    <row r="1331" spans="1:16" x14ac:dyDescent="0.25">
      <c r="A1331" s="61">
        <v>40525</v>
      </c>
      <c r="B1331" s="64" t="str">
        <f t="shared" si="69"/>
        <v>segunda-feira</v>
      </c>
      <c r="C1331" s="46">
        <v>5.8999999999999997E-2</v>
      </c>
      <c r="D1331" s="47">
        <v>5.9799999999999992E-2</v>
      </c>
      <c r="E1331" s="48">
        <v>900.36</v>
      </c>
      <c r="F1331" s="48">
        <v>891.14</v>
      </c>
      <c r="G1331">
        <v>890.69</v>
      </c>
      <c r="I1331" s="68"/>
      <c r="J1331" s="69"/>
      <c r="K1331" s="69"/>
      <c r="L1331" s="70"/>
      <c r="M1331" s="70"/>
      <c r="N1331" s="68"/>
      <c r="O1331" s="68"/>
      <c r="P1331" s="70"/>
    </row>
    <row r="1332" spans="1:16" x14ac:dyDescent="0.25">
      <c r="A1332" s="61">
        <v>40526</v>
      </c>
      <c r="B1332" s="64" t="str">
        <f t="shared" si="69"/>
        <v>terça-feira</v>
      </c>
      <c r="C1332" s="46">
        <v>5.8900000000000001E-2</v>
      </c>
      <c r="D1332" s="47">
        <v>5.9699999999999996E-2</v>
      </c>
      <c r="E1332" s="48">
        <v>901.97</v>
      </c>
      <c r="F1332" s="48">
        <v>892.74</v>
      </c>
      <c r="G1332">
        <v>892.36</v>
      </c>
      <c r="I1332" s="68"/>
      <c r="J1332" s="69"/>
      <c r="K1332" s="69"/>
      <c r="L1332" s="70"/>
      <c r="M1332" s="70"/>
      <c r="N1332" s="68"/>
      <c r="O1332" s="68"/>
      <c r="P1332" s="70"/>
    </row>
    <row r="1333" spans="1:16" x14ac:dyDescent="0.25">
      <c r="A1333" s="61">
        <v>40527</v>
      </c>
      <c r="B1333" s="64" t="str">
        <f t="shared" si="69"/>
        <v>quarta-feira</v>
      </c>
      <c r="C1333" s="46">
        <v>5.8400000000000001E-2</v>
      </c>
      <c r="D1333" s="47">
        <v>5.9199999999999996E-2</v>
      </c>
      <c r="E1333" s="48">
        <v>908.17</v>
      </c>
      <c r="F1333" s="48">
        <v>898.88</v>
      </c>
      <c r="G1333">
        <v>898.49</v>
      </c>
      <c r="I1333" s="68"/>
      <c r="J1333" s="69"/>
      <c r="K1333" s="69"/>
      <c r="L1333" s="70"/>
      <c r="M1333" s="70"/>
      <c r="N1333" s="68"/>
      <c r="O1333" s="68"/>
      <c r="P1333" s="70"/>
    </row>
    <row r="1334" spans="1:16" x14ac:dyDescent="0.25">
      <c r="A1334" s="61">
        <v>40528</v>
      </c>
      <c r="B1334" s="64" t="str">
        <f t="shared" si="69"/>
        <v>quinta-feira</v>
      </c>
      <c r="C1334" s="46">
        <v>5.8099999999999999E-2</v>
      </c>
      <c r="D1334" s="47">
        <v>5.8899999999999994E-2</v>
      </c>
      <c r="E1334" s="48">
        <v>912.07</v>
      </c>
      <c r="F1334" s="48">
        <v>902.73</v>
      </c>
      <c r="G1334">
        <v>902.35</v>
      </c>
      <c r="I1334" s="68"/>
      <c r="J1334" s="69"/>
      <c r="K1334" s="69"/>
      <c r="L1334" s="70"/>
      <c r="M1334" s="70"/>
      <c r="N1334" s="68"/>
      <c r="O1334" s="68"/>
      <c r="P1334" s="70"/>
    </row>
    <row r="1335" spans="1:16" x14ac:dyDescent="0.25">
      <c r="A1335" s="61">
        <v>40529</v>
      </c>
      <c r="B1335" s="64" t="str">
        <f t="shared" si="69"/>
        <v>sexta-feira</v>
      </c>
      <c r="C1335" s="46">
        <v>5.8000000000000003E-2</v>
      </c>
      <c r="D1335" s="47">
        <v>5.8799999999999998E-2</v>
      </c>
      <c r="E1335" s="48">
        <v>913.99</v>
      </c>
      <c r="F1335" s="48">
        <v>904.63</v>
      </c>
      <c r="G1335">
        <v>903.89</v>
      </c>
      <c r="I1335" s="68"/>
      <c r="J1335" s="69"/>
      <c r="K1335" s="69"/>
      <c r="L1335" s="70"/>
      <c r="M1335" s="70"/>
      <c r="N1335" s="68"/>
      <c r="O1335" s="68"/>
      <c r="P1335" s="70"/>
    </row>
    <row r="1336" spans="1:16" x14ac:dyDescent="0.25">
      <c r="A1336" s="61">
        <v>40532</v>
      </c>
      <c r="B1336" s="64" t="str">
        <f t="shared" si="69"/>
        <v>segunda-feira</v>
      </c>
      <c r="C1336" s="46">
        <v>5.7799999999999997E-2</v>
      </c>
      <c r="D1336" s="47">
        <v>5.8599999999999992E-2</v>
      </c>
      <c r="E1336" s="48">
        <v>916.72</v>
      </c>
      <c r="F1336" s="48">
        <v>907.34</v>
      </c>
      <c r="G1336">
        <v>906.96</v>
      </c>
      <c r="I1336" s="68"/>
      <c r="J1336" s="69"/>
      <c r="K1336" s="69"/>
      <c r="L1336" s="70"/>
      <c r="M1336" s="70"/>
      <c r="N1336" s="68"/>
      <c r="O1336" s="68"/>
      <c r="P1336" s="70"/>
    </row>
    <row r="1337" spans="1:16" x14ac:dyDescent="0.25">
      <c r="A1337" s="61">
        <v>40533</v>
      </c>
      <c r="B1337" s="64" t="str">
        <f t="shared" si="69"/>
        <v>terça-feira</v>
      </c>
      <c r="C1337" s="46">
        <v>5.7799999999999997E-2</v>
      </c>
      <c r="D1337" s="47">
        <v>5.8599999999999992E-2</v>
      </c>
      <c r="E1337" s="48">
        <v>917.11</v>
      </c>
      <c r="F1337" s="48">
        <v>907.73</v>
      </c>
      <c r="G1337">
        <v>907.34</v>
      </c>
      <c r="I1337" s="68"/>
      <c r="J1337" s="69"/>
      <c r="K1337" s="69"/>
      <c r="L1337" s="70"/>
      <c r="M1337" s="70"/>
      <c r="N1337" s="68"/>
      <c r="O1337" s="68"/>
      <c r="P1337" s="70"/>
    </row>
    <row r="1338" spans="1:16" x14ac:dyDescent="0.25">
      <c r="A1338" s="61">
        <v>40534</v>
      </c>
      <c r="B1338" s="64" t="str">
        <f t="shared" si="69"/>
        <v>quarta-feira</v>
      </c>
      <c r="C1338" s="46">
        <v>5.7700000000000001E-2</v>
      </c>
      <c r="D1338" s="47">
        <v>5.8499999999999996E-2</v>
      </c>
      <c r="E1338" s="48">
        <v>918.65</v>
      </c>
      <c r="F1338" s="48">
        <v>909.25</v>
      </c>
      <c r="G1338">
        <v>908.87</v>
      </c>
      <c r="I1338" s="68"/>
      <c r="J1338" s="69"/>
      <c r="K1338" s="69"/>
      <c r="L1338" s="70"/>
      <c r="M1338" s="70"/>
      <c r="N1338" s="68"/>
      <c r="O1338" s="68"/>
      <c r="P1338" s="70"/>
    </row>
    <row r="1339" spans="1:16" x14ac:dyDescent="0.25">
      <c r="A1339" s="61">
        <v>40535</v>
      </c>
      <c r="B1339" s="64" t="str">
        <f t="shared" si="69"/>
        <v>quinta-feira</v>
      </c>
      <c r="C1339" s="46">
        <v>5.7700000000000001E-2</v>
      </c>
      <c r="D1339" s="47">
        <v>5.8499999999999996E-2</v>
      </c>
      <c r="E1339" s="48">
        <v>919.77</v>
      </c>
      <c r="F1339" s="48">
        <v>910.37</v>
      </c>
      <c r="G1339">
        <v>909.63</v>
      </c>
      <c r="I1339" s="68"/>
      <c r="J1339" s="69"/>
      <c r="K1339" s="69"/>
      <c r="L1339" s="70"/>
      <c r="M1339" s="70"/>
      <c r="N1339" s="68"/>
      <c r="O1339" s="68"/>
      <c r="P1339" s="70"/>
    </row>
    <row r="1340" spans="1:16" x14ac:dyDescent="0.25">
      <c r="A1340" s="61">
        <v>40536</v>
      </c>
      <c r="B1340" s="64" t="str">
        <f t="shared" si="69"/>
        <v>sexta-feira</v>
      </c>
      <c r="C1340" s="46">
        <v>5.7599999999999998E-2</v>
      </c>
      <c r="D1340" s="47">
        <v>5.8399999999999994E-2</v>
      </c>
      <c r="E1340" s="48">
        <v>920.95</v>
      </c>
      <c r="F1340" s="48">
        <v>911.54</v>
      </c>
      <c r="G1340">
        <v>910.8</v>
      </c>
      <c r="I1340" s="68"/>
      <c r="J1340" s="69"/>
      <c r="K1340" s="69"/>
      <c r="L1340" s="70"/>
      <c r="M1340" s="70"/>
      <c r="N1340" s="68"/>
      <c r="O1340" s="68"/>
      <c r="P1340" s="70"/>
    </row>
    <row r="1341" spans="1:16" x14ac:dyDescent="0.25">
      <c r="A1341" s="61">
        <v>40539</v>
      </c>
      <c r="B1341" s="64" t="str">
        <f t="shared" si="69"/>
        <v>segunda-feira</v>
      </c>
      <c r="C1341" s="46">
        <v>5.7599999999999998E-2</v>
      </c>
      <c r="D1341" s="47">
        <v>5.8399999999999994E-2</v>
      </c>
      <c r="E1341" s="48">
        <v>921.34</v>
      </c>
      <c r="F1341" s="48">
        <v>911.92</v>
      </c>
      <c r="G1341">
        <v>911.54</v>
      </c>
      <c r="I1341" s="68"/>
      <c r="J1341" s="69"/>
      <c r="K1341" s="69"/>
      <c r="L1341" s="70"/>
      <c r="M1341" s="70"/>
      <c r="N1341" s="68"/>
      <c r="O1341" s="68"/>
      <c r="P1341" s="70"/>
    </row>
    <row r="1342" spans="1:16" x14ac:dyDescent="0.25">
      <c r="A1342" s="61">
        <v>40540</v>
      </c>
      <c r="B1342" s="64" t="str">
        <f t="shared" si="69"/>
        <v>terça-feira</v>
      </c>
      <c r="C1342" s="46">
        <v>5.7599999999999998E-2</v>
      </c>
      <c r="D1342" s="47">
        <v>5.8399999999999994E-2</v>
      </c>
      <c r="E1342" s="48">
        <v>921.72</v>
      </c>
      <c r="F1342" s="48">
        <v>912.3</v>
      </c>
      <c r="G1342">
        <v>911.92</v>
      </c>
      <c r="I1342" s="68"/>
      <c r="J1342" s="69"/>
      <c r="K1342" s="69"/>
      <c r="L1342" s="70"/>
      <c r="M1342" s="70"/>
      <c r="N1342" s="68"/>
      <c r="O1342" s="68"/>
      <c r="P1342" s="70"/>
    </row>
    <row r="1343" spans="1:16" x14ac:dyDescent="0.25">
      <c r="A1343" s="61">
        <v>40541</v>
      </c>
      <c r="B1343" s="64" t="str">
        <f t="shared" si="69"/>
        <v>quarta-feira</v>
      </c>
      <c r="C1343" s="46">
        <v>5.7599999999999998E-2</v>
      </c>
      <c r="D1343" s="47">
        <v>5.8399999999999994E-2</v>
      </c>
      <c r="E1343" s="48">
        <v>922.1</v>
      </c>
      <c r="F1343" s="48">
        <v>912.68</v>
      </c>
      <c r="G1343">
        <v>912.3</v>
      </c>
      <c r="I1343" s="68"/>
      <c r="J1343" s="69"/>
      <c r="K1343" s="69"/>
      <c r="L1343" s="70"/>
      <c r="M1343" s="70"/>
      <c r="N1343" s="68"/>
      <c r="O1343" s="68"/>
      <c r="P1343" s="70"/>
    </row>
    <row r="1344" spans="1:16" x14ac:dyDescent="0.25">
      <c r="A1344" s="61">
        <v>40542</v>
      </c>
      <c r="B1344" s="64" t="str">
        <f t="shared" si="69"/>
        <v>quinta-feira</v>
      </c>
      <c r="C1344" s="46">
        <v>5.7599999999999998E-2</v>
      </c>
      <c r="D1344" s="47">
        <v>5.8399999999999994E-2</v>
      </c>
      <c r="E1344" s="48">
        <v>923.22</v>
      </c>
      <c r="F1344" s="48">
        <v>913.8</v>
      </c>
      <c r="G1344">
        <v>912.68</v>
      </c>
      <c r="I1344" s="68"/>
      <c r="J1344" s="69"/>
      <c r="K1344" s="69"/>
      <c r="L1344" s="70"/>
      <c r="M1344" s="70"/>
      <c r="N1344" s="68"/>
      <c r="O1344" s="68"/>
      <c r="P1344" s="70"/>
    </row>
    <row r="1345" spans="1:16" x14ac:dyDescent="0.25">
      <c r="A1345" s="61">
        <v>40543</v>
      </c>
      <c r="B1345" s="64" t="str">
        <f t="shared" si="69"/>
        <v>sexta-feira</v>
      </c>
      <c r="C1345" s="46">
        <v>5.74E-2</v>
      </c>
      <c r="D1345" s="47">
        <v>5.8199999999999995E-2</v>
      </c>
      <c r="E1345" s="48">
        <v>925.6</v>
      </c>
      <c r="F1345" s="48">
        <v>916.14</v>
      </c>
      <c r="G1345">
        <v>915.41</v>
      </c>
      <c r="I1345" s="68"/>
      <c r="J1345" s="69"/>
      <c r="K1345" s="69"/>
      <c r="L1345" s="70"/>
      <c r="M1345" s="70"/>
      <c r="N1345" s="68"/>
      <c r="O1345" s="68"/>
      <c r="P1345" s="70"/>
    </row>
    <row r="1346" spans="1:16" x14ac:dyDescent="0.25">
      <c r="A1346" s="61">
        <v>40546</v>
      </c>
      <c r="B1346" s="64" t="str">
        <f t="shared" si="69"/>
        <v>segunda-feira</v>
      </c>
      <c r="C1346" s="46">
        <v>5.74E-2</v>
      </c>
      <c r="D1346" s="47">
        <v>5.8199999999999995E-2</v>
      </c>
      <c r="E1346" s="48">
        <v>925.98</v>
      </c>
      <c r="F1346" s="48">
        <v>916.53</v>
      </c>
      <c r="G1346" s="48">
        <v>916.14</v>
      </c>
      <c r="I1346" s="68"/>
      <c r="J1346" s="69"/>
      <c r="K1346" s="69"/>
      <c r="L1346" s="70"/>
      <c r="M1346" s="70"/>
      <c r="N1346" s="68"/>
      <c r="O1346" s="68"/>
      <c r="P1346" s="70"/>
    </row>
    <row r="1347" spans="1:16" x14ac:dyDescent="0.25">
      <c r="A1347" s="61">
        <v>40547</v>
      </c>
      <c r="B1347" s="64" t="str">
        <f t="shared" ref="B1347:B1410" si="70">TEXT(A1347,"dddd")</f>
        <v>terça-feira</v>
      </c>
      <c r="C1347" s="46">
        <v>5.74E-2</v>
      </c>
      <c r="D1347" s="47">
        <v>5.8199999999999995E-2</v>
      </c>
      <c r="E1347" s="48">
        <v>926.36</v>
      </c>
      <c r="F1347" s="48">
        <v>916.91</v>
      </c>
      <c r="G1347" s="48">
        <v>916.53</v>
      </c>
      <c r="I1347" s="68"/>
      <c r="J1347" s="69"/>
      <c r="K1347" s="69"/>
      <c r="L1347" s="70"/>
      <c r="M1347" s="70"/>
      <c r="N1347" s="68"/>
      <c r="O1347" s="68"/>
      <c r="P1347" s="70"/>
    </row>
    <row r="1348" spans="1:16" x14ac:dyDescent="0.25">
      <c r="A1348" s="61">
        <v>40548</v>
      </c>
      <c r="B1348" s="64" t="str">
        <f t="shared" si="70"/>
        <v>quarta-feira</v>
      </c>
      <c r="C1348" s="46">
        <v>5.7700000000000001E-2</v>
      </c>
      <c r="D1348" s="47">
        <v>5.8499999999999996E-2</v>
      </c>
      <c r="E1348" s="48">
        <v>923.19</v>
      </c>
      <c r="F1348" s="48">
        <v>913.77</v>
      </c>
      <c r="G1348" s="48">
        <v>913.39</v>
      </c>
      <c r="I1348" s="68"/>
      <c r="J1348" s="69"/>
      <c r="K1348" s="69"/>
      <c r="L1348" s="70"/>
      <c r="M1348" s="70"/>
      <c r="N1348" s="68"/>
      <c r="O1348" s="68"/>
      <c r="P1348" s="70"/>
    </row>
    <row r="1349" spans="1:16" x14ac:dyDescent="0.25">
      <c r="A1349" s="61">
        <v>40549</v>
      </c>
      <c r="B1349" s="64" t="str">
        <f t="shared" si="70"/>
        <v>quinta-feira</v>
      </c>
      <c r="C1349" s="46">
        <v>5.7799999999999997E-2</v>
      </c>
      <c r="D1349" s="47">
        <v>5.8599999999999992E-2</v>
      </c>
      <c r="E1349" s="48">
        <v>922.39</v>
      </c>
      <c r="F1349" s="48">
        <v>912.99</v>
      </c>
      <c r="G1349" s="48">
        <v>912.6</v>
      </c>
      <c r="I1349" s="68"/>
      <c r="J1349" s="69"/>
      <c r="K1349" s="69"/>
      <c r="L1349" s="70"/>
      <c r="M1349" s="70"/>
      <c r="N1349" s="68"/>
      <c r="O1349" s="68"/>
      <c r="P1349" s="70"/>
    </row>
    <row r="1350" spans="1:16" x14ac:dyDescent="0.25">
      <c r="A1350" s="61">
        <v>40550</v>
      </c>
      <c r="B1350" s="64" t="str">
        <f t="shared" si="70"/>
        <v>sexta-feira</v>
      </c>
      <c r="C1350" s="46">
        <v>5.8099999999999999E-2</v>
      </c>
      <c r="D1350" s="47">
        <v>5.8899999999999994E-2</v>
      </c>
      <c r="E1350" s="48">
        <v>919.82</v>
      </c>
      <c r="F1350" s="48">
        <v>910.45</v>
      </c>
      <c r="G1350" s="48">
        <v>909.69</v>
      </c>
      <c r="I1350" s="68"/>
      <c r="J1350" s="69"/>
      <c r="K1350" s="69"/>
      <c r="L1350" s="70"/>
      <c r="M1350" s="70"/>
      <c r="N1350" s="68"/>
      <c r="O1350" s="68"/>
      <c r="P1350" s="70"/>
    </row>
    <row r="1351" spans="1:16" x14ac:dyDescent="0.25">
      <c r="A1351" s="61">
        <v>40553</v>
      </c>
      <c r="B1351" s="64" t="str">
        <f t="shared" si="70"/>
        <v>segunda-feira</v>
      </c>
      <c r="C1351" s="46">
        <v>5.8700000000000002E-2</v>
      </c>
      <c r="D1351" s="47">
        <v>5.9499999999999997E-2</v>
      </c>
      <c r="E1351" s="48">
        <v>913.17</v>
      </c>
      <c r="F1351" s="48">
        <v>903.87</v>
      </c>
      <c r="G1351" s="48">
        <v>903.49</v>
      </c>
      <c r="I1351" s="68"/>
      <c r="J1351" s="69"/>
      <c r="K1351" s="69"/>
      <c r="L1351" s="70"/>
      <c r="M1351" s="70"/>
      <c r="N1351" s="68"/>
      <c r="O1351" s="68"/>
      <c r="P1351" s="70"/>
    </row>
    <row r="1352" spans="1:16" x14ac:dyDescent="0.25">
      <c r="A1352" s="61">
        <v>40554</v>
      </c>
      <c r="B1352" s="64" t="str">
        <f t="shared" si="70"/>
        <v>terça-feira</v>
      </c>
      <c r="C1352" s="46">
        <v>5.8999999999999997E-2</v>
      </c>
      <c r="D1352" s="47">
        <v>5.9799999999999992E-2</v>
      </c>
      <c r="E1352" s="48">
        <v>910.06</v>
      </c>
      <c r="F1352" s="48">
        <v>900.8</v>
      </c>
      <c r="G1352" s="48">
        <v>900.41</v>
      </c>
      <c r="I1352" s="68"/>
      <c r="J1352" s="69"/>
      <c r="K1352" s="69"/>
      <c r="L1352" s="70"/>
      <c r="M1352" s="70"/>
      <c r="N1352" s="68"/>
      <c r="O1352" s="68"/>
      <c r="P1352" s="70"/>
    </row>
    <row r="1353" spans="1:16" x14ac:dyDescent="0.25">
      <c r="A1353" s="61">
        <v>40555</v>
      </c>
      <c r="B1353" s="64" t="str">
        <f t="shared" si="70"/>
        <v>quarta-feira</v>
      </c>
      <c r="C1353" s="46">
        <v>5.8400000000000001E-2</v>
      </c>
      <c r="D1353" s="47">
        <v>5.9199999999999996E-2</v>
      </c>
      <c r="E1353" s="48">
        <v>917.47</v>
      </c>
      <c r="F1353" s="48">
        <v>908.13</v>
      </c>
      <c r="G1353" s="48">
        <v>907.74</v>
      </c>
      <c r="I1353" s="68"/>
      <c r="J1353" s="69"/>
      <c r="K1353" s="69"/>
      <c r="L1353" s="70"/>
      <c r="M1353" s="70"/>
      <c r="N1353" s="68"/>
      <c r="O1353" s="68"/>
      <c r="P1353" s="70"/>
    </row>
    <row r="1354" spans="1:16" x14ac:dyDescent="0.25">
      <c r="A1354" s="61">
        <v>40556</v>
      </c>
      <c r="B1354" s="64" t="str">
        <f t="shared" si="70"/>
        <v>quinta-feira</v>
      </c>
      <c r="C1354" s="46">
        <v>5.8200000000000002E-2</v>
      </c>
      <c r="D1354" s="47">
        <v>5.8999999999999997E-2</v>
      </c>
      <c r="E1354" s="48">
        <v>920.21</v>
      </c>
      <c r="F1354" s="48">
        <v>910.85</v>
      </c>
      <c r="G1354" s="48">
        <v>910.46</v>
      </c>
      <c r="I1354" s="68"/>
      <c r="J1354" s="69"/>
      <c r="K1354" s="69"/>
      <c r="L1354" s="70"/>
      <c r="M1354" s="70"/>
      <c r="N1354" s="68"/>
      <c r="O1354" s="68"/>
      <c r="P1354" s="70"/>
    </row>
    <row r="1355" spans="1:16" x14ac:dyDescent="0.25">
      <c r="A1355" s="61">
        <v>40557</v>
      </c>
      <c r="B1355" s="64" t="str">
        <f t="shared" si="70"/>
        <v>sexta-feira</v>
      </c>
      <c r="C1355" s="46">
        <v>5.79E-2</v>
      </c>
      <c r="D1355" s="47">
        <v>5.8699999999999995E-2</v>
      </c>
      <c r="E1355" s="48">
        <v>924.55</v>
      </c>
      <c r="F1355" s="48">
        <v>915.14</v>
      </c>
      <c r="G1355" s="48">
        <v>914.33</v>
      </c>
      <c r="I1355" s="68"/>
      <c r="J1355" s="69"/>
      <c r="K1355" s="69"/>
      <c r="L1355" s="70"/>
      <c r="M1355" s="70"/>
      <c r="N1355" s="68"/>
      <c r="O1355" s="68"/>
      <c r="P1355" s="70"/>
    </row>
    <row r="1356" spans="1:16" x14ac:dyDescent="0.25">
      <c r="A1356" s="61">
        <v>40560</v>
      </c>
      <c r="B1356" s="64" t="str">
        <f t="shared" si="70"/>
        <v>segunda-feira</v>
      </c>
      <c r="C1356" s="46">
        <v>5.7700000000000001E-2</v>
      </c>
      <c r="D1356" s="47">
        <v>5.8499999999999996E-2</v>
      </c>
      <c r="E1356" s="48">
        <v>927.33</v>
      </c>
      <c r="F1356" s="48">
        <v>917.89</v>
      </c>
      <c r="G1356" s="48">
        <v>917.48</v>
      </c>
      <c r="I1356" s="68"/>
      <c r="J1356" s="69"/>
      <c r="K1356" s="69"/>
      <c r="L1356" s="70"/>
      <c r="M1356" s="70"/>
      <c r="N1356" s="68"/>
      <c r="O1356" s="68"/>
      <c r="P1356" s="70"/>
    </row>
    <row r="1357" spans="1:16" x14ac:dyDescent="0.25">
      <c r="A1357" s="61">
        <v>40561</v>
      </c>
      <c r="B1357" s="64" t="str">
        <f t="shared" si="70"/>
        <v>terça-feira</v>
      </c>
      <c r="C1357" s="46">
        <v>5.7500000000000002E-2</v>
      </c>
      <c r="D1357" s="47">
        <v>5.8299999999999998E-2</v>
      </c>
      <c r="E1357" s="48">
        <v>930.11</v>
      </c>
      <c r="F1357" s="48">
        <v>920.65</v>
      </c>
      <c r="G1357" s="48">
        <v>920.24</v>
      </c>
      <c r="I1357" s="68"/>
      <c r="J1357" s="69"/>
      <c r="K1357" s="69"/>
      <c r="L1357" s="70"/>
      <c r="M1357" s="70"/>
      <c r="N1357" s="68"/>
      <c r="O1357" s="68"/>
      <c r="P1357" s="70"/>
    </row>
    <row r="1358" spans="1:16" x14ac:dyDescent="0.25">
      <c r="A1358" s="61">
        <v>40562</v>
      </c>
      <c r="B1358" s="64" t="str">
        <f t="shared" si="70"/>
        <v>quarta-feira</v>
      </c>
      <c r="C1358" s="46">
        <v>5.7299999999999997E-2</v>
      </c>
      <c r="D1358" s="47">
        <v>5.8099999999999992E-2</v>
      </c>
      <c r="E1358" s="48">
        <v>932.9</v>
      </c>
      <c r="F1358" s="48">
        <v>923.41</v>
      </c>
      <c r="G1358" s="48">
        <v>923</v>
      </c>
      <c r="I1358" s="68"/>
      <c r="J1358" s="69"/>
      <c r="K1358" s="69"/>
      <c r="L1358" s="70"/>
      <c r="M1358" s="70"/>
      <c r="N1358" s="68"/>
      <c r="O1358" s="68"/>
      <c r="P1358" s="70"/>
    </row>
    <row r="1359" spans="1:16" x14ac:dyDescent="0.25">
      <c r="A1359" s="61">
        <v>40563</v>
      </c>
      <c r="B1359" s="64" t="str">
        <f t="shared" si="70"/>
        <v>quinta-feira</v>
      </c>
      <c r="C1359" s="46">
        <v>5.7299999999999997E-2</v>
      </c>
      <c r="D1359" s="47">
        <v>5.8099999999999992E-2</v>
      </c>
      <c r="E1359" s="48">
        <v>933.32</v>
      </c>
      <c r="F1359" s="48">
        <v>923.82</v>
      </c>
      <c r="G1359" s="48">
        <v>923.41</v>
      </c>
      <c r="I1359" s="68"/>
      <c r="J1359" s="69"/>
      <c r="K1359" s="69"/>
      <c r="L1359" s="70"/>
      <c r="M1359" s="70"/>
      <c r="N1359" s="68"/>
      <c r="O1359" s="68"/>
      <c r="P1359" s="70"/>
    </row>
    <row r="1360" spans="1:16" x14ac:dyDescent="0.25">
      <c r="A1360" s="61">
        <v>40564</v>
      </c>
      <c r="B1360" s="64" t="str">
        <f t="shared" si="70"/>
        <v>sexta-feira</v>
      </c>
      <c r="C1360" s="46">
        <v>5.6800000000000003E-2</v>
      </c>
      <c r="D1360" s="47">
        <v>5.7599999999999998E-2</v>
      </c>
      <c r="E1360" s="48">
        <v>940.12</v>
      </c>
      <c r="F1360" s="48">
        <v>930.56</v>
      </c>
      <c r="G1360" s="48">
        <v>929.74</v>
      </c>
      <c r="I1360" s="68"/>
      <c r="J1360" s="69"/>
      <c r="K1360" s="69"/>
      <c r="L1360" s="70"/>
      <c r="M1360" s="70"/>
      <c r="N1360" s="68"/>
      <c r="O1360" s="68"/>
      <c r="P1360" s="70"/>
    </row>
    <row r="1361" spans="1:16" x14ac:dyDescent="0.25">
      <c r="A1361" s="61">
        <v>40567</v>
      </c>
      <c r="B1361" s="64" t="str">
        <f t="shared" si="70"/>
        <v>segunda-feira</v>
      </c>
      <c r="C1361" s="46">
        <v>5.6599999999999998E-2</v>
      </c>
      <c r="D1361" s="47">
        <v>5.7399999999999993E-2</v>
      </c>
      <c r="E1361" s="48">
        <v>942.94</v>
      </c>
      <c r="F1361" s="48">
        <v>933.35</v>
      </c>
      <c r="G1361" s="48">
        <v>932.94</v>
      </c>
      <c r="I1361" s="68"/>
      <c r="J1361" s="69"/>
      <c r="K1361" s="69"/>
      <c r="L1361" s="70"/>
      <c r="M1361" s="70"/>
      <c r="N1361" s="68"/>
      <c r="O1361" s="68"/>
      <c r="P1361" s="70"/>
    </row>
    <row r="1362" spans="1:16" x14ac:dyDescent="0.25">
      <c r="A1362" s="61">
        <v>40568</v>
      </c>
      <c r="B1362" s="64" t="str">
        <f t="shared" si="70"/>
        <v>terça-feira</v>
      </c>
      <c r="C1362" s="46">
        <v>5.7099999999999998E-2</v>
      </c>
      <c r="D1362" s="47">
        <v>5.7899999999999993E-2</v>
      </c>
      <c r="E1362" s="48">
        <v>937.35</v>
      </c>
      <c r="F1362" s="48">
        <v>927.82</v>
      </c>
      <c r="G1362" s="48">
        <v>927.41</v>
      </c>
      <c r="I1362" s="68"/>
      <c r="J1362" s="69"/>
      <c r="K1362" s="69"/>
      <c r="L1362" s="70"/>
      <c r="M1362" s="70"/>
      <c r="N1362" s="68"/>
      <c r="O1362" s="68"/>
      <c r="P1362" s="70"/>
    </row>
    <row r="1363" spans="1:16" x14ac:dyDescent="0.25">
      <c r="A1363" s="61">
        <v>40569</v>
      </c>
      <c r="B1363" s="64" t="str">
        <f t="shared" si="70"/>
        <v>quarta-feira</v>
      </c>
      <c r="C1363" s="46">
        <v>5.7099999999999998E-2</v>
      </c>
      <c r="D1363" s="47">
        <v>5.7899999999999993E-2</v>
      </c>
      <c r="E1363" s="48">
        <v>937.76</v>
      </c>
      <c r="F1363" s="48">
        <v>928.23</v>
      </c>
      <c r="G1363" s="48">
        <v>927.82</v>
      </c>
      <c r="I1363" s="68"/>
      <c r="J1363" s="69"/>
      <c r="K1363" s="69"/>
      <c r="L1363" s="70"/>
      <c r="M1363" s="70"/>
      <c r="N1363" s="68"/>
      <c r="O1363" s="68"/>
      <c r="P1363" s="70"/>
    </row>
    <row r="1364" spans="1:16" x14ac:dyDescent="0.25">
      <c r="A1364" s="61">
        <v>40570</v>
      </c>
      <c r="B1364" s="64" t="str">
        <f t="shared" si="70"/>
        <v>quinta-feira</v>
      </c>
      <c r="C1364" s="46">
        <v>5.7200000000000001E-2</v>
      </c>
      <c r="D1364" s="47">
        <v>5.7999999999999996E-2</v>
      </c>
      <c r="E1364" s="48">
        <v>937.48</v>
      </c>
      <c r="F1364" s="48">
        <v>927.96</v>
      </c>
      <c r="G1364" s="48">
        <v>927.51</v>
      </c>
      <c r="I1364" s="68"/>
      <c r="J1364" s="69"/>
      <c r="K1364" s="69"/>
      <c r="L1364" s="70"/>
      <c r="M1364" s="70"/>
      <c r="N1364" s="68"/>
      <c r="O1364" s="68"/>
      <c r="P1364" s="70"/>
    </row>
    <row r="1365" spans="1:16" x14ac:dyDescent="0.25">
      <c r="A1365" s="61">
        <v>40571</v>
      </c>
      <c r="B1365" s="64" t="str">
        <f t="shared" si="70"/>
        <v>sexta-feira</v>
      </c>
      <c r="C1365" s="46">
        <v>5.7299999999999997E-2</v>
      </c>
      <c r="D1365" s="47">
        <v>5.8099999999999992E-2</v>
      </c>
      <c r="E1365" s="48">
        <v>937.22</v>
      </c>
      <c r="F1365" s="48">
        <v>927.71</v>
      </c>
      <c r="G1365" s="48">
        <v>926.78</v>
      </c>
      <c r="I1365" s="68"/>
      <c r="J1365" s="69"/>
      <c r="K1365" s="69"/>
      <c r="L1365" s="70"/>
      <c r="M1365" s="70"/>
      <c r="N1365" s="68"/>
      <c r="O1365" s="68"/>
      <c r="P1365" s="70"/>
    </row>
    <row r="1366" spans="1:16" x14ac:dyDescent="0.25">
      <c r="A1366" s="61">
        <v>40574</v>
      </c>
      <c r="B1366" s="64" t="str">
        <f t="shared" si="70"/>
        <v>segunda-feira</v>
      </c>
      <c r="C1366" s="46">
        <v>5.8099999999999999E-2</v>
      </c>
      <c r="D1366" s="47">
        <v>5.8899999999999994E-2</v>
      </c>
      <c r="E1366" s="48">
        <v>928.16</v>
      </c>
      <c r="F1366" s="48">
        <v>918.74</v>
      </c>
      <c r="G1366" s="48">
        <v>918.3</v>
      </c>
      <c r="I1366" s="68"/>
      <c r="J1366" s="69"/>
      <c r="K1366" s="69"/>
      <c r="L1366" s="70"/>
      <c r="M1366" s="70"/>
      <c r="N1366" s="68"/>
      <c r="O1366" s="68"/>
      <c r="P1366" s="70"/>
    </row>
    <row r="1367" spans="1:16" x14ac:dyDescent="0.25">
      <c r="A1367" s="61">
        <v>40575</v>
      </c>
      <c r="B1367" s="64" t="str">
        <f t="shared" si="70"/>
        <v>terça-feira</v>
      </c>
      <c r="C1367" s="46">
        <v>5.8200000000000002E-2</v>
      </c>
      <c r="D1367" s="47">
        <v>5.8999999999999997E-2</v>
      </c>
      <c r="E1367" s="48">
        <v>927.42</v>
      </c>
      <c r="F1367" s="48">
        <v>918.02</v>
      </c>
      <c r="G1367" s="48">
        <v>917.57</v>
      </c>
      <c r="I1367" s="68"/>
      <c r="J1367" s="69"/>
      <c r="K1367" s="69"/>
      <c r="L1367" s="70"/>
      <c r="M1367" s="70"/>
      <c r="N1367" s="68"/>
      <c r="O1367" s="68"/>
      <c r="P1367" s="70"/>
    </row>
    <row r="1368" spans="1:16" x14ac:dyDescent="0.25">
      <c r="A1368" s="61">
        <v>40576</v>
      </c>
      <c r="B1368" s="64" t="str">
        <f t="shared" si="70"/>
        <v>quarta-feira</v>
      </c>
      <c r="C1368" s="46">
        <v>5.8400000000000001E-2</v>
      </c>
      <c r="D1368" s="47">
        <v>5.9199999999999996E-2</v>
      </c>
      <c r="E1368" s="48">
        <v>925.51</v>
      </c>
      <c r="F1368" s="48">
        <v>916.13</v>
      </c>
      <c r="G1368" s="48">
        <v>915.69</v>
      </c>
      <c r="I1368" s="68"/>
      <c r="J1368" s="69"/>
      <c r="K1368" s="69"/>
      <c r="L1368" s="70"/>
      <c r="M1368" s="70"/>
      <c r="N1368" s="68"/>
      <c r="O1368" s="68"/>
      <c r="P1368" s="70"/>
    </row>
    <row r="1369" spans="1:16" x14ac:dyDescent="0.25">
      <c r="A1369" s="61">
        <v>40577</v>
      </c>
      <c r="B1369" s="64" t="str">
        <f t="shared" si="70"/>
        <v>quinta-feira</v>
      </c>
      <c r="C1369" s="46">
        <v>5.8400000000000001E-2</v>
      </c>
      <c r="D1369" s="47">
        <v>5.9199999999999996E-2</v>
      </c>
      <c r="E1369" s="48">
        <v>925.96</v>
      </c>
      <c r="F1369" s="48">
        <v>916.58</v>
      </c>
      <c r="G1369" s="48">
        <v>916.13</v>
      </c>
      <c r="I1369" s="68"/>
      <c r="J1369" s="69"/>
      <c r="K1369" s="69"/>
      <c r="L1369" s="70"/>
      <c r="M1369" s="70"/>
      <c r="N1369" s="68"/>
      <c r="O1369" s="68"/>
      <c r="P1369" s="70"/>
    </row>
    <row r="1370" spans="1:16" x14ac:dyDescent="0.25">
      <c r="A1370" s="61">
        <v>40578</v>
      </c>
      <c r="B1370" s="64" t="str">
        <f t="shared" si="70"/>
        <v>sexta-feira</v>
      </c>
      <c r="C1370" s="46">
        <v>5.8500000000000003E-2</v>
      </c>
      <c r="D1370" s="47">
        <v>5.9299999999999999E-2</v>
      </c>
      <c r="E1370" s="48">
        <v>925.71</v>
      </c>
      <c r="F1370" s="48">
        <v>916.34</v>
      </c>
      <c r="G1370" s="48">
        <v>915.42</v>
      </c>
      <c r="I1370" s="68"/>
      <c r="J1370" s="69"/>
      <c r="K1370" s="69"/>
      <c r="L1370" s="70"/>
      <c r="M1370" s="70"/>
      <c r="N1370" s="68"/>
      <c r="O1370" s="68"/>
      <c r="P1370" s="70"/>
    </row>
    <row r="1371" spans="1:16" x14ac:dyDescent="0.25">
      <c r="A1371" s="61">
        <v>40581</v>
      </c>
      <c r="B1371" s="64" t="str">
        <f t="shared" si="70"/>
        <v>segunda-feira</v>
      </c>
      <c r="C1371" s="46">
        <v>5.9499999999999997E-2</v>
      </c>
      <c r="D1371" s="47">
        <v>6.0299999999999992E-2</v>
      </c>
      <c r="E1371" s="48">
        <v>914.46</v>
      </c>
      <c r="F1371" s="48">
        <v>905.21</v>
      </c>
      <c r="G1371" s="48">
        <v>904.77</v>
      </c>
      <c r="I1371" s="68"/>
      <c r="J1371" s="69"/>
      <c r="K1371" s="69"/>
      <c r="L1371" s="70"/>
      <c r="M1371" s="70"/>
      <c r="N1371" s="68"/>
      <c r="O1371" s="68"/>
      <c r="P1371" s="70"/>
    </row>
    <row r="1372" spans="1:16" x14ac:dyDescent="0.25">
      <c r="A1372" s="61">
        <v>40582</v>
      </c>
      <c r="B1372" s="64" t="str">
        <f t="shared" si="70"/>
        <v>terça-feira</v>
      </c>
      <c r="C1372" s="46">
        <v>5.9700000000000003E-2</v>
      </c>
      <c r="D1372" s="47">
        <v>6.0499999999999998E-2</v>
      </c>
      <c r="E1372" s="48">
        <v>912.73</v>
      </c>
      <c r="F1372" s="48">
        <v>903.51</v>
      </c>
      <c r="G1372" s="48">
        <v>903.05</v>
      </c>
      <c r="I1372" s="68"/>
      <c r="J1372" s="69"/>
      <c r="K1372" s="69"/>
      <c r="L1372" s="70"/>
      <c r="M1372" s="70"/>
      <c r="N1372" s="68"/>
      <c r="O1372" s="68"/>
      <c r="P1372" s="70"/>
    </row>
    <row r="1373" spans="1:16" x14ac:dyDescent="0.25">
      <c r="A1373" s="61">
        <v>40583</v>
      </c>
      <c r="B1373" s="64" t="str">
        <f t="shared" si="70"/>
        <v>quarta-feira</v>
      </c>
      <c r="C1373" s="46">
        <v>5.8900000000000001E-2</v>
      </c>
      <c r="D1373" s="47">
        <v>5.9699999999999996E-2</v>
      </c>
      <c r="E1373" s="48">
        <v>922.52</v>
      </c>
      <c r="F1373" s="48">
        <v>913.19</v>
      </c>
      <c r="G1373" s="48">
        <v>912.73</v>
      </c>
      <c r="I1373" s="68"/>
      <c r="J1373" s="69"/>
      <c r="K1373" s="69"/>
      <c r="L1373" s="70"/>
      <c r="M1373" s="70"/>
      <c r="N1373" s="68"/>
      <c r="O1373" s="68"/>
      <c r="P1373" s="70"/>
    </row>
    <row r="1374" spans="1:16" x14ac:dyDescent="0.25">
      <c r="A1374" s="61">
        <v>40584</v>
      </c>
      <c r="B1374" s="64" t="str">
        <f t="shared" si="70"/>
        <v>quinta-feira</v>
      </c>
      <c r="C1374" s="46">
        <v>5.8799999999999998E-2</v>
      </c>
      <c r="D1374" s="47">
        <v>5.9599999999999993E-2</v>
      </c>
      <c r="E1374" s="48">
        <v>924.15</v>
      </c>
      <c r="F1374" s="48">
        <v>914.8</v>
      </c>
      <c r="G1374" s="48">
        <v>914.35</v>
      </c>
      <c r="I1374" s="68"/>
      <c r="J1374" s="69"/>
      <c r="K1374" s="69"/>
      <c r="L1374" s="70"/>
      <c r="M1374" s="70"/>
      <c r="N1374" s="68"/>
      <c r="O1374" s="68"/>
      <c r="P1374" s="70"/>
    </row>
    <row r="1375" spans="1:16" x14ac:dyDescent="0.25">
      <c r="A1375" s="61">
        <v>40585</v>
      </c>
      <c r="B1375" s="64" t="str">
        <f t="shared" si="70"/>
        <v>sexta-feira</v>
      </c>
      <c r="C1375" s="46">
        <v>5.91E-2</v>
      </c>
      <c r="D1375" s="47">
        <v>5.9899999999999995E-2</v>
      </c>
      <c r="E1375" s="48">
        <v>921.58</v>
      </c>
      <c r="F1375" s="48">
        <v>912.26</v>
      </c>
      <c r="G1375" s="48">
        <v>911.32</v>
      </c>
      <c r="I1375" s="68"/>
      <c r="J1375" s="69"/>
      <c r="K1375" s="69"/>
      <c r="L1375" s="70"/>
      <c r="M1375" s="70"/>
      <c r="N1375" s="68"/>
      <c r="O1375" s="68"/>
      <c r="P1375" s="70"/>
    </row>
    <row r="1376" spans="1:16" x14ac:dyDescent="0.25">
      <c r="A1376" s="61">
        <v>40588</v>
      </c>
      <c r="B1376" s="64" t="str">
        <f t="shared" si="70"/>
        <v>segunda-feira</v>
      </c>
      <c r="C1376" s="46">
        <v>5.8999999999999997E-2</v>
      </c>
      <c r="D1376" s="47">
        <v>5.9799999999999992E-2</v>
      </c>
      <c r="E1376" s="48">
        <v>923.21</v>
      </c>
      <c r="F1376" s="48">
        <v>913.88</v>
      </c>
      <c r="G1376" s="48">
        <v>913.39</v>
      </c>
      <c r="I1376" s="68"/>
      <c r="J1376" s="69"/>
      <c r="K1376" s="69"/>
      <c r="L1376" s="70"/>
      <c r="M1376" s="70"/>
      <c r="N1376" s="68"/>
      <c r="O1376" s="68"/>
      <c r="P1376" s="70"/>
    </row>
    <row r="1377" spans="1:16" x14ac:dyDescent="0.25">
      <c r="A1377" s="61">
        <v>40589</v>
      </c>
      <c r="B1377" s="64" t="str">
        <f t="shared" si="70"/>
        <v>terça-feira</v>
      </c>
      <c r="C1377" s="46">
        <v>5.9299999999999999E-2</v>
      </c>
      <c r="D1377" s="47">
        <v>6.0099999999999994E-2</v>
      </c>
      <c r="E1377" s="48">
        <v>920.18</v>
      </c>
      <c r="F1377" s="48">
        <v>910.89</v>
      </c>
      <c r="G1377" s="48">
        <v>910.4</v>
      </c>
      <c r="I1377" s="68"/>
      <c r="J1377" s="69"/>
      <c r="K1377" s="69"/>
      <c r="L1377" s="70"/>
      <c r="M1377" s="70"/>
      <c r="N1377" s="68"/>
      <c r="O1377" s="68"/>
      <c r="P1377" s="70"/>
    </row>
    <row r="1378" spans="1:16" x14ac:dyDescent="0.25">
      <c r="A1378" s="61">
        <v>40590</v>
      </c>
      <c r="B1378" s="64" t="str">
        <f t="shared" si="70"/>
        <v>quarta-feira</v>
      </c>
      <c r="C1378" s="46">
        <v>5.9299999999999999E-2</v>
      </c>
      <c r="D1378" s="47">
        <v>6.0099999999999994E-2</v>
      </c>
      <c r="E1378" s="48">
        <v>920.67</v>
      </c>
      <c r="F1378" s="48">
        <v>911.38</v>
      </c>
      <c r="G1378" s="48">
        <v>910.89</v>
      </c>
      <c r="I1378" s="68"/>
      <c r="J1378" s="69"/>
      <c r="K1378" s="69"/>
      <c r="L1378" s="70"/>
      <c r="M1378" s="70"/>
      <c r="N1378" s="68"/>
      <c r="O1378" s="68"/>
      <c r="P1378" s="70"/>
    </row>
    <row r="1379" spans="1:16" x14ac:dyDescent="0.25">
      <c r="A1379" s="61">
        <v>40591</v>
      </c>
      <c r="B1379" s="64" t="str">
        <f t="shared" si="70"/>
        <v>quinta-feira</v>
      </c>
      <c r="C1379" s="46">
        <v>5.8900000000000001E-2</v>
      </c>
      <c r="D1379" s="47">
        <v>5.9699999999999996E-2</v>
      </c>
      <c r="E1379" s="48">
        <v>925.85</v>
      </c>
      <c r="F1379" s="48">
        <v>916.5</v>
      </c>
      <c r="G1379" s="48">
        <v>916.01</v>
      </c>
      <c r="I1379" s="68"/>
      <c r="J1379" s="69"/>
      <c r="K1379" s="69"/>
      <c r="L1379" s="70"/>
      <c r="M1379" s="70"/>
      <c r="N1379" s="68"/>
      <c r="O1379" s="68"/>
      <c r="P1379" s="70"/>
    </row>
    <row r="1380" spans="1:16" x14ac:dyDescent="0.25">
      <c r="A1380" s="61">
        <v>40592</v>
      </c>
      <c r="B1380" s="64" t="str">
        <f t="shared" si="70"/>
        <v>sexta-feira</v>
      </c>
      <c r="C1380" s="46">
        <v>5.8999999999999997E-2</v>
      </c>
      <c r="D1380" s="47">
        <v>5.9799999999999992E-2</v>
      </c>
      <c r="E1380" s="48">
        <v>925.72</v>
      </c>
      <c r="F1380" s="48">
        <v>916.38</v>
      </c>
      <c r="G1380" s="48">
        <v>915.34</v>
      </c>
      <c r="I1380" s="68"/>
      <c r="J1380" s="69"/>
      <c r="K1380" s="69"/>
      <c r="L1380" s="70"/>
      <c r="M1380" s="70"/>
      <c r="N1380" s="68"/>
      <c r="O1380" s="68"/>
      <c r="P1380" s="70"/>
    </row>
    <row r="1381" spans="1:16" x14ac:dyDescent="0.25">
      <c r="A1381" s="61">
        <v>40595</v>
      </c>
      <c r="B1381" s="64" t="str">
        <f t="shared" si="70"/>
        <v>segunda-feira</v>
      </c>
      <c r="C1381" s="46">
        <v>5.9400000000000001E-2</v>
      </c>
      <c r="D1381" s="47">
        <v>6.0199999999999997E-2</v>
      </c>
      <c r="E1381" s="48">
        <v>921.53</v>
      </c>
      <c r="F1381" s="48">
        <v>912.23</v>
      </c>
      <c r="G1381" s="48">
        <v>911.75</v>
      </c>
      <c r="I1381" s="68"/>
      <c r="J1381" s="69"/>
      <c r="K1381" s="69"/>
      <c r="L1381" s="70"/>
      <c r="M1381" s="70"/>
      <c r="N1381" s="68"/>
      <c r="O1381" s="68"/>
      <c r="P1381" s="70"/>
    </row>
    <row r="1382" spans="1:16" x14ac:dyDescent="0.25">
      <c r="A1382" s="61">
        <v>40596</v>
      </c>
      <c r="B1382" s="64" t="str">
        <f t="shared" si="70"/>
        <v>terça-feira</v>
      </c>
      <c r="C1382" s="46">
        <v>5.9499999999999997E-2</v>
      </c>
      <c r="D1382" s="47">
        <v>6.0299999999999992E-2</v>
      </c>
      <c r="E1382" s="48">
        <v>920.85</v>
      </c>
      <c r="F1382" s="48">
        <v>911.57</v>
      </c>
      <c r="G1382" s="48">
        <v>911.08</v>
      </c>
      <c r="I1382" s="68"/>
      <c r="J1382" s="69"/>
      <c r="K1382" s="69"/>
      <c r="L1382" s="70"/>
      <c r="M1382" s="70"/>
      <c r="N1382" s="68"/>
      <c r="O1382" s="68"/>
      <c r="P1382" s="70"/>
    </row>
    <row r="1383" spans="1:16" x14ac:dyDescent="0.25">
      <c r="A1383" s="61">
        <v>40597</v>
      </c>
      <c r="B1383" s="64" t="str">
        <f t="shared" si="70"/>
        <v>quarta-feira</v>
      </c>
      <c r="C1383" s="46">
        <v>5.9299999999999999E-2</v>
      </c>
      <c r="D1383" s="47">
        <v>6.0099999999999994E-2</v>
      </c>
      <c r="E1383" s="48">
        <v>923.65</v>
      </c>
      <c r="F1383" s="48">
        <v>914.34</v>
      </c>
      <c r="G1383" s="48">
        <v>913.85</v>
      </c>
      <c r="I1383" s="68"/>
      <c r="J1383" s="69"/>
      <c r="K1383" s="69"/>
      <c r="L1383" s="70"/>
      <c r="M1383" s="70"/>
      <c r="N1383" s="68"/>
      <c r="O1383" s="68"/>
      <c r="P1383" s="70"/>
    </row>
    <row r="1384" spans="1:16" x14ac:dyDescent="0.25">
      <c r="A1384" s="61">
        <v>40598</v>
      </c>
      <c r="B1384" s="64" t="str">
        <f t="shared" si="70"/>
        <v>quinta-feira</v>
      </c>
      <c r="C1384" s="46">
        <v>5.9499999999999997E-2</v>
      </c>
      <c r="D1384" s="47">
        <v>6.0299999999999992E-2</v>
      </c>
      <c r="E1384" s="48">
        <v>921.8</v>
      </c>
      <c r="F1384" s="48">
        <v>912.51</v>
      </c>
      <c r="G1384" s="48">
        <v>912.02</v>
      </c>
      <c r="I1384" s="68"/>
      <c r="J1384" s="69"/>
      <c r="K1384" s="69"/>
      <c r="L1384" s="70"/>
      <c r="M1384" s="70"/>
      <c r="N1384" s="68"/>
      <c r="O1384" s="68"/>
      <c r="P1384" s="70"/>
    </row>
    <row r="1385" spans="1:16" x14ac:dyDescent="0.25">
      <c r="A1385" s="61">
        <v>40599</v>
      </c>
      <c r="B1385" s="64" t="str">
        <f t="shared" si="70"/>
        <v>sexta-feira</v>
      </c>
      <c r="C1385" s="46">
        <v>5.9799999999999999E-2</v>
      </c>
      <c r="D1385" s="47">
        <v>6.0599999999999994E-2</v>
      </c>
      <c r="E1385" s="48">
        <v>919.34</v>
      </c>
      <c r="F1385" s="48">
        <v>910.08</v>
      </c>
      <c r="G1385" s="48">
        <v>909.05</v>
      </c>
      <c r="I1385" s="68"/>
      <c r="J1385" s="69"/>
      <c r="K1385" s="69"/>
      <c r="L1385" s="70"/>
      <c r="M1385" s="70"/>
      <c r="N1385" s="68"/>
      <c r="O1385" s="68"/>
      <c r="P1385" s="70"/>
    </row>
    <row r="1386" spans="1:16" x14ac:dyDescent="0.25">
      <c r="A1386" s="61">
        <v>40602</v>
      </c>
      <c r="B1386" s="64" t="str">
        <f t="shared" si="70"/>
        <v>segunda-feira</v>
      </c>
      <c r="C1386" s="46">
        <v>5.9799999999999999E-2</v>
      </c>
      <c r="D1386" s="47">
        <v>6.0599999999999994E-2</v>
      </c>
      <c r="E1386" s="48">
        <v>919.82</v>
      </c>
      <c r="F1386" s="48">
        <v>910.56</v>
      </c>
      <c r="G1386" s="48">
        <v>910.08</v>
      </c>
      <c r="I1386" s="68"/>
      <c r="J1386" s="69"/>
      <c r="K1386" s="69"/>
      <c r="L1386" s="70"/>
      <c r="M1386" s="70"/>
      <c r="N1386" s="68"/>
      <c r="O1386" s="68"/>
      <c r="P1386" s="70"/>
    </row>
    <row r="1387" spans="1:16" x14ac:dyDescent="0.25">
      <c r="A1387" s="61">
        <v>40603</v>
      </c>
      <c r="B1387" s="64" t="str">
        <f t="shared" si="70"/>
        <v>terça-feira</v>
      </c>
      <c r="C1387" s="46">
        <v>5.9700000000000003E-2</v>
      </c>
      <c r="D1387" s="47">
        <v>6.0499999999999998E-2</v>
      </c>
      <c r="E1387" s="48">
        <v>921.48</v>
      </c>
      <c r="F1387" s="48">
        <v>912.2</v>
      </c>
      <c r="G1387" s="48">
        <v>911.72</v>
      </c>
      <c r="I1387" s="68"/>
      <c r="J1387" s="69"/>
      <c r="K1387" s="69"/>
      <c r="L1387" s="70"/>
      <c r="M1387" s="70"/>
      <c r="N1387" s="68"/>
      <c r="O1387" s="68"/>
      <c r="P1387" s="70"/>
    </row>
    <row r="1388" spans="1:16" x14ac:dyDescent="0.25">
      <c r="A1388" s="61">
        <v>40604</v>
      </c>
      <c r="B1388" s="64" t="str">
        <f t="shared" si="70"/>
        <v>quarta-feira</v>
      </c>
      <c r="C1388" s="46">
        <v>0.06</v>
      </c>
      <c r="D1388" s="47">
        <v>6.0799999999999993E-2</v>
      </c>
      <c r="E1388" s="48">
        <v>918.47</v>
      </c>
      <c r="F1388" s="48">
        <v>909.23</v>
      </c>
      <c r="G1388" s="48">
        <v>908.75</v>
      </c>
      <c r="I1388" s="68"/>
      <c r="J1388" s="69"/>
      <c r="K1388" s="69"/>
      <c r="L1388" s="70"/>
      <c r="M1388" s="70"/>
      <c r="N1388" s="68"/>
      <c r="O1388" s="68"/>
      <c r="P1388" s="70"/>
    </row>
    <row r="1389" spans="1:16" x14ac:dyDescent="0.25">
      <c r="A1389" s="61">
        <v>40605</v>
      </c>
      <c r="B1389" s="64" t="str">
        <f t="shared" si="70"/>
        <v>quinta-feira</v>
      </c>
      <c r="C1389" s="46">
        <v>0.06</v>
      </c>
      <c r="D1389" s="47">
        <v>6.0799999999999993E-2</v>
      </c>
      <c r="E1389" s="48">
        <v>918.96</v>
      </c>
      <c r="F1389" s="48">
        <v>909.72</v>
      </c>
      <c r="G1389" s="48">
        <v>909.23</v>
      </c>
      <c r="I1389" s="68"/>
      <c r="J1389" s="69"/>
      <c r="K1389" s="69"/>
      <c r="L1389" s="70"/>
      <c r="M1389" s="70"/>
      <c r="N1389" s="68"/>
      <c r="O1389" s="68"/>
      <c r="P1389" s="70"/>
    </row>
    <row r="1390" spans="1:16" x14ac:dyDescent="0.25">
      <c r="A1390" s="61">
        <v>40606</v>
      </c>
      <c r="B1390" s="64" t="str">
        <f t="shared" si="70"/>
        <v>sexta-feira</v>
      </c>
      <c r="C1390" s="46">
        <v>6.0199999999999997E-2</v>
      </c>
      <c r="D1390" s="47">
        <v>6.0999999999999992E-2</v>
      </c>
      <c r="E1390" s="48">
        <v>917.94</v>
      </c>
      <c r="F1390" s="48">
        <v>908.71</v>
      </c>
      <c r="G1390" s="48">
        <v>907.2</v>
      </c>
      <c r="I1390" s="68"/>
      <c r="J1390" s="69"/>
      <c r="K1390" s="69"/>
      <c r="L1390" s="70"/>
      <c r="M1390" s="70"/>
      <c r="N1390" s="68"/>
      <c r="O1390" s="68"/>
      <c r="P1390" s="70"/>
    </row>
    <row r="1391" spans="1:16" x14ac:dyDescent="0.25">
      <c r="A1391" s="61">
        <v>40611</v>
      </c>
      <c r="B1391" s="64" t="str">
        <f t="shared" si="70"/>
        <v>quarta-feira</v>
      </c>
      <c r="C1391" s="46">
        <v>6.0100000000000001E-2</v>
      </c>
      <c r="D1391" s="47">
        <v>6.0899999999999996E-2</v>
      </c>
      <c r="E1391" s="48">
        <v>919.57</v>
      </c>
      <c r="F1391" s="48">
        <v>910.33</v>
      </c>
      <c r="G1391" s="48">
        <v>909.86</v>
      </c>
      <c r="I1391" s="68"/>
      <c r="J1391" s="69"/>
      <c r="K1391" s="69"/>
      <c r="L1391" s="70"/>
      <c r="M1391" s="70"/>
      <c r="N1391" s="68"/>
      <c r="O1391" s="68"/>
      <c r="P1391" s="70"/>
    </row>
    <row r="1392" spans="1:16" x14ac:dyDescent="0.25">
      <c r="A1392" s="61">
        <v>40612</v>
      </c>
      <c r="B1392" s="64" t="str">
        <f t="shared" si="70"/>
        <v>quinta-feira</v>
      </c>
      <c r="C1392" s="46">
        <v>6.0100000000000001E-2</v>
      </c>
      <c r="D1392" s="47">
        <v>6.0899999999999996E-2</v>
      </c>
      <c r="E1392" s="48">
        <v>920.05</v>
      </c>
      <c r="F1392" s="48">
        <v>910.8</v>
      </c>
      <c r="G1392" s="48">
        <v>910.33</v>
      </c>
      <c r="I1392" s="68"/>
      <c r="J1392" s="69"/>
      <c r="K1392" s="69"/>
      <c r="L1392" s="70"/>
      <c r="M1392" s="70"/>
      <c r="N1392" s="68"/>
      <c r="O1392" s="68"/>
      <c r="P1392" s="70"/>
    </row>
    <row r="1393" spans="1:16" x14ac:dyDescent="0.25">
      <c r="A1393" s="61">
        <v>40613</v>
      </c>
      <c r="B1393" s="64" t="str">
        <f t="shared" si="70"/>
        <v>sexta-feira</v>
      </c>
      <c r="C1393" s="46">
        <v>5.9799999999999999E-2</v>
      </c>
      <c r="D1393" s="47">
        <v>6.0599999999999994E-2</v>
      </c>
      <c r="E1393" s="48">
        <v>924.54</v>
      </c>
      <c r="F1393" s="48">
        <v>915.25</v>
      </c>
      <c r="G1393" s="48">
        <v>914.26</v>
      </c>
      <c r="I1393" s="68"/>
      <c r="J1393" s="69"/>
      <c r="K1393" s="69"/>
      <c r="L1393" s="70"/>
      <c r="M1393" s="70"/>
      <c r="N1393" s="68"/>
      <c r="O1393" s="68"/>
      <c r="P1393" s="70"/>
    </row>
    <row r="1394" spans="1:16" x14ac:dyDescent="0.25">
      <c r="A1394" s="61">
        <v>40616</v>
      </c>
      <c r="B1394" s="64" t="str">
        <f t="shared" si="70"/>
        <v>segunda-feira</v>
      </c>
      <c r="C1394" s="46">
        <v>0.06</v>
      </c>
      <c r="D1394" s="47">
        <v>6.0799999999999993E-2</v>
      </c>
      <c r="E1394" s="48">
        <v>922.68</v>
      </c>
      <c r="F1394" s="48">
        <v>913.42</v>
      </c>
      <c r="G1394" s="48">
        <v>913.06</v>
      </c>
      <c r="I1394" s="68"/>
      <c r="J1394" s="69"/>
      <c r="K1394" s="69"/>
      <c r="L1394" s="70"/>
      <c r="M1394" s="70"/>
      <c r="N1394" s="68"/>
      <c r="O1394" s="68"/>
      <c r="P1394" s="70"/>
    </row>
    <row r="1395" spans="1:16" x14ac:dyDescent="0.25">
      <c r="A1395" s="61">
        <v>40617</v>
      </c>
      <c r="B1395" s="64" t="str">
        <f t="shared" si="70"/>
        <v>terça-feira</v>
      </c>
      <c r="C1395" s="46">
        <v>6.0299999999999999E-2</v>
      </c>
      <c r="D1395" s="47">
        <v>6.1099999999999995E-2</v>
      </c>
      <c r="E1395" s="48">
        <v>919.56</v>
      </c>
      <c r="F1395" s="48">
        <v>910.34</v>
      </c>
      <c r="G1395" s="48">
        <v>909.97</v>
      </c>
      <c r="I1395" s="68"/>
      <c r="J1395" s="69"/>
      <c r="K1395" s="69"/>
      <c r="L1395" s="70"/>
      <c r="M1395" s="70"/>
      <c r="N1395" s="68"/>
      <c r="O1395" s="68"/>
      <c r="P1395" s="70"/>
    </row>
    <row r="1396" spans="1:16" x14ac:dyDescent="0.25">
      <c r="A1396" s="61">
        <v>40618</v>
      </c>
      <c r="B1396" s="64" t="str">
        <f t="shared" si="70"/>
        <v>quarta-feira</v>
      </c>
      <c r="C1396" s="46">
        <v>6.0600000000000001E-2</v>
      </c>
      <c r="D1396" s="47">
        <v>6.1399999999999996E-2</v>
      </c>
      <c r="E1396" s="48">
        <v>916.46</v>
      </c>
      <c r="F1396" s="48">
        <v>907.26</v>
      </c>
      <c r="G1396" s="48">
        <v>906.9</v>
      </c>
      <c r="I1396" s="68"/>
      <c r="J1396" s="69"/>
      <c r="K1396" s="69"/>
      <c r="L1396" s="70"/>
      <c r="M1396" s="70"/>
      <c r="N1396" s="68"/>
      <c r="O1396" s="68"/>
      <c r="P1396" s="70"/>
    </row>
    <row r="1397" spans="1:16" x14ac:dyDescent="0.25">
      <c r="A1397" s="61">
        <v>40619</v>
      </c>
      <c r="B1397" s="64" t="str">
        <f t="shared" si="70"/>
        <v>quinta-feira</v>
      </c>
      <c r="C1397" s="46">
        <v>6.0699999999999997E-2</v>
      </c>
      <c r="D1397" s="47">
        <v>6.1499999999999992E-2</v>
      </c>
      <c r="E1397" s="48">
        <v>915.67</v>
      </c>
      <c r="F1397" s="48">
        <v>906.48</v>
      </c>
      <c r="G1397" s="48">
        <v>906.12</v>
      </c>
      <c r="I1397" s="68"/>
      <c r="J1397" s="69"/>
      <c r="K1397" s="69"/>
      <c r="L1397" s="70"/>
      <c r="M1397" s="70"/>
      <c r="N1397" s="68"/>
      <c r="O1397" s="68"/>
      <c r="P1397" s="70"/>
    </row>
    <row r="1398" spans="1:16" x14ac:dyDescent="0.25">
      <c r="A1398" s="61">
        <v>40620</v>
      </c>
      <c r="B1398" s="64" t="str">
        <f t="shared" si="70"/>
        <v>sexta-feira</v>
      </c>
      <c r="C1398" s="46">
        <v>6.0699999999999997E-2</v>
      </c>
      <c r="D1398" s="47">
        <v>6.1499999999999992E-2</v>
      </c>
      <c r="E1398" s="48">
        <v>916.33</v>
      </c>
      <c r="F1398" s="48">
        <v>907.15</v>
      </c>
      <c r="G1398" s="48">
        <v>906.48</v>
      </c>
      <c r="I1398" s="68"/>
      <c r="J1398" s="69"/>
      <c r="K1398" s="69"/>
      <c r="L1398" s="70"/>
      <c r="M1398" s="70"/>
      <c r="N1398" s="68"/>
      <c r="O1398" s="68"/>
      <c r="P1398" s="70"/>
    </row>
    <row r="1399" spans="1:16" x14ac:dyDescent="0.25">
      <c r="A1399" s="61">
        <v>40623</v>
      </c>
      <c r="B1399" s="64" t="str">
        <f t="shared" si="70"/>
        <v>segunda-feira</v>
      </c>
      <c r="C1399" s="46">
        <v>6.0600000000000001E-2</v>
      </c>
      <c r="D1399" s="47">
        <v>6.1399999999999996E-2</v>
      </c>
      <c r="E1399" s="48">
        <v>917.85</v>
      </c>
      <c r="F1399" s="48">
        <v>908.65</v>
      </c>
      <c r="G1399" s="48">
        <v>908.29</v>
      </c>
      <c r="I1399" s="68"/>
      <c r="J1399" s="69"/>
      <c r="K1399" s="69"/>
      <c r="L1399" s="70"/>
      <c r="M1399" s="70"/>
      <c r="N1399" s="68"/>
      <c r="O1399" s="68"/>
      <c r="P1399" s="70"/>
    </row>
    <row r="1400" spans="1:16" x14ac:dyDescent="0.25">
      <c r="A1400" s="61">
        <v>40624</v>
      </c>
      <c r="B1400" s="64" t="str">
        <f t="shared" si="70"/>
        <v>terça-feira</v>
      </c>
      <c r="C1400" s="46">
        <v>6.0699999999999997E-2</v>
      </c>
      <c r="D1400" s="47">
        <v>6.1499999999999992E-2</v>
      </c>
      <c r="E1400" s="48">
        <v>917.06</v>
      </c>
      <c r="F1400" s="48">
        <v>907.87</v>
      </c>
      <c r="G1400">
        <v>907.51</v>
      </c>
      <c r="I1400" s="68"/>
      <c r="J1400" s="69"/>
      <c r="K1400" s="69"/>
      <c r="L1400" s="70"/>
      <c r="M1400" s="70"/>
      <c r="N1400" s="68"/>
      <c r="O1400" s="68"/>
      <c r="P1400" s="70"/>
    </row>
    <row r="1401" spans="1:16" x14ac:dyDescent="0.25">
      <c r="A1401" s="61">
        <v>40625</v>
      </c>
      <c r="B1401" s="64" t="str">
        <f t="shared" si="70"/>
        <v>quarta-feira</v>
      </c>
      <c r="C1401" s="46">
        <v>6.0400000000000002E-2</v>
      </c>
      <c r="D1401" s="47">
        <v>6.1199999999999997E-2</v>
      </c>
      <c r="E1401" s="48">
        <v>920.9</v>
      </c>
      <c r="F1401" s="48">
        <v>911.67</v>
      </c>
      <c r="G1401">
        <v>911.31</v>
      </c>
      <c r="I1401" s="68"/>
      <c r="J1401" s="69"/>
      <c r="K1401" s="69"/>
      <c r="L1401" s="70"/>
      <c r="M1401" s="70"/>
      <c r="N1401" s="68"/>
      <c r="O1401" s="68"/>
      <c r="P1401" s="70"/>
    </row>
    <row r="1402" spans="1:16" x14ac:dyDescent="0.25">
      <c r="A1402" s="61">
        <v>40626</v>
      </c>
      <c r="B1402" s="64" t="str">
        <f t="shared" si="70"/>
        <v>quinta-feira</v>
      </c>
      <c r="C1402" s="46">
        <v>6.0299999999999999E-2</v>
      </c>
      <c r="D1402" s="47">
        <v>6.1099999999999995E-2</v>
      </c>
      <c r="E1402" s="48">
        <v>922.95</v>
      </c>
      <c r="F1402" s="48">
        <v>913.71</v>
      </c>
      <c r="G1402">
        <v>913.29</v>
      </c>
      <c r="I1402" s="68"/>
      <c r="J1402" s="69"/>
      <c r="K1402" s="69"/>
      <c r="L1402" s="70"/>
      <c r="M1402" s="70"/>
      <c r="N1402" s="68"/>
      <c r="O1402" s="68"/>
      <c r="P1402" s="70"/>
    </row>
    <row r="1403" spans="1:16" x14ac:dyDescent="0.25">
      <c r="A1403" s="61">
        <v>40627</v>
      </c>
      <c r="B1403" s="64" t="str">
        <f t="shared" si="70"/>
        <v>sexta-feira</v>
      </c>
      <c r="C1403" s="46">
        <v>6.0499999999999998E-2</v>
      </c>
      <c r="D1403" s="47">
        <v>6.1299999999999993E-2</v>
      </c>
      <c r="E1403" s="48">
        <v>921.46</v>
      </c>
      <c r="F1403" s="48">
        <v>912.24</v>
      </c>
      <c r="G1403">
        <v>911.41</v>
      </c>
      <c r="I1403" s="68"/>
      <c r="J1403" s="69"/>
      <c r="K1403" s="69"/>
      <c r="L1403" s="70"/>
      <c r="M1403" s="70"/>
      <c r="N1403" s="68"/>
      <c r="O1403" s="68"/>
      <c r="P1403" s="70"/>
    </row>
    <row r="1404" spans="1:16" x14ac:dyDescent="0.25">
      <c r="A1404" s="61">
        <v>40630</v>
      </c>
      <c r="B1404" s="64" t="str">
        <f t="shared" si="70"/>
        <v>segunda-feira</v>
      </c>
      <c r="C1404" s="46">
        <v>6.0699999999999997E-2</v>
      </c>
      <c r="D1404" s="47">
        <v>6.1499999999999992E-2</v>
      </c>
      <c r="E1404" s="48">
        <v>919.57</v>
      </c>
      <c r="F1404" s="48">
        <v>910.37</v>
      </c>
      <c r="G1404">
        <v>909.95</v>
      </c>
      <c r="I1404" s="68"/>
      <c r="J1404" s="69"/>
      <c r="K1404" s="69"/>
      <c r="L1404" s="70"/>
      <c r="M1404" s="70"/>
      <c r="N1404" s="68"/>
      <c r="O1404" s="68"/>
      <c r="P1404" s="70"/>
    </row>
    <row r="1405" spans="1:16" x14ac:dyDescent="0.25">
      <c r="A1405" s="61">
        <v>40631</v>
      </c>
      <c r="B1405" s="64" t="str">
        <f t="shared" si="70"/>
        <v>terça-feira</v>
      </c>
      <c r="C1405" s="46">
        <v>6.08E-2</v>
      </c>
      <c r="D1405" s="47">
        <v>6.1599999999999995E-2</v>
      </c>
      <c r="E1405" s="48">
        <v>918.83</v>
      </c>
      <c r="F1405" s="48">
        <v>909.64</v>
      </c>
      <c r="G1405">
        <v>909.22</v>
      </c>
      <c r="I1405" s="68"/>
      <c r="J1405" s="69"/>
      <c r="K1405" s="69"/>
      <c r="L1405" s="70"/>
      <c r="M1405" s="70"/>
      <c r="N1405" s="68"/>
      <c r="O1405" s="68"/>
      <c r="P1405" s="70"/>
    </row>
    <row r="1406" spans="1:16" x14ac:dyDescent="0.25">
      <c r="A1406" s="61">
        <v>40632</v>
      </c>
      <c r="B1406" s="64" t="str">
        <f t="shared" si="70"/>
        <v>quarta-feira</v>
      </c>
      <c r="C1406" s="46">
        <v>6.0900000000000003E-2</v>
      </c>
      <c r="D1406" s="47">
        <v>6.1699999999999998E-2</v>
      </c>
      <c r="E1406" s="48">
        <v>918.09</v>
      </c>
      <c r="F1406" s="48">
        <v>908.92</v>
      </c>
      <c r="G1406">
        <v>908.5</v>
      </c>
      <c r="I1406" s="68"/>
      <c r="J1406" s="69"/>
      <c r="K1406" s="69"/>
      <c r="L1406" s="70"/>
      <c r="M1406" s="70"/>
      <c r="N1406" s="68"/>
      <c r="O1406" s="68"/>
      <c r="P1406" s="70"/>
    </row>
    <row r="1407" spans="1:16" x14ac:dyDescent="0.25">
      <c r="A1407" s="61">
        <v>40633</v>
      </c>
      <c r="B1407" s="64" t="str">
        <f t="shared" si="70"/>
        <v>quinta-feira</v>
      </c>
      <c r="C1407" s="46">
        <v>6.0699999999999997E-2</v>
      </c>
      <c r="D1407" s="47">
        <v>6.1499999999999992E-2</v>
      </c>
      <c r="E1407" s="48">
        <v>920.82</v>
      </c>
      <c r="F1407" s="48">
        <v>911.62</v>
      </c>
      <c r="G1407">
        <v>911.2</v>
      </c>
      <c r="I1407" s="68"/>
      <c r="J1407" s="69"/>
      <c r="K1407" s="69"/>
      <c r="L1407" s="70"/>
      <c r="M1407" s="70"/>
      <c r="N1407" s="68"/>
      <c r="O1407" s="68"/>
      <c r="P1407" s="70"/>
    </row>
    <row r="1408" spans="1:16" x14ac:dyDescent="0.25">
      <c r="A1408" s="61">
        <v>40634</v>
      </c>
      <c r="B1408" s="64" t="str">
        <f t="shared" si="70"/>
        <v>sexta-feira</v>
      </c>
      <c r="C1408" s="46">
        <v>6.0600000000000001E-2</v>
      </c>
      <c r="D1408" s="47">
        <v>6.1399999999999996E-2</v>
      </c>
      <c r="E1408" s="48">
        <v>922.81</v>
      </c>
      <c r="F1408" s="48">
        <v>913.59</v>
      </c>
      <c r="G1408">
        <v>912.76</v>
      </c>
      <c r="I1408" s="68"/>
      <c r="J1408" s="69"/>
      <c r="K1408" s="69"/>
      <c r="L1408" s="70"/>
      <c r="M1408" s="70"/>
      <c r="N1408" s="68"/>
      <c r="O1408" s="68"/>
      <c r="P1408" s="70"/>
    </row>
    <row r="1409" spans="1:16" x14ac:dyDescent="0.25">
      <c r="A1409" s="61">
        <v>40637</v>
      </c>
      <c r="B1409" s="64" t="str">
        <f t="shared" si="70"/>
        <v>segunda-feira</v>
      </c>
      <c r="C1409" s="46">
        <v>6.0600000000000001E-2</v>
      </c>
      <c r="D1409" s="47">
        <v>6.1399999999999996E-2</v>
      </c>
      <c r="E1409" s="48">
        <v>923.23</v>
      </c>
      <c r="F1409" s="48">
        <v>914.01</v>
      </c>
      <c r="G1409">
        <v>913.59</v>
      </c>
      <c r="I1409" s="68"/>
      <c r="J1409" s="69"/>
      <c r="K1409" s="69"/>
      <c r="L1409" s="70"/>
      <c r="M1409" s="70"/>
      <c r="N1409" s="68"/>
      <c r="O1409" s="68"/>
      <c r="P1409" s="70"/>
    </row>
    <row r="1410" spans="1:16" x14ac:dyDescent="0.25">
      <c r="A1410" s="61">
        <v>40638</v>
      </c>
      <c r="B1410" s="64" t="str">
        <f t="shared" si="70"/>
        <v>terça-feira</v>
      </c>
      <c r="C1410" s="46">
        <v>6.0600000000000001E-2</v>
      </c>
      <c r="D1410" s="47">
        <v>6.1399999999999996E-2</v>
      </c>
      <c r="E1410" s="48">
        <v>923.65</v>
      </c>
      <c r="F1410" s="48">
        <v>914.42</v>
      </c>
      <c r="G1410">
        <v>914.01</v>
      </c>
      <c r="I1410" s="68"/>
      <c r="J1410" s="69"/>
      <c r="K1410" s="69"/>
      <c r="L1410" s="70"/>
      <c r="M1410" s="70"/>
      <c r="N1410" s="68"/>
      <c r="O1410" s="68"/>
      <c r="P1410" s="70"/>
    </row>
    <row r="1411" spans="1:16" x14ac:dyDescent="0.25">
      <c r="A1411" s="61">
        <v>40639</v>
      </c>
      <c r="B1411" s="64" t="str">
        <f t="shared" ref="B1411:B1474" si="71">TEXT(A1411,"dddd")</f>
        <v>quarta-feira</v>
      </c>
      <c r="C1411" s="46">
        <v>6.0900000000000003E-2</v>
      </c>
      <c r="D1411" s="47">
        <v>6.1699999999999998E-2</v>
      </c>
      <c r="E1411" s="48">
        <v>920.6</v>
      </c>
      <c r="F1411" s="48">
        <v>911.41</v>
      </c>
      <c r="G1411">
        <v>910.99</v>
      </c>
      <c r="I1411" s="68"/>
      <c r="J1411" s="69"/>
      <c r="K1411" s="69"/>
      <c r="L1411" s="70"/>
      <c r="M1411" s="70"/>
      <c r="N1411" s="68"/>
      <c r="O1411" s="68"/>
      <c r="P1411" s="70"/>
    </row>
    <row r="1412" spans="1:16" x14ac:dyDescent="0.25">
      <c r="A1412" s="61">
        <v>40640</v>
      </c>
      <c r="B1412" s="64" t="str">
        <f t="shared" si="71"/>
        <v>quinta-feira</v>
      </c>
      <c r="C1412" s="46">
        <v>6.0900000000000003E-2</v>
      </c>
      <c r="D1412" s="47">
        <v>6.1699999999999998E-2</v>
      </c>
      <c r="E1412" s="48">
        <v>921.73</v>
      </c>
      <c r="F1412" s="48">
        <v>912.53</v>
      </c>
      <c r="G1412">
        <v>912.08</v>
      </c>
      <c r="I1412" s="68"/>
      <c r="J1412" s="69"/>
      <c r="K1412" s="69"/>
      <c r="L1412" s="70"/>
      <c r="M1412" s="70"/>
      <c r="N1412" s="68"/>
      <c r="O1412" s="68"/>
      <c r="P1412" s="70"/>
    </row>
    <row r="1413" spans="1:16" x14ac:dyDescent="0.25">
      <c r="A1413" s="61">
        <v>40641</v>
      </c>
      <c r="B1413" s="64" t="str">
        <f t="shared" si="71"/>
        <v>sexta-feira</v>
      </c>
      <c r="C1413" s="46">
        <v>6.0900000000000003E-2</v>
      </c>
      <c r="D1413" s="47">
        <v>6.1699999999999998E-2</v>
      </c>
      <c r="E1413" s="48">
        <v>922.65</v>
      </c>
      <c r="F1413" s="48">
        <v>913.44</v>
      </c>
      <c r="G1413">
        <v>912.53</v>
      </c>
      <c r="I1413" s="68"/>
      <c r="J1413" s="69"/>
      <c r="K1413" s="69"/>
      <c r="L1413" s="70"/>
      <c r="M1413" s="70"/>
      <c r="N1413" s="68"/>
      <c r="O1413" s="68"/>
      <c r="P1413" s="70"/>
    </row>
    <row r="1414" spans="1:16" x14ac:dyDescent="0.25">
      <c r="A1414" s="61">
        <v>40644</v>
      </c>
      <c r="B1414" s="64" t="str">
        <f t="shared" si="71"/>
        <v>segunda-feira</v>
      </c>
      <c r="C1414" s="46">
        <v>6.0999999999999999E-2</v>
      </c>
      <c r="D1414" s="47">
        <v>6.1799999999999994E-2</v>
      </c>
      <c r="E1414" s="48">
        <v>921.94</v>
      </c>
      <c r="F1414" s="48">
        <v>912.75</v>
      </c>
      <c r="G1414">
        <v>912.3</v>
      </c>
      <c r="I1414" s="68"/>
      <c r="J1414" s="69"/>
      <c r="K1414" s="69"/>
      <c r="L1414" s="70"/>
      <c r="M1414" s="70"/>
      <c r="N1414" s="68"/>
      <c r="O1414" s="68"/>
      <c r="P1414" s="70"/>
    </row>
    <row r="1415" spans="1:16" x14ac:dyDescent="0.25">
      <c r="A1415" s="61">
        <v>40645</v>
      </c>
      <c r="B1415" s="64" t="str">
        <f t="shared" si="71"/>
        <v>terça-feira</v>
      </c>
      <c r="C1415" s="46">
        <v>6.1199999999999997E-2</v>
      </c>
      <c r="D1415" s="47">
        <v>6.1999999999999993E-2</v>
      </c>
      <c r="E1415" s="48">
        <v>920.08</v>
      </c>
      <c r="F1415" s="48">
        <v>910.91</v>
      </c>
      <c r="G1415">
        <v>910.46</v>
      </c>
      <c r="I1415" s="68"/>
      <c r="J1415" s="69"/>
      <c r="K1415" s="69"/>
      <c r="L1415" s="70"/>
      <c r="M1415" s="70"/>
      <c r="N1415" s="68"/>
      <c r="O1415" s="68"/>
      <c r="P1415" s="70"/>
    </row>
    <row r="1416" spans="1:16" x14ac:dyDescent="0.25">
      <c r="A1416" s="61">
        <v>40646</v>
      </c>
      <c r="B1416" s="64" t="str">
        <f t="shared" si="71"/>
        <v>quarta-feira</v>
      </c>
      <c r="C1416" s="46">
        <v>6.1100000000000002E-2</v>
      </c>
      <c r="D1416" s="47">
        <v>6.1899999999999997E-2</v>
      </c>
      <c r="E1416" s="48">
        <v>921.69</v>
      </c>
      <c r="F1416" s="48">
        <v>912.5</v>
      </c>
      <c r="G1416">
        <v>912.05</v>
      </c>
      <c r="I1416" s="68"/>
      <c r="J1416" s="69"/>
      <c r="K1416" s="69"/>
      <c r="L1416" s="70"/>
      <c r="M1416" s="70"/>
      <c r="N1416" s="68"/>
      <c r="O1416" s="68"/>
      <c r="P1416" s="70"/>
    </row>
    <row r="1417" spans="1:16" x14ac:dyDescent="0.25">
      <c r="A1417" s="61">
        <v>40647</v>
      </c>
      <c r="B1417" s="64" t="str">
        <f t="shared" si="71"/>
        <v>quinta-feira</v>
      </c>
      <c r="C1417" s="46">
        <v>6.1199999999999997E-2</v>
      </c>
      <c r="D1417" s="47">
        <v>6.1999999999999993E-2</v>
      </c>
      <c r="E1417" s="48">
        <v>920.98</v>
      </c>
      <c r="F1417" s="48">
        <v>911.81</v>
      </c>
      <c r="G1417">
        <v>911.38</v>
      </c>
      <c r="I1417" s="68"/>
      <c r="J1417" s="69"/>
      <c r="K1417" s="69"/>
      <c r="L1417" s="70"/>
      <c r="M1417" s="70"/>
      <c r="N1417" s="68"/>
      <c r="O1417" s="68"/>
      <c r="P1417" s="70"/>
    </row>
    <row r="1418" spans="1:16" x14ac:dyDescent="0.25">
      <c r="A1418" s="61">
        <v>40648</v>
      </c>
      <c r="B1418" s="64" t="str">
        <f t="shared" si="71"/>
        <v>sexta-feira</v>
      </c>
      <c r="C1418" s="46">
        <v>6.1199999999999997E-2</v>
      </c>
      <c r="D1418" s="47">
        <v>6.1999999999999993E-2</v>
      </c>
      <c r="E1418" s="48">
        <v>921.85</v>
      </c>
      <c r="F1418" s="48">
        <v>912.67</v>
      </c>
      <c r="G1418">
        <v>911.81</v>
      </c>
      <c r="I1418" s="68"/>
      <c r="J1418" s="69"/>
      <c r="K1418" s="69"/>
      <c r="L1418" s="70"/>
      <c r="M1418" s="70"/>
      <c r="N1418" s="68"/>
      <c r="O1418" s="68"/>
      <c r="P1418" s="70"/>
    </row>
    <row r="1419" spans="1:16" x14ac:dyDescent="0.25">
      <c r="A1419" s="61">
        <v>40651</v>
      </c>
      <c r="B1419" s="64" t="str">
        <f t="shared" si="71"/>
        <v>segunda-feira</v>
      </c>
      <c r="C1419" s="46">
        <v>6.1199999999999997E-2</v>
      </c>
      <c r="D1419" s="47">
        <v>6.1999999999999993E-2</v>
      </c>
      <c r="E1419" s="48">
        <v>922.29</v>
      </c>
      <c r="F1419" s="48">
        <v>913.11</v>
      </c>
      <c r="G1419">
        <v>912.67</v>
      </c>
      <c r="I1419" s="68"/>
      <c r="J1419" s="69"/>
      <c r="K1419" s="69"/>
      <c r="L1419" s="70"/>
      <c r="M1419" s="70"/>
      <c r="N1419" s="68"/>
      <c r="O1419" s="68"/>
      <c r="P1419" s="70"/>
    </row>
    <row r="1420" spans="1:16" x14ac:dyDescent="0.25">
      <c r="A1420" s="61">
        <v>40652</v>
      </c>
      <c r="B1420" s="64" t="str">
        <f t="shared" si="71"/>
        <v>terça-feira</v>
      </c>
      <c r="C1420" s="46">
        <v>6.1199999999999997E-2</v>
      </c>
      <c r="D1420" s="47">
        <v>6.1999999999999993E-2</v>
      </c>
      <c r="E1420" s="48">
        <v>922.72</v>
      </c>
      <c r="F1420" s="48">
        <v>913.54</v>
      </c>
      <c r="G1420">
        <v>913.11</v>
      </c>
      <c r="I1420" s="68"/>
      <c r="J1420" s="69"/>
      <c r="K1420" s="69"/>
      <c r="L1420" s="70"/>
      <c r="M1420" s="70"/>
      <c r="N1420" s="68"/>
      <c r="O1420" s="68"/>
      <c r="P1420" s="70"/>
    </row>
    <row r="1421" spans="1:16" x14ac:dyDescent="0.25">
      <c r="A1421" s="61">
        <v>40653</v>
      </c>
      <c r="B1421" s="64" t="str">
        <f t="shared" si="71"/>
        <v>quarta-feira</v>
      </c>
      <c r="C1421" s="46">
        <v>6.13E-2</v>
      </c>
      <c r="D1421" s="47">
        <v>6.2099999999999995E-2</v>
      </c>
      <c r="E1421" s="48">
        <v>922.88</v>
      </c>
      <c r="F1421" s="48">
        <v>913.69</v>
      </c>
      <c r="G1421">
        <v>912.4</v>
      </c>
      <c r="I1421" s="68"/>
      <c r="J1421" s="69"/>
      <c r="K1421" s="69"/>
      <c r="L1421" s="70"/>
      <c r="M1421" s="70"/>
      <c r="N1421" s="68"/>
      <c r="O1421" s="68"/>
      <c r="P1421" s="70"/>
    </row>
    <row r="1422" spans="1:16" x14ac:dyDescent="0.25">
      <c r="A1422" s="61">
        <v>40658</v>
      </c>
      <c r="B1422" s="64" t="str">
        <f t="shared" si="71"/>
        <v>segunda-feira</v>
      </c>
      <c r="C1422" s="46">
        <v>6.1199999999999997E-2</v>
      </c>
      <c r="D1422" s="47">
        <v>6.1999999999999993E-2</v>
      </c>
      <c r="E1422" s="48">
        <v>924.8</v>
      </c>
      <c r="F1422" s="48">
        <v>915.6</v>
      </c>
      <c r="G1422">
        <v>915.14</v>
      </c>
      <c r="I1422" s="68"/>
      <c r="J1422" s="69"/>
      <c r="K1422" s="69"/>
      <c r="L1422" s="70"/>
      <c r="M1422" s="70"/>
      <c r="N1422" s="68"/>
      <c r="O1422" s="68"/>
      <c r="P1422" s="70"/>
    </row>
    <row r="1423" spans="1:16" x14ac:dyDescent="0.25">
      <c r="A1423" s="61">
        <v>40659</v>
      </c>
      <c r="B1423" s="64" t="str">
        <f t="shared" si="71"/>
        <v>terça-feira</v>
      </c>
      <c r="C1423" s="46">
        <v>6.1199999999999997E-2</v>
      </c>
      <c r="D1423" s="47">
        <v>6.1999999999999993E-2</v>
      </c>
      <c r="E1423" s="48">
        <v>925.27</v>
      </c>
      <c r="F1423" s="48">
        <v>916.07</v>
      </c>
      <c r="G1423">
        <v>915.6</v>
      </c>
      <c r="I1423" s="68"/>
      <c r="J1423" s="69"/>
      <c r="K1423" s="69"/>
      <c r="L1423" s="70"/>
      <c r="M1423" s="70"/>
      <c r="N1423" s="68"/>
      <c r="O1423" s="68"/>
      <c r="P1423" s="70"/>
    </row>
    <row r="1424" spans="1:16" x14ac:dyDescent="0.25">
      <c r="A1424" s="61">
        <v>40660</v>
      </c>
      <c r="B1424" s="64" t="str">
        <f t="shared" si="71"/>
        <v>quarta-feira</v>
      </c>
      <c r="C1424" s="46">
        <v>6.1699999999999998E-2</v>
      </c>
      <c r="D1424" s="47">
        <v>6.2499999999999993E-2</v>
      </c>
      <c r="E1424" s="48">
        <v>919.97</v>
      </c>
      <c r="F1424" s="48">
        <v>910.83</v>
      </c>
      <c r="G1424">
        <v>910.37</v>
      </c>
      <c r="I1424" s="68"/>
      <c r="J1424" s="69"/>
      <c r="K1424" s="69"/>
      <c r="L1424" s="70"/>
      <c r="M1424" s="70"/>
      <c r="N1424" s="68"/>
      <c r="O1424" s="68"/>
      <c r="P1424" s="70"/>
    </row>
    <row r="1425" spans="1:16" x14ac:dyDescent="0.25">
      <c r="A1425" s="61">
        <v>40661</v>
      </c>
      <c r="B1425" s="64" t="str">
        <f t="shared" si="71"/>
        <v>quinta-feira</v>
      </c>
      <c r="C1425" s="46">
        <v>6.1600000000000002E-2</v>
      </c>
      <c r="D1425" s="47">
        <v>6.2399999999999997E-2</v>
      </c>
      <c r="E1425" s="48">
        <v>921.59</v>
      </c>
      <c r="F1425" s="48">
        <v>912.43</v>
      </c>
      <c r="G1425">
        <v>911.97</v>
      </c>
      <c r="I1425" s="68"/>
      <c r="J1425" s="69"/>
      <c r="K1425" s="69"/>
      <c r="L1425" s="70"/>
      <c r="M1425" s="70"/>
      <c r="N1425" s="68"/>
      <c r="O1425" s="68"/>
      <c r="P1425" s="70"/>
    </row>
    <row r="1426" spans="1:16" x14ac:dyDescent="0.25">
      <c r="A1426" s="61">
        <v>40662</v>
      </c>
      <c r="B1426" s="64" t="str">
        <f t="shared" si="71"/>
        <v>sexta-feira</v>
      </c>
      <c r="C1426" s="46">
        <v>6.1400000000000003E-2</v>
      </c>
      <c r="D1426" s="47">
        <v>6.2199999999999998E-2</v>
      </c>
      <c r="E1426" s="48">
        <v>924.86</v>
      </c>
      <c r="F1426" s="48">
        <v>915.67</v>
      </c>
      <c r="G1426">
        <v>914.71</v>
      </c>
      <c r="I1426" s="68"/>
      <c r="J1426" s="69"/>
      <c r="K1426" s="69"/>
      <c r="L1426" s="70"/>
      <c r="M1426" s="70"/>
      <c r="N1426" s="68"/>
      <c r="O1426" s="68"/>
      <c r="P1426" s="70"/>
    </row>
    <row r="1427" spans="1:16" x14ac:dyDescent="0.25">
      <c r="A1427" s="61">
        <v>40665</v>
      </c>
      <c r="B1427" s="64" t="str">
        <f t="shared" si="71"/>
        <v>segunda-feira</v>
      </c>
      <c r="C1427" s="46">
        <v>6.1499999999999999E-2</v>
      </c>
      <c r="D1427" s="47">
        <v>6.2299999999999994E-2</v>
      </c>
      <c r="E1427" s="48">
        <v>924.17</v>
      </c>
      <c r="F1427" s="48">
        <v>914.99</v>
      </c>
      <c r="G1427">
        <v>914.53</v>
      </c>
      <c r="I1427" s="68"/>
      <c r="J1427" s="69"/>
      <c r="K1427" s="69"/>
      <c r="L1427" s="70"/>
      <c r="M1427" s="70"/>
      <c r="N1427" s="68"/>
      <c r="O1427" s="68"/>
      <c r="P1427" s="70"/>
    </row>
    <row r="1428" spans="1:16" x14ac:dyDescent="0.25">
      <c r="A1428" s="61">
        <v>40666</v>
      </c>
      <c r="B1428" s="64" t="str">
        <f t="shared" si="71"/>
        <v>terça-feira</v>
      </c>
      <c r="C1428" s="46">
        <v>6.13E-2</v>
      </c>
      <c r="D1428" s="47">
        <v>6.2099999999999995E-2</v>
      </c>
      <c r="E1428" s="48">
        <v>926.95</v>
      </c>
      <c r="F1428" s="48">
        <v>917.74</v>
      </c>
      <c r="G1428">
        <v>917.28</v>
      </c>
      <c r="I1428" s="68"/>
      <c r="J1428" s="69"/>
      <c r="K1428" s="69"/>
      <c r="L1428" s="70"/>
      <c r="M1428" s="70"/>
      <c r="N1428" s="68"/>
      <c r="O1428" s="68"/>
      <c r="P1428" s="70"/>
    </row>
    <row r="1429" spans="1:16" x14ac:dyDescent="0.25">
      <c r="A1429" s="61">
        <v>40667</v>
      </c>
      <c r="B1429" s="64" t="str">
        <f t="shared" si="71"/>
        <v>quarta-feira</v>
      </c>
      <c r="C1429" s="46">
        <v>6.13E-2</v>
      </c>
      <c r="D1429" s="47">
        <v>6.2099999999999995E-2</v>
      </c>
      <c r="E1429" s="48">
        <v>927.42</v>
      </c>
      <c r="F1429" s="48">
        <v>918.21</v>
      </c>
      <c r="G1429">
        <v>917.74</v>
      </c>
      <c r="I1429" s="68"/>
      <c r="J1429" s="69"/>
      <c r="K1429" s="69"/>
      <c r="L1429" s="70"/>
      <c r="M1429" s="70"/>
      <c r="N1429" s="68"/>
      <c r="O1429" s="68"/>
      <c r="P1429" s="70"/>
    </row>
    <row r="1430" spans="1:16" x14ac:dyDescent="0.25">
      <c r="A1430" s="61">
        <v>40668</v>
      </c>
      <c r="B1430" s="64" t="str">
        <f t="shared" si="71"/>
        <v>quinta-feira</v>
      </c>
      <c r="C1430" s="46">
        <v>6.0999999999999999E-2</v>
      </c>
      <c r="D1430" s="47">
        <v>6.1799999999999994E-2</v>
      </c>
      <c r="E1430" s="48">
        <v>931.36</v>
      </c>
      <c r="F1430" s="48">
        <v>922.12</v>
      </c>
      <c r="G1430">
        <v>921.65</v>
      </c>
      <c r="I1430" s="68"/>
      <c r="J1430" s="69"/>
      <c r="K1430" s="69"/>
      <c r="L1430" s="70"/>
      <c r="M1430" s="70"/>
      <c r="N1430" s="68"/>
      <c r="O1430" s="68"/>
      <c r="P1430" s="70"/>
    </row>
    <row r="1431" spans="1:16" x14ac:dyDescent="0.25">
      <c r="A1431" s="61">
        <v>40669</v>
      </c>
      <c r="B1431" s="64" t="str">
        <f t="shared" si="71"/>
        <v>sexta-feira</v>
      </c>
      <c r="C1431" s="46">
        <v>6.08E-2</v>
      </c>
      <c r="D1431" s="47">
        <v>6.1599999999999995E-2</v>
      </c>
      <c r="E1431" s="48">
        <v>934.37</v>
      </c>
      <c r="F1431" s="48">
        <v>925.09</v>
      </c>
      <c r="G1431">
        <v>924.16</v>
      </c>
      <c r="I1431" s="68"/>
      <c r="J1431" s="69"/>
      <c r="K1431" s="69"/>
      <c r="L1431" s="70"/>
      <c r="M1431" s="70"/>
      <c r="N1431" s="68"/>
      <c r="O1431" s="68"/>
      <c r="P1431" s="70"/>
    </row>
    <row r="1432" spans="1:16" x14ac:dyDescent="0.25">
      <c r="A1432" s="61">
        <v>40672</v>
      </c>
      <c r="B1432" s="64" t="str">
        <f t="shared" si="71"/>
        <v>segunda-feira</v>
      </c>
      <c r="C1432" s="46">
        <v>6.08E-2</v>
      </c>
      <c r="D1432" s="47">
        <v>6.1599999999999995E-2</v>
      </c>
      <c r="E1432" s="48">
        <v>934.82</v>
      </c>
      <c r="F1432" s="48">
        <v>925.55</v>
      </c>
      <c r="G1432">
        <v>925.09</v>
      </c>
      <c r="I1432" s="68"/>
      <c r="J1432" s="69"/>
      <c r="K1432" s="69"/>
      <c r="L1432" s="70"/>
      <c r="M1432" s="70"/>
      <c r="N1432" s="68"/>
      <c r="O1432" s="68"/>
      <c r="P1432" s="70"/>
    </row>
    <row r="1433" spans="1:16" x14ac:dyDescent="0.25">
      <c r="A1433" s="61">
        <v>40673</v>
      </c>
      <c r="B1433" s="64" t="str">
        <f t="shared" si="71"/>
        <v>terça-feira</v>
      </c>
      <c r="C1433" s="46">
        <v>6.0699999999999997E-2</v>
      </c>
      <c r="D1433" s="47">
        <v>6.1499999999999992E-2</v>
      </c>
      <c r="E1433" s="48">
        <v>936.45</v>
      </c>
      <c r="F1433" s="48">
        <v>927.16</v>
      </c>
      <c r="G1433">
        <v>926.7</v>
      </c>
      <c r="I1433" s="68"/>
      <c r="J1433" s="69"/>
      <c r="K1433" s="69"/>
      <c r="L1433" s="70"/>
      <c r="M1433" s="70"/>
      <c r="N1433" s="68"/>
      <c r="O1433" s="68"/>
      <c r="P1433" s="70"/>
    </row>
    <row r="1434" spans="1:16" x14ac:dyDescent="0.25">
      <c r="A1434" s="61">
        <v>40674</v>
      </c>
      <c r="B1434" s="64" t="str">
        <f t="shared" si="71"/>
        <v>quarta-feira</v>
      </c>
      <c r="C1434" s="46">
        <v>6.1100000000000002E-2</v>
      </c>
      <c r="D1434" s="47">
        <v>6.1899999999999997E-2</v>
      </c>
      <c r="E1434" s="48">
        <v>932.25</v>
      </c>
      <c r="F1434" s="48">
        <v>923.01</v>
      </c>
      <c r="G1434">
        <v>922.55</v>
      </c>
      <c r="I1434" s="68"/>
      <c r="J1434" s="69"/>
      <c r="K1434" s="69"/>
      <c r="L1434" s="70"/>
      <c r="M1434" s="70"/>
      <c r="N1434" s="68"/>
      <c r="O1434" s="68"/>
      <c r="P1434" s="70"/>
    </row>
    <row r="1435" spans="1:16" x14ac:dyDescent="0.25">
      <c r="A1435" s="61">
        <v>40675</v>
      </c>
      <c r="B1435" s="64" t="str">
        <f t="shared" si="71"/>
        <v>quinta-feira</v>
      </c>
      <c r="C1435" s="46">
        <v>6.1199999999999997E-2</v>
      </c>
      <c r="D1435" s="47">
        <v>6.1999999999999993E-2</v>
      </c>
      <c r="E1435" s="48">
        <v>931.55</v>
      </c>
      <c r="F1435" s="48">
        <v>922.32</v>
      </c>
      <c r="G1435">
        <v>921.86</v>
      </c>
      <c r="I1435" s="68"/>
      <c r="J1435" s="69"/>
      <c r="K1435" s="69"/>
      <c r="L1435" s="70"/>
      <c r="M1435" s="70"/>
      <c r="N1435" s="68"/>
      <c r="O1435" s="68"/>
      <c r="P1435" s="70"/>
    </row>
    <row r="1436" spans="1:16" x14ac:dyDescent="0.25">
      <c r="A1436" s="61">
        <v>40676</v>
      </c>
      <c r="B1436" s="64" t="str">
        <f t="shared" si="71"/>
        <v>sexta-feira</v>
      </c>
      <c r="C1436" s="46">
        <v>6.1199999999999997E-2</v>
      </c>
      <c r="D1436" s="47">
        <v>6.1999999999999993E-2</v>
      </c>
      <c r="E1436" s="48">
        <v>932.39</v>
      </c>
      <c r="F1436" s="48">
        <v>923.15</v>
      </c>
      <c r="G1436">
        <v>922.5</v>
      </c>
      <c r="I1436" s="68"/>
      <c r="J1436" s="69"/>
      <c r="K1436" s="69"/>
      <c r="L1436" s="70"/>
      <c r="M1436" s="70"/>
      <c r="N1436" s="68"/>
      <c r="O1436" s="68"/>
      <c r="P1436" s="70"/>
    </row>
    <row r="1437" spans="1:16" x14ac:dyDescent="0.25">
      <c r="A1437" s="61">
        <v>40679</v>
      </c>
      <c r="B1437" s="64" t="str">
        <f t="shared" si="71"/>
        <v>segunda-feira</v>
      </c>
      <c r="C1437" s="46">
        <v>6.0900000000000003E-2</v>
      </c>
      <c r="D1437" s="47">
        <v>6.1699999999999998E-2</v>
      </c>
      <c r="E1437" s="48">
        <v>936.25</v>
      </c>
      <c r="F1437" s="48">
        <v>926.97</v>
      </c>
      <c r="G1437">
        <v>926.61</v>
      </c>
      <c r="I1437" s="68"/>
      <c r="J1437" s="69"/>
      <c r="K1437" s="69"/>
      <c r="L1437" s="70"/>
      <c r="M1437" s="70"/>
      <c r="N1437" s="68"/>
      <c r="O1437" s="68"/>
      <c r="P1437" s="70"/>
    </row>
    <row r="1438" spans="1:16" x14ac:dyDescent="0.25">
      <c r="A1438" s="61">
        <v>40680</v>
      </c>
      <c r="B1438" s="64" t="str">
        <f t="shared" si="71"/>
        <v>terça-feira</v>
      </c>
      <c r="C1438" s="46">
        <v>6.0499999999999998E-2</v>
      </c>
      <c r="D1438" s="47">
        <v>6.1299999999999993E-2</v>
      </c>
      <c r="E1438" s="48">
        <v>941.29</v>
      </c>
      <c r="F1438" s="48">
        <v>931.96</v>
      </c>
      <c r="G1438">
        <v>931.6</v>
      </c>
      <c r="I1438" s="68"/>
      <c r="J1438" s="69"/>
      <c r="K1438" s="69"/>
      <c r="L1438" s="70"/>
      <c r="M1438" s="70"/>
      <c r="N1438" s="68"/>
      <c r="O1438" s="68"/>
      <c r="P1438" s="70"/>
    </row>
    <row r="1439" spans="1:16" x14ac:dyDescent="0.25">
      <c r="A1439" s="61">
        <v>40681</v>
      </c>
      <c r="B1439" s="64" t="str">
        <f t="shared" si="71"/>
        <v>quarta-feira</v>
      </c>
      <c r="C1439" s="46">
        <v>6.0199999999999997E-2</v>
      </c>
      <c r="D1439" s="47">
        <v>6.0999999999999992E-2</v>
      </c>
      <c r="E1439" s="48">
        <v>945.18</v>
      </c>
      <c r="F1439" s="48">
        <v>935.81</v>
      </c>
      <c r="G1439">
        <v>935.45</v>
      </c>
      <c r="I1439" s="68"/>
      <c r="J1439" s="69"/>
      <c r="K1439" s="69"/>
      <c r="L1439" s="70"/>
      <c r="M1439" s="70"/>
      <c r="N1439" s="68"/>
      <c r="O1439" s="68"/>
      <c r="P1439" s="70"/>
    </row>
    <row r="1440" spans="1:16" x14ac:dyDescent="0.25">
      <c r="A1440" s="61">
        <v>40682</v>
      </c>
      <c r="B1440" s="64" t="str">
        <f t="shared" si="71"/>
        <v>quinta-feira</v>
      </c>
      <c r="C1440" s="46">
        <v>5.9900000000000002E-2</v>
      </c>
      <c r="D1440" s="47">
        <v>6.0699999999999997E-2</v>
      </c>
      <c r="E1440" s="48">
        <v>949.08</v>
      </c>
      <c r="F1440" s="48">
        <v>939.68</v>
      </c>
      <c r="G1440">
        <v>939.31</v>
      </c>
      <c r="I1440" s="68"/>
      <c r="J1440" s="69"/>
      <c r="K1440" s="69"/>
      <c r="L1440" s="70"/>
      <c r="M1440" s="70"/>
      <c r="N1440" s="68"/>
      <c r="O1440" s="68"/>
      <c r="P1440" s="70"/>
    </row>
    <row r="1441" spans="1:16" x14ac:dyDescent="0.25">
      <c r="A1441" s="61">
        <v>40683</v>
      </c>
      <c r="B1441" s="64" t="str">
        <f t="shared" si="71"/>
        <v>sexta-feira</v>
      </c>
      <c r="C1441" s="46">
        <v>5.9700000000000003E-2</v>
      </c>
      <c r="D1441" s="47">
        <v>6.0499999999999998E-2</v>
      </c>
      <c r="E1441" s="48">
        <v>952.12</v>
      </c>
      <c r="F1441" s="48">
        <v>942.69</v>
      </c>
      <c r="G1441">
        <v>942.02</v>
      </c>
      <c r="I1441" s="68"/>
      <c r="J1441" s="69"/>
      <c r="K1441" s="69"/>
      <c r="L1441" s="70"/>
      <c r="M1441" s="70"/>
      <c r="N1441" s="68"/>
      <c r="O1441" s="68"/>
      <c r="P1441" s="70"/>
    </row>
    <row r="1442" spans="1:16" x14ac:dyDescent="0.25">
      <c r="A1442" s="61">
        <v>40686</v>
      </c>
      <c r="B1442" s="64" t="str">
        <f t="shared" si="71"/>
        <v>segunda-feira</v>
      </c>
      <c r="C1442" s="46">
        <v>5.9900000000000002E-2</v>
      </c>
      <c r="D1442" s="47">
        <v>6.0699999999999997E-2</v>
      </c>
      <c r="E1442" s="48">
        <v>950.07</v>
      </c>
      <c r="F1442" s="48">
        <v>940.66</v>
      </c>
      <c r="G1442">
        <v>940.3</v>
      </c>
      <c r="I1442" s="68"/>
      <c r="J1442" s="69"/>
      <c r="K1442" s="69"/>
      <c r="L1442" s="70"/>
      <c r="M1442" s="70"/>
      <c r="N1442" s="68"/>
      <c r="O1442" s="68"/>
      <c r="P1442" s="70"/>
    </row>
    <row r="1443" spans="1:16" x14ac:dyDescent="0.25">
      <c r="A1443" s="61">
        <v>40687</v>
      </c>
      <c r="B1443" s="64" t="str">
        <f t="shared" si="71"/>
        <v>terça-feira</v>
      </c>
      <c r="C1443" s="46">
        <v>5.9900000000000002E-2</v>
      </c>
      <c r="D1443" s="47">
        <v>6.0699999999999997E-2</v>
      </c>
      <c r="E1443" s="48">
        <v>950.43</v>
      </c>
      <c r="F1443" s="48">
        <v>941.02</v>
      </c>
      <c r="G1443">
        <v>940.66</v>
      </c>
      <c r="I1443" s="68"/>
      <c r="J1443" s="69"/>
      <c r="K1443" s="69"/>
      <c r="L1443" s="70"/>
      <c r="M1443" s="70"/>
      <c r="N1443" s="68"/>
      <c r="O1443" s="68"/>
      <c r="P1443" s="70"/>
    </row>
    <row r="1444" spans="1:16" x14ac:dyDescent="0.25">
      <c r="A1444" s="61">
        <v>40688</v>
      </c>
      <c r="B1444" s="64" t="str">
        <f t="shared" si="71"/>
        <v>quarta-feira</v>
      </c>
      <c r="C1444" s="46">
        <v>6.0100000000000001E-2</v>
      </c>
      <c r="D1444" s="47">
        <v>6.0899999999999996E-2</v>
      </c>
      <c r="E1444" s="48">
        <v>948.43</v>
      </c>
      <c r="F1444" s="48">
        <v>939.05</v>
      </c>
      <c r="G1444">
        <v>938.69</v>
      </c>
      <c r="I1444" s="68"/>
      <c r="J1444" s="69"/>
      <c r="K1444" s="69"/>
      <c r="L1444" s="70"/>
      <c r="M1444" s="70"/>
      <c r="N1444" s="68"/>
      <c r="O1444" s="68"/>
      <c r="P1444" s="70"/>
    </row>
    <row r="1445" spans="1:16" x14ac:dyDescent="0.25">
      <c r="A1445" s="61">
        <v>40689</v>
      </c>
      <c r="B1445" s="64" t="str">
        <f t="shared" si="71"/>
        <v>quinta-feira</v>
      </c>
      <c r="C1445" s="46">
        <v>6.0299999999999999E-2</v>
      </c>
      <c r="D1445" s="47">
        <v>6.1099999999999995E-2</v>
      </c>
      <c r="E1445" s="48">
        <v>946.44</v>
      </c>
      <c r="F1445" s="48">
        <v>937.08</v>
      </c>
      <c r="G1445">
        <v>936.72</v>
      </c>
      <c r="I1445" s="68"/>
      <c r="J1445" s="69"/>
      <c r="K1445" s="69"/>
      <c r="L1445" s="70"/>
      <c r="M1445" s="70"/>
      <c r="N1445" s="68"/>
      <c r="O1445" s="68"/>
      <c r="P1445" s="70"/>
    </row>
    <row r="1446" spans="1:16" x14ac:dyDescent="0.25">
      <c r="A1446" s="61">
        <v>40690</v>
      </c>
      <c r="B1446" s="64" t="str">
        <f t="shared" si="71"/>
        <v>sexta-feira</v>
      </c>
      <c r="C1446" s="46">
        <v>6.0199999999999997E-2</v>
      </c>
      <c r="D1446" s="47">
        <v>6.0999999999999992E-2</v>
      </c>
      <c r="E1446" s="48">
        <v>948.27</v>
      </c>
      <c r="F1446" s="48">
        <v>938.89</v>
      </c>
      <c r="G1446">
        <v>938.25</v>
      </c>
      <c r="I1446" s="68"/>
      <c r="J1446" s="69"/>
      <c r="K1446" s="69"/>
      <c r="L1446" s="70"/>
      <c r="M1446" s="70"/>
      <c r="N1446" s="68"/>
      <c r="O1446" s="68"/>
      <c r="P1446" s="70"/>
    </row>
    <row r="1447" spans="1:16" x14ac:dyDescent="0.25">
      <c r="A1447" s="61">
        <v>40693</v>
      </c>
      <c r="B1447" s="64" t="str">
        <f t="shared" si="71"/>
        <v>segunda-feira</v>
      </c>
      <c r="C1447" s="46">
        <v>6.0100000000000001E-2</v>
      </c>
      <c r="D1447" s="47">
        <v>6.0899999999999996E-2</v>
      </c>
      <c r="E1447" s="48">
        <v>949.81</v>
      </c>
      <c r="F1447" s="48">
        <v>940.42</v>
      </c>
      <c r="G1447">
        <v>940.06</v>
      </c>
      <c r="I1447" s="68"/>
      <c r="J1447" s="69"/>
      <c r="K1447" s="69"/>
      <c r="L1447" s="70"/>
      <c r="M1447" s="70"/>
      <c r="N1447" s="68"/>
      <c r="O1447" s="68"/>
      <c r="P1447" s="70"/>
    </row>
    <row r="1448" spans="1:16" x14ac:dyDescent="0.25">
      <c r="A1448" s="61">
        <v>40694</v>
      </c>
      <c r="B1448" s="64" t="str">
        <f t="shared" si="71"/>
        <v>terça-feira</v>
      </c>
      <c r="C1448" s="46">
        <v>6.0299999999999999E-2</v>
      </c>
      <c r="D1448" s="47">
        <v>6.1099999999999995E-2</v>
      </c>
      <c r="E1448" s="48">
        <v>947.82</v>
      </c>
      <c r="F1448" s="48">
        <v>938.45</v>
      </c>
      <c r="G1448">
        <v>938.09</v>
      </c>
      <c r="I1448" s="68"/>
      <c r="J1448" s="69"/>
      <c r="K1448" s="69"/>
      <c r="L1448" s="70"/>
      <c r="M1448" s="70"/>
      <c r="N1448" s="68"/>
      <c r="O1448" s="68"/>
      <c r="P1448" s="70"/>
    </row>
    <row r="1449" spans="1:16" x14ac:dyDescent="0.25">
      <c r="A1449" s="61">
        <v>40695</v>
      </c>
      <c r="B1449" s="64" t="str">
        <f t="shared" si="71"/>
        <v>quarta-feira</v>
      </c>
      <c r="C1449" s="46">
        <v>6.0299999999999999E-2</v>
      </c>
      <c r="D1449" s="47">
        <v>6.1099999999999995E-2</v>
      </c>
      <c r="E1449" s="48">
        <v>948.18</v>
      </c>
      <c r="F1449" s="48">
        <v>938.82</v>
      </c>
      <c r="G1449">
        <v>938.45</v>
      </c>
      <c r="I1449" s="68"/>
      <c r="J1449" s="69"/>
      <c r="K1449" s="69"/>
      <c r="L1449" s="70"/>
      <c r="M1449" s="70"/>
      <c r="N1449" s="68"/>
      <c r="O1449" s="68"/>
      <c r="P1449" s="70"/>
    </row>
    <row r="1450" spans="1:16" x14ac:dyDescent="0.25">
      <c r="A1450" s="61">
        <v>40696</v>
      </c>
      <c r="B1450" s="64" t="str">
        <f t="shared" si="71"/>
        <v>quinta-feira</v>
      </c>
      <c r="C1450" s="46">
        <v>6.0299999999999999E-2</v>
      </c>
      <c r="D1450" s="47">
        <v>6.1099999999999995E-2</v>
      </c>
      <c r="E1450" s="48">
        <v>948.54</v>
      </c>
      <c r="F1450" s="48">
        <v>939.18</v>
      </c>
      <c r="G1450">
        <v>938.82</v>
      </c>
      <c r="I1450" s="68"/>
      <c r="J1450" s="69"/>
      <c r="K1450" s="69"/>
      <c r="L1450" s="70"/>
      <c r="M1450" s="70"/>
      <c r="N1450" s="68"/>
      <c r="O1450" s="68"/>
      <c r="P1450" s="70"/>
    </row>
    <row r="1451" spans="1:16" x14ac:dyDescent="0.25">
      <c r="A1451" s="61">
        <v>40697</v>
      </c>
      <c r="B1451" s="64" t="str">
        <f t="shared" si="71"/>
        <v>sexta-feira</v>
      </c>
      <c r="C1451" s="46">
        <v>6.0600000000000001E-2</v>
      </c>
      <c r="D1451" s="47">
        <v>6.1399999999999996E-2</v>
      </c>
      <c r="E1451" s="48">
        <v>945.67</v>
      </c>
      <c r="F1451" s="48">
        <v>936.34</v>
      </c>
      <c r="G1451">
        <v>935.69</v>
      </c>
      <c r="I1451" s="68"/>
      <c r="J1451" s="69"/>
      <c r="K1451" s="69"/>
      <c r="L1451" s="70"/>
      <c r="M1451" s="70"/>
      <c r="N1451" s="68"/>
      <c r="O1451" s="68"/>
      <c r="P1451" s="70"/>
    </row>
    <row r="1452" spans="1:16" x14ac:dyDescent="0.25">
      <c r="A1452" s="61">
        <v>40700</v>
      </c>
      <c r="B1452" s="64" t="str">
        <f t="shared" si="71"/>
        <v>segunda-feira</v>
      </c>
      <c r="C1452" s="46">
        <v>6.0499999999999998E-2</v>
      </c>
      <c r="D1452" s="47">
        <v>6.1299999999999993E-2</v>
      </c>
      <c r="E1452" s="48">
        <v>947.21</v>
      </c>
      <c r="F1452" s="48">
        <v>937.86</v>
      </c>
      <c r="G1452">
        <v>937.5</v>
      </c>
      <c r="I1452" s="68"/>
      <c r="J1452" s="69"/>
      <c r="K1452" s="69"/>
      <c r="L1452" s="70"/>
      <c r="M1452" s="70"/>
      <c r="N1452" s="68"/>
      <c r="O1452" s="68"/>
      <c r="P1452" s="70"/>
    </row>
    <row r="1453" spans="1:16" x14ac:dyDescent="0.25">
      <c r="A1453" s="61">
        <v>40701</v>
      </c>
      <c r="B1453" s="64" t="str">
        <f t="shared" si="71"/>
        <v>terça-feira</v>
      </c>
      <c r="C1453" s="46">
        <v>6.0699999999999997E-2</v>
      </c>
      <c r="D1453" s="47">
        <v>6.1499999999999992E-2</v>
      </c>
      <c r="E1453" s="48">
        <v>945.22</v>
      </c>
      <c r="F1453" s="48">
        <v>935.91</v>
      </c>
      <c r="G1453">
        <v>935.54</v>
      </c>
      <c r="I1453" s="68"/>
      <c r="J1453" s="69"/>
      <c r="K1453" s="69"/>
      <c r="L1453" s="70"/>
      <c r="M1453" s="70"/>
      <c r="N1453" s="68"/>
      <c r="O1453" s="68"/>
      <c r="P1453" s="70"/>
    </row>
    <row r="1454" spans="1:16" x14ac:dyDescent="0.25">
      <c r="A1454" s="61">
        <v>40702</v>
      </c>
      <c r="B1454" s="64" t="str">
        <f t="shared" si="71"/>
        <v>quarta-feira</v>
      </c>
      <c r="C1454" s="46">
        <v>6.0600000000000001E-2</v>
      </c>
      <c r="D1454" s="47">
        <v>6.1399999999999996E-2</v>
      </c>
      <c r="E1454" s="48">
        <v>946.76</v>
      </c>
      <c r="F1454" s="48">
        <v>937.43</v>
      </c>
      <c r="G1454">
        <v>937.07</v>
      </c>
      <c r="I1454" s="68"/>
      <c r="J1454" s="69"/>
      <c r="K1454" s="69"/>
      <c r="L1454" s="70"/>
      <c r="M1454" s="70"/>
      <c r="N1454" s="68"/>
      <c r="O1454" s="68"/>
      <c r="P1454" s="70"/>
    </row>
    <row r="1455" spans="1:16" x14ac:dyDescent="0.25">
      <c r="A1455" s="61">
        <v>40703</v>
      </c>
      <c r="B1455" s="64" t="str">
        <f t="shared" si="71"/>
        <v>quinta-feira</v>
      </c>
      <c r="C1455" s="46">
        <v>6.0400000000000002E-2</v>
      </c>
      <c r="D1455" s="47">
        <v>6.1199999999999997E-2</v>
      </c>
      <c r="E1455" s="48">
        <v>949.48</v>
      </c>
      <c r="F1455" s="48">
        <v>940.12</v>
      </c>
      <c r="G1455">
        <v>939.75</v>
      </c>
      <c r="I1455" s="68"/>
      <c r="J1455" s="69"/>
      <c r="K1455" s="69"/>
      <c r="L1455" s="70"/>
      <c r="M1455" s="70"/>
      <c r="N1455" s="68"/>
      <c r="O1455" s="68"/>
      <c r="P1455" s="70"/>
    </row>
    <row r="1456" spans="1:16" x14ac:dyDescent="0.25">
      <c r="A1456" s="61">
        <v>40704</v>
      </c>
      <c r="B1456" s="64" t="str">
        <f t="shared" si="71"/>
        <v>sexta-feira</v>
      </c>
      <c r="C1456" s="46">
        <v>6.0299999999999999E-2</v>
      </c>
      <c r="D1456" s="47">
        <v>6.1099999999999995E-2</v>
      </c>
      <c r="E1456" s="48">
        <v>951.3</v>
      </c>
      <c r="F1456" s="48">
        <v>941.93</v>
      </c>
      <c r="G1456">
        <v>941.28</v>
      </c>
      <c r="I1456" s="68"/>
      <c r="J1456" s="69"/>
      <c r="K1456" s="69"/>
      <c r="L1456" s="70"/>
      <c r="M1456" s="70"/>
      <c r="N1456" s="68"/>
      <c r="O1456" s="68"/>
      <c r="P1456" s="70"/>
    </row>
    <row r="1457" spans="1:16" x14ac:dyDescent="0.25">
      <c r="A1457" s="61">
        <v>40707</v>
      </c>
      <c r="B1457" s="64" t="str">
        <f t="shared" si="71"/>
        <v>segunda-feira</v>
      </c>
      <c r="C1457" s="46">
        <v>6.0400000000000002E-2</v>
      </c>
      <c r="D1457" s="47">
        <v>6.1199999999999997E-2</v>
      </c>
      <c r="E1457" s="48">
        <v>950.49</v>
      </c>
      <c r="F1457" s="48">
        <v>941.13</v>
      </c>
      <c r="G1457">
        <v>940.76</v>
      </c>
      <c r="I1457" s="68"/>
      <c r="J1457" s="69"/>
      <c r="K1457" s="69"/>
      <c r="L1457" s="70"/>
      <c r="M1457" s="70"/>
      <c r="N1457" s="68"/>
      <c r="O1457" s="68"/>
      <c r="P1457" s="70"/>
    </row>
    <row r="1458" spans="1:16" x14ac:dyDescent="0.25">
      <c r="A1458" s="61">
        <v>40708</v>
      </c>
      <c r="B1458" s="64" t="str">
        <f t="shared" si="71"/>
        <v>terça-feira</v>
      </c>
      <c r="C1458" s="46">
        <v>6.0299999999999999E-2</v>
      </c>
      <c r="D1458" s="47">
        <v>6.1099999999999995E-2</v>
      </c>
      <c r="E1458" s="48">
        <v>952.04</v>
      </c>
      <c r="F1458" s="48">
        <v>942.66</v>
      </c>
      <c r="G1458">
        <v>942.42</v>
      </c>
      <c r="I1458" s="68"/>
      <c r="J1458" s="69"/>
      <c r="K1458" s="69"/>
      <c r="L1458" s="70"/>
      <c r="M1458" s="70"/>
      <c r="N1458" s="68"/>
      <c r="O1458" s="68"/>
      <c r="P1458" s="70"/>
    </row>
    <row r="1459" spans="1:16" x14ac:dyDescent="0.25">
      <c r="A1459" s="61">
        <v>40709</v>
      </c>
      <c r="B1459" s="64" t="str">
        <f t="shared" si="71"/>
        <v>quarta-feira</v>
      </c>
      <c r="C1459" s="46">
        <v>6.0600000000000001E-2</v>
      </c>
      <c r="D1459" s="47">
        <v>6.1399999999999996E-2</v>
      </c>
      <c r="E1459" s="48">
        <v>948.75</v>
      </c>
      <c r="F1459" s="48">
        <v>939.41</v>
      </c>
      <c r="G1459">
        <v>939.17</v>
      </c>
      <c r="I1459" s="68"/>
      <c r="J1459" s="69"/>
      <c r="K1459" s="69"/>
      <c r="L1459" s="70"/>
      <c r="M1459" s="70"/>
      <c r="N1459" s="68"/>
      <c r="O1459" s="68"/>
      <c r="P1459" s="70"/>
    </row>
    <row r="1460" spans="1:16" x14ac:dyDescent="0.25">
      <c r="A1460" s="61">
        <v>40710</v>
      </c>
      <c r="B1460" s="64" t="str">
        <f t="shared" si="71"/>
        <v>quinta-feira</v>
      </c>
      <c r="C1460" s="46">
        <v>6.0499999999999998E-2</v>
      </c>
      <c r="D1460" s="47">
        <v>6.1299999999999993E-2</v>
      </c>
      <c r="E1460" s="48">
        <v>950.16</v>
      </c>
      <c r="F1460" s="48">
        <v>940.81</v>
      </c>
      <c r="G1460">
        <v>940.57</v>
      </c>
      <c r="I1460" s="68"/>
      <c r="J1460" s="69"/>
      <c r="K1460" s="69"/>
      <c r="L1460" s="70"/>
      <c r="M1460" s="70"/>
      <c r="N1460" s="68"/>
      <c r="O1460" s="68"/>
      <c r="P1460" s="70"/>
    </row>
    <row r="1461" spans="1:16" x14ac:dyDescent="0.25">
      <c r="A1461" s="61">
        <v>40711</v>
      </c>
      <c r="B1461" s="64" t="str">
        <f t="shared" si="71"/>
        <v>sexta-feira</v>
      </c>
      <c r="C1461" s="46">
        <v>6.0499999999999998E-2</v>
      </c>
      <c r="D1461" s="47">
        <v>6.1299999999999993E-2</v>
      </c>
      <c r="E1461" s="48">
        <v>950.44</v>
      </c>
      <c r="F1461" s="48">
        <v>941.09</v>
      </c>
      <c r="G1461">
        <v>940.81</v>
      </c>
      <c r="I1461" s="68"/>
      <c r="J1461" s="69"/>
      <c r="K1461" s="69"/>
      <c r="L1461" s="70"/>
      <c r="M1461" s="70"/>
      <c r="N1461" s="68"/>
      <c r="O1461" s="68"/>
      <c r="P1461" s="70"/>
    </row>
    <row r="1462" spans="1:16" x14ac:dyDescent="0.25">
      <c r="A1462" s="61">
        <v>40714</v>
      </c>
      <c r="B1462" s="64" t="str">
        <f t="shared" si="71"/>
        <v>segunda-feira</v>
      </c>
      <c r="C1462" s="46">
        <v>6.0499999999999998E-2</v>
      </c>
      <c r="D1462" s="47">
        <v>6.1299999999999993E-2</v>
      </c>
      <c r="E1462" s="48">
        <v>950.68</v>
      </c>
      <c r="F1462" s="48">
        <v>941.33</v>
      </c>
      <c r="G1462">
        <v>941.09</v>
      </c>
      <c r="I1462" s="68"/>
      <c r="J1462" s="69"/>
      <c r="K1462" s="69"/>
      <c r="L1462" s="70"/>
      <c r="M1462" s="70"/>
      <c r="N1462" s="68"/>
      <c r="O1462" s="68"/>
      <c r="P1462" s="70"/>
    </row>
    <row r="1463" spans="1:16" x14ac:dyDescent="0.25">
      <c r="A1463" s="61">
        <v>40715</v>
      </c>
      <c r="B1463" s="64" t="str">
        <f t="shared" si="71"/>
        <v>terça-feira</v>
      </c>
      <c r="C1463" s="46">
        <v>6.0499999999999998E-2</v>
      </c>
      <c r="D1463" s="47">
        <v>6.1299999999999993E-2</v>
      </c>
      <c r="E1463" s="48">
        <v>950.92</v>
      </c>
      <c r="F1463" s="48">
        <v>941.57</v>
      </c>
      <c r="G1463">
        <v>941.33</v>
      </c>
      <c r="I1463" s="68"/>
      <c r="J1463" s="69"/>
      <c r="K1463" s="69"/>
      <c r="L1463" s="70"/>
      <c r="M1463" s="70"/>
      <c r="N1463" s="68"/>
      <c r="O1463" s="68"/>
      <c r="P1463" s="70"/>
    </row>
    <row r="1464" spans="1:16" x14ac:dyDescent="0.25">
      <c r="A1464" s="61">
        <v>40716</v>
      </c>
      <c r="B1464" s="64" t="str">
        <f t="shared" si="71"/>
        <v>quarta-feira</v>
      </c>
      <c r="C1464" s="46">
        <v>6.0600000000000001E-2</v>
      </c>
      <c r="D1464" s="47">
        <v>6.1399999999999996E-2</v>
      </c>
      <c r="E1464" s="48">
        <v>950.04</v>
      </c>
      <c r="F1464" s="48">
        <v>940.7</v>
      </c>
      <c r="G1464">
        <v>940.43</v>
      </c>
      <c r="I1464" s="68"/>
      <c r="J1464" s="69"/>
      <c r="K1464" s="69"/>
      <c r="L1464" s="70"/>
      <c r="M1464" s="70"/>
      <c r="N1464" s="68"/>
      <c r="O1464" s="68"/>
      <c r="P1464" s="70"/>
    </row>
    <row r="1465" spans="1:16" x14ac:dyDescent="0.25">
      <c r="A1465" s="61">
        <v>40718</v>
      </c>
      <c r="B1465" s="64" t="str">
        <f t="shared" si="71"/>
        <v>sexta-feira</v>
      </c>
      <c r="C1465" s="46">
        <v>6.0699999999999997E-2</v>
      </c>
      <c r="D1465" s="47">
        <v>6.1499999999999992E-2</v>
      </c>
      <c r="E1465" s="48">
        <v>949.15</v>
      </c>
      <c r="F1465" s="48">
        <v>939.83</v>
      </c>
      <c r="G1465">
        <v>939.54</v>
      </c>
      <c r="I1465" s="68"/>
      <c r="J1465" s="69"/>
      <c r="K1465" s="69"/>
      <c r="L1465" s="70"/>
      <c r="M1465" s="70"/>
      <c r="N1465" s="68"/>
      <c r="O1465" s="68"/>
      <c r="P1465" s="70"/>
    </row>
    <row r="1466" spans="1:16" x14ac:dyDescent="0.25">
      <c r="A1466" s="61">
        <v>40721</v>
      </c>
      <c r="B1466" s="64" t="str">
        <f t="shared" si="71"/>
        <v>segunda-feira</v>
      </c>
      <c r="C1466" s="46">
        <v>6.0699999999999997E-2</v>
      </c>
      <c r="D1466" s="47">
        <v>6.1499999999999992E-2</v>
      </c>
      <c r="E1466" s="48">
        <v>949.4</v>
      </c>
      <c r="F1466" s="48">
        <v>940.07</v>
      </c>
      <c r="G1466">
        <v>939.83</v>
      </c>
      <c r="I1466" s="68"/>
      <c r="J1466" s="69"/>
      <c r="K1466" s="69"/>
      <c r="L1466" s="70"/>
      <c r="M1466" s="70"/>
      <c r="N1466" s="68"/>
      <c r="O1466" s="68"/>
      <c r="P1466" s="70"/>
    </row>
    <row r="1467" spans="1:16" x14ac:dyDescent="0.25">
      <c r="A1467" s="61">
        <v>40722</v>
      </c>
      <c r="B1467" s="64" t="str">
        <f t="shared" si="71"/>
        <v>terça-feira</v>
      </c>
      <c r="C1467" s="46">
        <v>6.1100000000000002E-2</v>
      </c>
      <c r="D1467" s="47">
        <v>6.1899999999999997E-2</v>
      </c>
      <c r="E1467" s="48">
        <v>944.97</v>
      </c>
      <c r="F1467" s="48">
        <v>935.69</v>
      </c>
      <c r="G1467">
        <v>935.45</v>
      </c>
      <c r="I1467" s="68"/>
      <c r="J1467" s="69"/>
      <c r="K1467" s="69"/>
      <c r="L1467" s="70"/>
      <c r="M1467" s="70"/>
      <c r="N1467" s="68"/>
      <c r="O1467" s="68"/>
      <c r="P1467" s="70"/>
    </row>
    <row r="1468" spans="1:16" x14ac:dyDescent="0.25">
      <c r="A1468" s="61">
        <v>40723</v>
      </c>
      <c r="B1468" s="64" t="str">
        <f t="shared" si="71"/>
        <v>quarta-feira</v>
      </c>
      <c r="C1468" s="46">
        <v>6.2200000000000005E-2</v>
      </c>
      <c r="D1468" s="47">
        <v>6.3E-2</v>
      </c>
      <c r="E1468" s="48">
        <v>932.48</v>
      </c>
      <c r="F1468" s="48">
        <v>923.35</v>
      </c>
      <c r="G1468">
        <v>923.1</v>
      </c>
      <c r="I1468" s="68"/>
      <c r="J1468" s="69"/>
      <c r="K1468" s="69"/>
      <c r="L1468" s="70"/>
      <c r="M1468" s="70"/>
      <c r="N1468" s="68"/>
      <c r="O1468" s="68"/>
      <c r="P1468" s="70"/>
    </row>
    <row r="1469" spans="1:16" x14ac:dyDescent="0.25">
      <c r="A1469" s="61">
        <v>40724</v>
      </c>
      <c r="B1469" s="64" t="str">
        <f t="shared" si="71"/>
        <v>quinta-feira</v>
      </c>
      <c r="C1469" s="46">
        <v>6.1699999999999998E-2</v>
      </c>
      <c r="D1469" s="47">
        <v>6.2499999999999993E-2</v>
      </c>
      <c r="E1469" s="48">
        <v>938.49</v>
      </c>
      <c r="F1469" s="48">
        <v>929.29</v>
      </c>
      <c r="G1469">
        <v>929.05</v>
      </c>
      <c r="I1469" s="68"/>
      <c r="J1469" s="69"/>
      <c r="K1469" s="69"/>
      <c r="L1469" s="70"/>
      <c r="M1469" s="70"/>
      <c r="N1469" s="68"/>
      <c r="O1469" s="68"/>
      <c r="P1469" s="70"/>
    </row>
    <row r="1470" spans="1:16" x14ac:dyDescent="0.25">
      <c r="A1470" s="61">
        <v>40725</v>
      </c>
      <c r="B1470" s="64" t="str">
        <f t="shared" si="71"/>
        <v>sexta-feira</v>
      </c>
      <c r="C1470" s="46">
        <v>6.1800000000000001E-2</v>
      </c>
      <c r="D1470" s="47">
        <v>6.2600000000000003E-2</v>
      </c>
      <c r="E1470" s="48">
        <v>937.62</v>
      </c>
      <c r="F1470" s="48">
        <v>928.44</v>
      </c>
      <c r="G1470">
        <v>928.15</v>
      </c>
      <c r="I1470" s="68"/>
      <c r="J1470" s="69"/>
      <c r="K1470" s="69"/>
      <c r="L1470" s="70"/>
      <c r="M1470" s="70"/>
      <c r="N1470" s="68"/>
      <c r="O1470" s="68"/>
      <c r="P1470" s="70"/>
    </row>
    <row r="1471" spans="1:16" x14ac:dyDescent="0.25">
      <c r="A1471" s="61">
        <v>40728</v>
      </c>
      <c r="B1471" s="64" t="str">
        <f t="shared" si="71"/>
        <v>segunda-feira</v>
      </c>
      <c r="C1471" s="46">
        <v>6.1800000000000001E-2</v>
      </c>
      <c r="D1471" s="47">
        <v>6.2600000000000003E-2</v>
      </c>
      <c r="E1471" s="48">
        <v>937.87</v>
      </c>
      <c r="F1471" s="48">
        <v>928.68</v>
      </c>
      <c r="G1471">
        <v>928.44</v>
      </c>
      <c r="I1471" s="68"/>
      <c r="J1471" s="69"/>
      <c r="K1471" s="69"/>
      <c r="L1471" s="70"/>
      <c r="M1471" s="70"/>
      <c r="N1471" s="68"/>
      <c r="O1471" s="68"/>
      <c r="P1471" s="70"/>
    </row>
    <row r="1472" spans="1:16" x14ac:dyDescent="0.25">
      <c r="A1472" s="61">
        <v>40729</v>
      </c>
      <c r="B1472" s="64" t="str">
        <f t="shared" si="71"/>
        <v>terça-feira</v>
      </c>
      <c r="C1472" s="46">
        <v>6.1699999999999998E-2</v>
      </c>
      <c r="D1472" s="47">
        <v>6.2499999999999993E-2</v>
      </c>
      <c r="E1472" s="48">
        <v>939.27</v>
      </c>
      <c r="F1472" s="48">
        <v>930.07</v>
      </c>
      <c r="G1472">
        <v>929.83</v>
      </c>
      <c r="I1472" s="68"/>
      <c r="J1472" s="69"/>
      <c r="K1472" s="69"/>
      <c r="L1472" s="70"/>
      <c r="M1472" s="70"/>
      <c r="N1472" s="68"/>
      <c r="O1472" s="68"/>
      <c r="P1472" s="70"/>
    </row>
    <row r="1473" spans="1:16" x14ac:dyDescent="0.25">
      <c r="A1473" s="61">
        <v>40730</v>
      </c>
      <c r="B1473" s="64" t="str">
        <f t="shared" si="71"/>
        <v>quarta-feira</v>
      </c>
      <c r="C1473" s="46">
        <v>6.1800000000000001E-2</v>
      </c>
      <c r="D1473" s="47">
        <v>6.2600000000000003E-2</v>
      </c>
      <c r="E1473" s="48">
        <v>938.36</v>
      </c>
      <c r="F1473" s="48">
        <v>929.17</v>
      </c>
      <c r="G1473">
        <v>928.93</v>
      </c>
      <c r="I1473" s="68"/>
      <c r="J1473" s="69"/>
      <c r="K1473" s="69"/>
      <c r="L1473" s="70"/>
      <c r="M1473" s="70"/>
      <c r="N1473" s="68"/>
      <c r="O1473" s="68"/>
      <c r="P1473" s="70"/>
    </row>
    <row r="1474" spans="1:16" x14ac:dyDescent="0.25">
      <c r="A1474" s="61">
        <v>40731</v>
      </c>
      <c r="B1474" s="64" t="str">
        <f t="shared" si="71"/>
        <v>quinta-feira</v>
      </c>
      <c r="C1474" s="46">
        <v>6.1800000000000001E-2</v>
      </c>
      <c r="D1474" s="47">
        <v>6.2600000000000003E-2</v>
      </c>
      <c r="E1474" s="48">
        <v>939.18</v>
      </c>
      <c r="F1474" s="48">
        <v>929.99</v>
      </c>
      <c r="G1474">
        <v>929.72</v>
      </c>
      <c r="I1474" s="68"/>
      <c r="J1474" s="69"/>
      <c r="K1474" s="69"/>
      <c r="L1474" s="70"/>
      <c r="M1474" s="70"/>
      <c r="N1474" s="68"/>
      <c r="O1474" s="68"/>
      <c r="P1474" s="70"/>
    </row>
    <row r="1475" spans="1:16" x14ac:dyDescent="0.25">
      <c r="A1475" s="61">
        <v>40732</v>
      </c>
      <c r="B1475" s="64" t="str">
        <f t="shared" ref="B1475:B1538" si="72">TEXT(A1475,"dddd")</f>
        <v>sexta-feira</v>
      </c>
      <c r="C1475" s="46">
        <v>6.1899999999999997E-2</v>
      </c>
      <c r="D1475" s="47">
        <v>6.2699999999999992E-2</v>
      </c>
      <c r="E1475" s="48">
        <v>938.39</v>
      </c>
      <c r="F1475" s="48">
        <v>929.21</v>
      </c>
      <c r="G1475">
        <v>928.85</v>
      </c>
      <c r="I1475" s="68"/>
      <c r="J1475" s="69"/>
      <c r="K1475" s="69"/>
      <c r="L1475" s="70"/>
      <c r="M1475" s="70"/>
      <c r="N1475" s="68"/>
      <c r="O1475" s="68"/>
      <c r="P1475" s="70"/>
    </row>
    <row r="1476" spans="1:16" x14ac:dyDescent="0.25">
      <c r="A1476" s="61">
        <v>40735</v>
      </c>
      <c r="B1476" s="64" t="str">
        <f t="shared" si="72"/>
        <v>segunda-feira</v>
      </c>
      <c r="C1476" s="46">
        <v>6.2E-2</v>
      </c>
      <c r="D1476" s="47">
        <v>6.2799999999999995E-2</v>
      </c>
      <c r="E1476" s="48">
        <v>937.51</v>
      </c>
      <c r="F1476" s="48">
        <v>928.34</v>
      </c>
      <c r="G1476">
        <v>928.07</v>
      </c>
      <c r="I1476" s="68"/>
      <c r="J1476" s="69"/>
      <c r="K1476" s="69"/>
      <c r="L1476" s="70"/>
      <c r="M1476" s="70"/>
      <c r="N1476" s="68"/>
      <c r="O1476" s="68"/>
      <c r="P1476" s="70"/>
    </row>
    <row r="1477" spans="1:16" x14ac:dyDescent="0.25">
      <c r="A1477" s="61">
        <v>40736</v>
      </c>
      <c r="B1477" s="64" t="str">
        <f t="shared" si="72"/>
        <v>terça-feira</v>
      </c>
      <c r="C1477" s="46">
        <v>6.2100000000000002E-2</v>
      </c>
      <c r="D1477" s="47">
        <v>6.2899999999999998E-2</v>
      </c>
      <c r="E1477" s="48">
        <v>936.63</v>
      </c>
      <c r="F1477" s="48">
        <v>927.47</v>
      </c>
      <c r="G1477">
        <v>927.2</v>
      </c>
      <c r="I1477" s="68"/>
      <c r="J1477" s="69"/>
      <c r="K1477" s="69"/>
      <c r="L1477" s="70"/>
      <c r="M1477" s="70"/>
      <c r="N1477" s="68"/>
      <c r="O1477" s="68"/>
      <c r="P1477" s="70"/>
    </row>
    <row r="1478" spans="1:16" x14ac:dyDescent="0.25">
      <c r="A1478" s="61">
        <v>40737</v>
      </c>
      <c r="B1478" s="64" t="str">
        <f t="shared" si="72"/>
        <v>quarta-feira</v>
      </c>
      <c r="C1478" s="46">
        <v>6.2300000000000008E-2</v>
      </c>
      <c r="D1478" s="47">
        <v>6.3100000000000003E-2</v>
      </c>
      <c r="E1478" s="48">
        <v>934.6</v>
      </c>
      <c r="F1478" s="48">
        <v>925.47</v>
      </c>
      <c r="G1478">
        <v>925.2</v>
      </c>
      <c r="I1478" s="68"/>
      <c r="J1478" s="69"/>
      <c r="K1478" s="69"/>
      <c r="L1478" s="70"/>
      <c r="M1478" s="70"/>
      <c r="N1478" s="68"/>
      <c r="O1478" s="68"/>
      <c r="P1478" s="70"/>
    </row>
    <row r="1479" spans="1:16" x14ac:dyDescent="0.25">
      <c r="A1479" s="61">
        <v>40738</v>
      </c>
      <c r="B1479" s="64" t="str">
        <f t="shared" si="72"/>
        <v>quinta-feira</v>
      </c>
      <c r="C1479" s="46">
        <v>6.2200000000000005E-2</v>
      </c>
      <c r="D1479" s="47">
        <v>6.3E-2</v>
      </c>
      <c r="E1479" s="48">
        <v>936.02</v>
      </c>
      <c r="F1479" s="48">
        <v>926.87</v>
      </c>
      <c r="G1479">
        <v>926.58</v>
      </c>
      <c r="I1479" s="68"/>
      <c r="J1479" s="69"/>
      <c r="K1479" s="69"/>
      <c r="L1479" s="70"/>
      <c r="M1479" s="70"/>
      <c r="N1479" s="68"/>
      <c r="O1479" s="68"/>
      <c r="P1479" s="70"/>
    </row>
    <row r="1480" spans="1:16" x14ac:dyDescent="0.25">
      <c r="A1480" s="61">
        <v>40739</v>
      </c>
      <c r="B1480" s="64" t="str">
        <f t="shared" si="72"/>
        <v>sexta-feira</v>
      </c>
      <c r="C1480" s="46">
        <v>6.2100000000000002E-2</v>
      </c>
      <c r="D1480" s="47">
        <v>6.2899999999999998E-2</v>
      </c>
      <c r="E1480" s="48">
        <v>937.59</v>
      </c>
      <c r="F1480" s="48">
        <v>928.43</v>
      </c>
      <c r="G1480">
        <v>928.01</v>
      </c>
      <c r="I1480" s="68"/>
      <c r="J1480" s="69"/>
      <c r="K1480" s="69"/>
      <c r="L1480" s="70"/>
      <c r="M1480" s="70"/>
      <c r="N1480" s="68"/>
      <c r="O1480" s="68"/>
      <c r="P1480" s="70"/>
    </row>
    <row r="1481" spans="1:16" x14ac:dyDescent="0.25">
      <c r="A1481" s="61">
        <v>40742</v>
      </c>
      <c r="B1481" s="64" t="str">
        <f t="shared" si="72"/>
        <v>segunda-feira</v>
      </c>
      <c r="C1481" s="46">
        <v>6.2E-2</v>
      </c>
      <c r="D1481" s="47">
        <v>6.2799999999999995E-2</v>
      </c>
      <c r="E1481" s="48">
        <v>939.03</v>
      </c>
      <c r="F1481" s="48">
        <v>929.86</v>
      </c>
      <c r="G1481">
        <v>929.57</v>
      </c>
      <c r="I1481" s="68"/>
      <c r="J1481" s="69"/>
      <c r="K1481" s="69"/>
      <c r="L1481" s="70"/>
      <c r="M1481" s="70"/>
      <c r="N1481" s="68"/>
      <c r="O1481" s="68"/>
      <c r="P1481" s="70"/>
    </row>
    <row r="1482" spans="1:16" x14ac:dyDescent="0.25">
      <c r="A1482" s="61">
        <v>40743</v>
      </c>
      <c r="B1482" s="64" t="str">
        <f t="shared" si="72"/>
        <v>terça-feira</v>
      </c>
      <c r="C1482" s="46">
        <v>6.2100000000000002E-2</v>
      </c>
      <c r="D1482" s="47">
        <v>6.2899999999999998E-2</v>
      </c>
      <c r="E1482" s="48">
        <v>938.17</v>
      </c>
      <c r="F1482" s="48">
        <v>929.02</v>
      </c>
      <c r="G1482">
        <v>928.72</v>
      </c>
      <c r="I1482" s="68"/>
      <c r="J1482" s="69"/>
      <c r="K1482" s="69"/>
      <c r="L1482" s="70"/>
      <c r="M1482" s="70"/>
      <c r="N1482" s="68"/>
      <c r="O1482" s="68"/>
      <c r="P1482" s="70"/>
    </row>
    <row r="1483" spans="1:16" x14ac:dyDescent="0.25">
      <c r="A1483" s="61">
        <v>40744</v>
      </c>
      <c r="B1483" s="64" t="str">
        <f t="shared" si="72"/>
        <v>quarta-feira</v>
      </c>
      <c r="C1483" s="46">
        <v>6.2100000000000002E-2</v>
      </c>
      <c r="D1483" s="47">
        <v>6.2899999999999998E-2</v>
      </c>
      <c r="E1483" s="48">
        <v>938.46</v>
      </c>
      <c r="F1483" s="48">
        <v>929.31</v>
      </c>
      <c r="G1483">
        <v>929.02</v>
      </c>
      <c r="I1483" s="68"/>
      <c r="J1483" s="69"/>
      <c r="K1483" s="69"/>
      <c r="L1483" s="70"/>
      <c r="M1483" s="70"/>
      <c r="N1483" s="68"/>
      <c r="O1483" s="68"/>
      <c r="P1483" s="70"/>
    </row>
    <row r="1484" spans="1:16" x14ac:dyDescent="0.25">
      <c r="A1484" s="61">
        <v>40745</v>
      </c>
      <c r="B1484" s="64" t="str">
        <f t="shared" si="72"/>
        <v>quinta-feira</v>
      </c>
      <c r="C1484" s="46">
        <v>6.2100000000000002E-2</v>
      </c>
      <c r="D1484" s="47">
        <v>6.2899999999999998E-2</v>
      </c>
      <c r="E1484" s="48">
        <v>938.69</v>
      </c>
      <c r="F1484" s="48">
        <v>929.53</v>
      </c>
      <c r="G1484">
        <v>929.25</v>
      </c>
      <c r="I1484" s="68"/>
      <c r="J1484" s="69"/>
      <c r="K1484" s="69"/>
      <c r="L1484" s="70"/>
      <c r="M1484" s="70"/>
      <c r="N1484" s="68"/>
      <c r="O1484" s="68"/>
      <c r="P1484" s="70"/>
    </row>
    <row r="1485" spans="1:16" x14ac:dyDescent="0.25">
      <c r="A1485" s="61">
        <v>40746</v>
      </c>
      <c r="B1485" s="64" t="str">
        <f t="shared" si="72"/>
        <v>sexta-feira</v>
      </c>
      <c r="C1485" s="46">
        <v>6.2E-2</v>
      </c>
      <c r="D1485" s="47">
        <v>6.2799999999999995E-2</v>
      </c>
      <c r="E1485" s="48">
        <v>940.24</v>
      </c>
      <c r="F1485" s="48">
        <v>931.07</v>
      </c>
      <c r="G1485">
        <v>930.67</v>
      </c>
      <c r="I1485" s="68"/>
      <c r="J1485" s="69"/>
      <c r="K1485" s="69"/>
      <c r="L1485" s="70"/>
      <c r="M1485" s="70"/>
      <c r="N1485" s="68"/>
      <c r="O1485" s="68"/>
      <c r="P1485" s="70"/>
    </row>
    <row r="1486" spans="1:16" x14ac:dyDescent="0.25">
      <c r="A1486" s="61">
        <v>40749</v>
      </c>
      <c r="B1486" s="64" t="str">
        <f t="shared" si="72"/>
        <v>segunda-feira</v>
      </c>
      <c r="C1486" s="46">
        <v>6.2E-2</v>
      </c>
      <c r="D1486" s="47">
        <v>6.2799999999999995E-2</v>
      </c>
      <c r="E1486" s="48">
        <v>940.52</v>
      </c>
      <c r="F1486" s="48">
        <v>931.35</v>
      </c>
      <c r="G1486">
        <v>931.07</v>
      </c>
      <c r="I1486" s="68"/>
      <c r="J1486" s="69"/>
      <c r="K1486" s="69"/>
      <c r="L1486" s="70"/>
      <c r="M1486" s="70"/>
      <c r="N1486" s="68"/>
      <c r="O1486" s="68"/>
      <c r="P1486" s="70"/>
    </row>
    <row r="1487" spans="1:16" x14ac:dyDescent="0.25">
      <c r="A1487" s="61">
        <v>40750</v>
      </c>
      <c r="B1487" s="64" t="str">
        <f t="shared" si="72"/>
        <v>terça-feira</v>
      </c>
      <c r="C1487" s="46">
        <v>6.2200000000000005E-2</v>
      </c>
      <c r="D1487" s="47">
        <v>6.3E-2</v>
      </c>
      <c r="E1487" s="48">
        <v>938.5</v>
      </c>
      <c r="F1487" s="48">
        <v>929.36</v>
      </c>
      <c r="G1487">
        <v>929.07</v>
      </c>
      <c r="I1487" s="68"/>
      <c r="J1487" s="69"/>
      <c r="K1487" s="69"/>
      <c r="L1487" s="70"/>
      <c r="M1487" s="70"/>
      <c r="N1487" s="68"/>
      <c r="O1487" s="68"/>
      <c r="P1487" s="70"/>
    </row>
    <row r="1488" spans="1:16" x14ac:dyDescent="0.25">
      <c r="A1488" s="61">
        <v>40751</v>
      </c>
      <c r="B1488" s="64" t="str">
        <f t="shared" si="72"/>
        <v>quarta-feira</v>
      </c>
      <c r="C1488" s="46">
        <v>6.2200000000000005E-2</v>
      </c>
      <c r="D1488" s="47">
        <v>6.3E-2</v>
      </c>
      <c r="E1488" s="48">
        <v>938.78</v>
      </c>
      <c r="F1488" s="48">
        <v>929.64</v>
      </c>
      <c r="G1488">
        <v>929.36</v>
      </c>
      <c r="I1488" s="68"/>
      <c r="J1488" s="69"/>
      <c r="K1488" s="69"/>
      <c r="L1488" s="70"/>
      <c r="M1488" s="70"/>
      <c r="N1488" s="68"/>
      <c r="O1488" s="68"/>
      <c r="P1488" s="70"/>
    </row>
    <row r="1489" spans="1:16" x14ac:dyDescent="0.25">
      <c r="A1489" s="61">
        <v>40752</v>
      </c>
      <c r="B1489" s="64" t="str">
        <f t="shared" si="72"/>
        <v>quinta-feira</v>
      </c>
      <c r="C1489" s="46">
        <v>6.2200000000000005E-2</v>
      </c>
      <c r="D1489" s="47">
        <v>6.3E-2</v>
      </c>
      <c r="E1489" s="48">
        <v>939.07</v>
      </c>
      <c r="F1489" s="48">
        <v>929.92</v>
      </c>
      <c r="G1489">
        <v>929.64</v>
      </c>
      <c r="I1489" s="68"/>
      <c r="J1489" s="69"/>
      <c r="K1489" s="69"/>
      <c r="L1489" s="70"/>
      <c r="M1489" s="70"/>
      <c r="N1489" s="68"/>
      <c r="O1489" s="68"/>
      <c r="P1489" s="70"/>
    </row>
    <row r="1490" spans="1:16" x14ac:dyDescent="0.25">
      <c r="A1490" s="61">
        <v>40753</v>
      </c>
      <c r="B1490" s="64" t="str">
        <f t="shared" si="72"/>
        <v>sexta-feira</v>
      </c>
      <c r="C1490" s="46">
        <v>6.2200000000000005E-2</v>
      </c>
      <c r="D1490" s="47">
        <v>6.3E-2</v>
      </c>
      <c r="E1490" s="48">
        <v>939.46</v>
      </c>
      <c r="F1490" s="48">
        <v>930.32</v>
      </c>
      <c r="G1490">
        <v>929.92</v>
      </c>
      <c r="I1490" s="68"/>
      <c r="J1490" s="69"/>
      <c r="K1490" s="69"/>
      <c r="L1490" s="70"/>
      <c r="M1490" s="70"/>
      <c r="N1490" s="68"/>
      <c r="O1490" s="68"/>
      <c r="P1490" s="70"/>
    </row>
    <row r="1491" spans="1:16" x14ac:dyDescent="0.25">
      <c r="A1491" s="61">
        <v>40756</v>
      </c>
      <c r="B1491" s="64" t="str">
        <f t="shared" si="72"/>
        <v>segunda-feira</v>
      </c>
      <c r="C1491" s="46">
        <v>6.2100000000000002E-2</v>
      </c>
      <c r="D1491" s="47">
        <v>6.2899999999999998E-2</v>
      </c>
      <c r="E1491" s="48">
        <v>940.9</v>
      </c>
      <c r="F1491" s="48">
        <v>931.74</v>
      </c>
      <c r="G1491">
        <v>931.45</v>
      </c>
      <c r="I1491" s="68"/>
      <c r="J1491" s="69"/>
      <c r="K1491" s="69"/>
      <c r="L1491" s="70"/>
      <c r="M1491" s="70"/>
      <c r="N1491" s="68"/>
      <c r="O1491" s="68"/>
      <c r="P1491" s="70"/>
    </row>
    <row r="1492" spans="1:16" x14ac:dyDescent="0.25">
      <c r="A1492" s="61">
        <v>40757</v>
      </c>
      <c r="B1492" s="64" t="str">
        <f t="shared" si="72"/>
        <v>terça-feira</v>
      </c>
      <c r="C1492" s="46">
        <v>6.2200000000000005E-2</v>
      </c>
      <c r="D1492" s="47">
        <v>6.3E-2</v>
      </c>
      <c r="E1492" s="48">
        <v>940.03</v>
      </c>
      <c r="F1492" s="48">
        <v>930.88</v>
      </c>
      <c r="G1492">
        <v>930.6</v>
      </c>
      <c r="I1492" s="68"/>
      <c r="J1492" s="69"/>
      <c r="K1492" s="69"/>
      <c r="L1492" s="70"/>
      <c r="M1492" s="70"/>
      <c r="N1492" s="68"/>
      <c r="O1492" s="68"/>
      <c r="P1492" s="70"/>
    </row>
    <row r="1493" spans="1:16" x14ac:dyDescent="0.25">
      <c r="A1493" s="61">
        <v>40758</v>
      </c>
      <c r="B1493" s="64" t="str">
        <f t="shared" si="72"/>
        <v>quarta-feira</v>
      </c>
      <c r="C1493" s="46">
        <v>6.2200000000000005E-2</v>
      </c>
      <c r="D1493" s="47">
        <v>6.3E-2</v>
      </c>
      <c r="E1493" s="48">
        <v>940.31</v>
      </c>
      <c r="F1493" s="48">
        <v>931.16</v>
      </c>
      <c r="G1493">
        <v>930.88</v>
      </c>
      <c r="I1493" s="68"/>
      <c r="J1493" s="69"/>
      <c r="K1493" s="69"/>
      <c r="L1493" s="70"/>
      <c r="M1493" s="70"/>
      <c r="N1493" s="68"/>
      <c r="O1493" s="68"/>
      <c r="P1493" s="70"/>
    </row>
    <row r="1494" spans="1:16" x14ac:dyDescent="0.25">
      <c r="A1494" s="61">
        <v>40759</v>
      </c>
      <c r="B1494" s="64" t="str">
        <f t="shared" si="72"/>
        <v>quinta-feira</v>
      </c>
      <c r="C1494" s="46">
        <v>6.2300000000000008E-2</v>
      </c>
      <c r="D1494" s="47">
        <v>6.3100000000000003E-2</v>
      </c>
      <c r="E1494" s="48">
        <v>939.45</v>
      </c>
      <c r="F1494" s="48">
        <v>930.31</v>
      </c>
      <c r="G1494">
        <v>930.03</v>
      </c>
      <c r="I1494" s="68"/>
      <c r="J1494" s="69"/>
      <c r="K1494" s="69"/>
      <c r="L1494" s="70"/>
      <c r="M1494" s="70"/>
      <c r="N1494" s="68"/>
      <c r="O1494" s="68"/>
      <c r="P1494" s="70"/>
    </row>
    <row r="1495" spans="1:16" x14ac:dyDescent="0.25">
      <c r="A1495" s="61">
        <v>40760</v>
      </c>
      <c r="B1495" s="64" t="str">
        <f t="shared" si="72"/>
        <v>sexta-feira</v>
      </c>
      <c r="C1495" s="46">
        <v>6.2399999999999997E-2</v>
      </c>
      <c r="D1495" s="47">
        <v>6.3199999999999992E-2</v>
      </c>
      <c r="E1495" s="48">
        <v>938.48</v>
      </c>
      <c r="F1495" s="48">
        <v>929.36</v>
      </c>
      <c r="G1495">
        <v>928.99</v>
      </c>
      <c r="I1495" s="68"/>
      <c r="J1495" s="69"/>
      <c r="K1495" s="69"/>
      <c r="L1495" s="70"/>
      <c r="M1495" s="70"/>
      <c r="N1495" s="68"/>
      <c r="O1495" s="68"/>
      <c r="P1495" s="70"/>
    </row>
    <row r="1496" spans="1:16" x14ac:dyDescent="0.25">
      <c r="A1496" s="61">
        <v>40763</v>
      </c>
      <c r="B1496" s="64" t="str">
        <f t="shared" si="72"/>
        <v>segunda-feira</v>
      </c>
      <c r="C1496" s="46">
        <v>6.2600000000000003E-2</v>
      </c>
      <c r="D1496" s="47">
        <v>6.3399999999999998E-2</v>
      </c>
      <c r="E1496" s="48">
        <v>936.46</v>
      </c>
      <c r="F1496" s="48">
        <v>927.36</v>
      </c>
      <c r="G1496">
        <v>927.09</v>
      </c>
      <c r="I1496" s="68"/>
      <c r="J1496" s="69"/>
      <c r="K1496" s="69"/>
      <c r="L1496" s="70"/>
      <c r="M1496" s="70"/>
      <c r="N1496" s="68"/>
      <c r="O1496" s="68"/>
      <c r="P1496" s="70"/>
    </row>
    <row r="1497" spans="1:16" x14ac:dyDescent="0.25">
      <c r="A1497" s="61">
        <v>40764</v>
      </c>
      <c r="B1497" s="64" t="str">
        <f t="shared" si="72"/>
        <v>terça-feira</v>
      </c>
      <c r="C1497" s="46">
        <v>6.2700000000000006E-2</v>
      </c>
      <c r="D1497" s="47">
        <v>6.3500000000000001E-2</v>
      </c>
      <c r="E1497" s="48">
        <v>935.6</v>
      </c>
      <c r="F1497" s="48">
        <v>926.51</v>
      </c>
      <c r="G1497">
        <v>926.23</v>
      </c>
      <c r="I1497" s="68"/>
      <c r="J1497" s="69"/>
      <c r="K1497" s="69"/>
      <c r="L1497" s="70"/>
      <c r="M1497" s="70"/>
      <c r="N1497" s="68"/>
      <c r="O1497" s="68"/>
      <c r="P1497" s="70"/>
    </row>
    <row r="1498" spans="1:16" x14ac:dyDescent="0.25">
      <c r="A1498" s="61">
        <v>40765</v>
      </c>
      <c r="B1498" s="64" t="str">
        <f t="shared" si="72"/>
        <v>quarta-feira</v>
      </c>
      <c r="C1498" s="46">
        <v>6.2600000000000003E-2</v>
      </c>
      <c r="D1498" s="47">
        <v>6.3399999999999998E-2</v>
      </c>
      <c r="E1498" s="48">
        <v>937.01</v>
      </c>
      <c r="F1498" s="48">
        <v>927.91</v>
      </c>
      <c r="G1498">
        <v>927.64</v>
      </c>
      <c r="I1498" s="68"/>
      <c r="J1498" s="69"/>
      <c r="K1498" s="69"/>
      <c r="L1498" s="70"/>
      <c r="M1498" s="70"/>
      <c r="N1498" s="68"/>
      <c r="O1498" s="68"/>
      <c r="P1498" s="70"/>
    </row>
    <row r="1499" spans="1:16" x14ac:dyDescent="0.25">
      <c r="A1499" s="61">
        <v>40766</v>
      </c>
      <c r="B1499" s="64" t="str">
        <f t="shared" si="72"/>
        <v>quinta-feira</v>
      </c>
      <c r="C1499" s="46">
        <v>6.2700000000000006E-2</v>
      </c>
      <c r="D1499" s="47">
        <v>6.3500000000000001E-2</v>
      </c>
      <c r="E1499" s="48">
        <v>936.14</v>
      </c>
      <c r="F1499" s="48">
        <v>927.06</v>
      </c>
      <c r="G1499">
        <v>926.78</v>
      </c>
      <c r="I1499" s="68"/>
      <c r="J1499" s="69"/>
      <c r="K1499" s="69"/>
      <c r="L1499" s="70"/>
      <c r="M1499" s="70"/>
      <c r="N1499" s="68"/>
      <c r="O1499" s="68"/>
      <c r="P1499" s="70"/>
    </row>
    <row r="1500" spans="1:16" x14ac:dyDescent="0.25">
      <c r="A1500" s="61">
        <v>40767</v>
      </c>
      <c r="B1500" s="64" t="str">
        <f t="shared" si="72"/>
        <v>sexta-feira</v>
      </c>
      <c r="C1500" s="46">
        <v>6.2899999999999998E-2</v>
      </c>
      <c r="D1500" s="47">
        <v>6.3699999999999993E-2</v>
      </c>
      <c r="E1500" s="48">
        <v>934.23</v>
      </c>
      <c r="F1500" s="48">
        <v>925.17</v>
      </c>
      <c r="G1500">
        <v>924.69</v>
      </c>
      <c r="I1500" s="68"/>
      <c r="J1500" s="69"/>
      <c r="K1500" s="69"/>
      <c r="L1500" s="70"/>
      <c r="M1500" s="70"/>
      <c r="N1500" s="68"/>
      <c r="O1500" s="68"/>
      <c r="P1500" s="70"/>
    </row>
    <row r="1501" spans="1:16" x14ac:dyDescent="0.25">
      <c r="A1501" s="61">
        <v>40770</v>
      </c>
      <c r="B1501" s="64" t="str">
        <f t="shared" si="72"/>
        <v>segunda-feira</v>
      </c>
      <c r="C1501" s="46">
        <v>6.2700000000000006E-2</v>
      </c>
      <c r="D1501" s="47">
        <v>6.3500000000000001E-2</v>
      </c>
      <c r="E1501" s="48">
        <v>936.83</v>
      </c>
      <c r="F1501" s="48">
        <v>927.74</v>
      </c>
      <c r="G1501">
        <v>927.43</v>
      </c>
      <c r="I1501" s="68"/>
      <c r="J1501" s="69"/>
      <c r="K1501" s="69"/>
      <c r="L1501" s="70"/>
      <c r="M1501" s="70"/>
      <c r="N1501" s="68"/>
      <c r="O1501" s="68"/>
      <c r="P1501" s="70"/>
    </row>
    <row r="1502" spans="1:16" x14ac:dyDescent="0.25">
      <c r="A1502" s="61">
        <v>40771</v>
      </c>
      <c r="B1502" s="64" t="str">
        <f t="shared" si="72"/>
        <v>terça-feira</v>
      </c>
      <c r="C1502" s="46">
        <v>6.2300000000000008E-2</v>
      </c>
      <c r="D1502" s="47">
        <v>6.3100000000000003E-2</v>
      </c>
      <c r="E1502" s="48">
        <v>941.72</v>
      </c>
      <c r="F1502" s="48">
        <v>932.58</v>
      </c>
      <c r="G1502">
        <v>932.27</v>
      </c>
      <c r="I1502" s="68"/>
      <c r="J1502" s="69"/>
      <c r="K1502" s="69"/>
      <c r="L1502" s="70"/>
      <c r="M1502" s="70"/>
      <c r="N1502" s="68"/>
      <c r="O1502" s="68"/>
      <c r="P1502" s="70"/>
    </row>
    <row r="1503" spans="1:16" x14ac:dyDescent="0.25">
      <c r="A1503" s="61">
        <v>40772</v>
      </c>
      <c r="B1503" s="64" t="str">
        <f t="shared" si="72"/>
        <v>quarta-feira</v>
      </c>
      <c r="C1503" s="46">
        <v>6.1699999999999998E-2</v>
      </c>
      <c r="D1503" s="47">
        <v>6.2499999999999993E-2</v>
      </c>
      <c r="E1503" s="48">
        <v>948.94</v>
      </c>
      <c r="F1503" s="48">
        <v>939.73</v>
      </c>
      <c r="G1503">
        <v>939.42</v>
      </c>
      <c r="I1503" s="68"/>
      <c r="J1503" s="69"/>
      <c r="K1503" s="69"/>
      <c r="L1503" s="70"/>
      <c r="M1503" s="70"/>
      <c r="N1503" s="68"/>
      <c r="O1503" s="68"/>
      <c r="P1503" s="70"/>
    </row>
    <row r="1504" spans="1:16" x14ac:dyDescent="0.25">
      <c r="A1504" s="61">
        <v>40773</v>
      </c>
      <c r="B1504" s="64" t="str">
        <f t="shared" si="72"/>
        <v>quinta-feira</v>
      </c>
      <c r="C1504" s="46">
        <v>6.1199999999999997E-2</v>
      </c>
      <c r="D1504" s="47">
        <v>6.1999999999999993E-2</v>
      </c>
      <c r="E1504" s="48">
        <v>955.05</v>
      </c>
      <c r="F1504" s="48">
        <v>945.79</v>
      </c>
      <c r="G1504">
        <v>945.48</v>
      </c>
      <c r="I1504" s="68"/>
      <c r="J1504" s="69"/>
      <c r="K1504" s="69"/>
      <c r="L1504" s="70"/>
      <c r="M1504" s="70"/>
      <c r="N1504" s="68"/>
      <c r="O1504" s="68"/>
      <c r="P1504" s="70"/>
    </row>
    <row r="1505" spans="1:16" x14ac:dyDescent="0.25">
      <c r="A1505" s="61">
        <v>40774</v>
      </c>
      <c r="B1505" s="64" t="str">
        <f t="shared" si="72"/>
        <v>sexta-feira</v>
      </c>
      <c r="C1505" s="46">
        <v>6.0299999999999999E-2</v>
      </c>
      <c r="D1505" s="47">
        <v>6.1099999999999995E-2</v>
      </c>
      <c r="E1505" s="48">
        <v>966.09</v>
      </c>
      <c r="F1505" s="48">
        <v>956.7</v>
      </c>
      <c r="G1505">
        <v>956.22</v>
      </c>
      <c r="I1505" s="68"/>
      <c r="J1505" s="69"/>
      <c r="K1505" s="69"/>
      <c r="L1505" s="70"/>
      <c r="M1505" s="70"/>
      <c r="N1505" s="68"/>
      <c r="O1505" s="68"/>
      <c r="P1505" s="70"/>
    </row>
    <row r="1506" spans="1:16" x14ac:dyDescent="0.25">
      <c r="A1506" s="61">
        <v>40777</v>
      </c>
      <c r="B1506" s="64" t="str">
        <f t="shared" si="72"/>
        <v>segunda-feira</v>
      </c>
      <c r="C1506" s="46">
        <v>0.06</v>
      </c>
      <c r="D1506" s="47">
        <v>6.0799999999999993E-2</v>
      </c>
      <c r="E1506" s="48">
        <v>970.09</v>
      </c>
      <c r="F1506" s="48">
        <v>960.67</v>
      </c>
      <c r="G1506">
        <v>960.34</v>
      </c>
      <c r="I1506" s="68"/>
      <c r="J1506" s="69"/>
      <c r="K1506" s="69"/>
      <c r="L1506" s="70"/>
      <c r="M1506" s="70"/>
      <c r="N1506" s="68"/>
      <c r="O1506" s="68"/>
      <c r="P1506" s="70"/>
    </row>
    <row r="1507" spans="1:16" x14ac:dyDescent="0.25">
      <c r="A1507" s="61">
        <v>40778</v>
      </c>
      <c r="B1507" s="64" t="str">
        <f t="shared" si="72"/>
        <v>terça-feira</v>
      </c>
      <c r="C1507" s="46">
        <v>0.06</v>
      </c>
      <c r="D1507" s="47">
        <v>6.0799999999999993E-2</v>
      </c>
      <c r="E1507" s="48">
        <v>970.42</v>
      </c>
      <c r="F1507" s="48">
        <v>961</v>
      </c>
      <c r="G1507">
        <v>960.67</v>
      </c>
      <c r="I1507" s="68"/>
      <c r="J1507" s="69"/>
      <c r="K1507" s="69"/>
      <c r="L1507" s="70"/>
      <c r="M1507" s="70"/>
      <c r="N1507" s="68"/>
      <c r="O1507" s="68"/>
      <c r="P1507" s="70"/>
    </row>
    <row r="1508" spans="1:16" x14ac:dyDescent="0.25">
      <c r="A1508" s="61">
        <v>40779</v>
      </c>
      <c r="B1508" s="64" t="str">
        <f t="shared" si="72"/>
        <v>quarta-feira</v>
      </c>
      <c r="C1508" s="46">
        <v>5.9799999999999999E-2</v>
      </c>
      <c r="D1508" s="47">
        <v>6.0599999999999994E-2</v>
      </c>
      <c r="E1508" s="48">
        <v>973.12</v>
      </c>
      <c r="F1508" s="48">
        <v>963.68</v>
      </c>
      <c r="G1508">
        <v>963.35</v>
      </c>
      <c r="I1508" s="68"/>
      <c r="J1508" s="69"/>
      <c r="K1508" s="69"/>
      <c r="L1508" s="70"/>
      <c r="M1508" s="70"/>
      <c r="N1508" s="68"/>
      <c r="O1508" s="68"/>
      <c r="P1508" s="70"/>
    </row>
    <row r="1509" spans="1:16" x14ac:dyDescent="0.25">
      <c r="A1509" s="61">
        <v>40780</v>
      </c>
      <c r="B1509" s="64" t="str">
        <f t="shared" si="72"/>
        <v>quinta-feira</v>
      </c>
      <c r="C1509" s="46">
        <v>5.9700000000000003E-2</v>
      </c>
      <c r="D1509" s="47">
        <v>6.0499999999999998E-2</v>
      </c>
      <c r="E1509" s="48">
        <v>974.64</v>
      </c>
      <c r="F1509" s="48">
        <v>965.18</v>
      </c>
      <c r="G1509">
        <v>964.85</v>
      </c>
      <c r="I1509" s="68"/>
      <c r="J1509" s="69"/>
      <c r="K1509" s="69"/>
      <c r="L1509" s="70"/>
      <c r="M1509" s="70"/>
      <c r="N1509" s="68"/>
      <c r="O1509" s="68"/>
      <c r="P1509" s="70"/>
    </row>
    <row r="1510" spans="1:16" x14ac:dyDescent="0.25">
      <c r="A1510" s="61">
        <v>40781</v>
      </c>
      <c r="B1510" s="64" t="str">
        <f t="shared" si="72"/>
        <v>sexta-feira</v>
      </c>
      <c r="C1510" s="46">
        <v>5.9499999999999997E-2</v>
      </c>
      <c r="D1510" s="47">
        <v>6.0299999999999992E-2</v>
      </c>
      <c r="E1510" s="48">
        <v>977.56</v>
      </c>
      <c r="F1510" s="48">
        <v>968.08</v>
      </c>
      <c r="G1510">
        <v>967.54</v>
      </c>
      <c r="I1510" s="68"/>
      <c r="J1510" s="69"/>
      <c r="K1510" s="69"/>
      <c r="L1510" s="70"/>
      <c r="M1510" s="70"/>
      <c r="N1510" s="68"/>
      <c r="O1510" s="68"/>
      <c r="P1510" s="70"/>
    </row>
    <row r="1511" spans="1:16" x14ac:dyDescent="0.25">
      <c r="A1511" s="61">
        <v>40784</v>
      </c>
      <c r="B1511" s="64" t="str">
        <f t="shared" si="72"/>
        <v>segunda-feira</v>
      </c>
      <c r="C1511" s="46">
        <v>5.8500000000000003E-2</v>
      </c>
      <c r="D1511" s="47">
        <v>5.9299999999999999E-2</v>
      </c>
      <c r="E1511" s="48">
        <v>989.89</v>
      </c>
      <c r="F1511" s="48">
        <v>980.28</v>
      </c>
      <c r="G1511">
        <v>979.95</v>
      </c>
      <c r="I1511" s="68"/>
      <c r="J1511" s="69"/>
      <c r="K1511" s="69"/>
      <c r="L1511" s="70"/>
      <c r="M1511" s="70"/>
      <c r="N1511" s="68"/>
      <c r="O1511" s="68"/>
      <c r="P1511" s="70"/>
    </row>
    <row r="1512" spans="1:16" x14ac:dyDescent="0.25">
      <c r="A1512" s="61">
        <v>40785</v>
      </c>
      <c r="B1512" s="64" t="str">
        <f t="shared" si="72"/>
        <v>terça-feira</v>
      </c>
      <c r="C1512" s="46">
        <v>5.6500000000000002E-2</v>
      </c>
      <c r="D1512" s="47">
        <v>5.7299999999999997E-2</v>
      </c>
      <c r="E1512" s="48">
        <v>1014.7</v>
      </c>
      <c r="F1512" s="48">
        <v>1004.83</v>
      </c>
      <c r="G1512">
        <v>1004.5</v>
      </c>
      <c r="I1512" s="68"/>
      <c r="J1512" s="69"/>
      <c r="K1512" s="69"/>
      <c r="L1512" s="70"/>
      <c r="M1512" s="70"/>
      <c r="N1512" s="68"/>
      <c r="O1512" s="68"/>
      <c r="P1512" s="70"/>
    </row>
    <row r="1513" spans="1:16" x14ac:dyDescent="0.25">
      <c r="A1513" s="61">
        <v>40786</v>
      </c>
      <c r="B1513" s="64" t="str">
        <f t="shared" si="72"/>
        <v>quarta-feira</v>
      </c>
      <c r="C1513" s="46">
        <v>5.7099999999999998E-2</v>
      </c>
      <c r="D1513" s="47">
        <v>5.7899999999999993E-2</v>
      </c>
      <c r="E1513" s="48">
        <v>1007.62</v>
      </c>
      <c r="F1513" s="48">
        <v>997.83</v>
      </c>
      <c r="G1513">
        <v>997.5</v>
      </c>
      <c r="I1513" s="68"/>
      <c r="J1513" s="69"/>
      <c r="K1513" s="69"/>
      <c r="L1513" s="70"/>
      <c r="M1513" s="70"/>
      <c r="N1513" s="68"/>
      <c r="O1513" s="68"/>
      <c r="P1513" s="70"/>
    </row>
    <row r="1514" spans="1:16" x14ac:dyDescent="0.25">
      <c r="A1514" s="61">
        <v>40787</v>
      </c>
      <c r="B1514" s="64" t="str">
        <f t="shared" si="72"/>
        <v>quinta-feira</v>
      </c>
      <c r="C1514" s="46">
        <v>5.7000000000000002E-2</v>
      </c>
      <c r="D1514" s="47">
        <v>5.7799999999999997E-2</v>
      </c>
      <c r="E1514" s="48">
        <v>1009.18</v>
      </c>
      <c r="F1514" s="48">
        <v>999.38</v>
      </c>
      <c r="G1514">
        <v>999.05</v>
      </c>
      <c r="I1514" s="68"/>
      <c r="J1514" s="69"/>
      <c r="K1514" s="69"/>
      <c r="L1514" s="70"/>
      <c r="M1514" s="70"/>
      <c r="N1514" s="68"/>
      <c r="O1514" s="68"/>
      <c r="P1514" s="70"/>
    </row>
    <row r="1515" spans="1:16" x14ac:dyDescent="0.25">
      <c r="A1515" s="61">
        <v>40788</v>
      </c>
      <c r="B1515" s="64" t="str">
        <f t="shared" si="72"/>
        <v>sexta-feira</v>
      </c>
      <c r="C1515" s="46">
        <v>5.5300000000000002E-2</v>
      </c>
      <c r="D1515" s="47">
        <v>5.6099999999999997E-2</v>
      </c>
      <c r="E1515" s="48">
        <v>1030.92</v>
      </c>
      <c r="F1515" s="48">
        <v>1020.89</v>
      </c>
      <c r="G1515">
        <v>1020.33</v>
      </c>
      <c r="I1515" s="68"/>
      <c r="J1515" s="69"/>
      <c r="K1515" s="69"/>
      <c r="L1515" s="70"/>
      <c r="M1515" s="70"/>
      <c r="N1515" s="68"/>
      <c r="O1515" s="68"/>
      <c r="P1515" s="70"/>
    </row>
    <row r="1516" spans="1:16" x14ac:dyDescent="0.25">
      <c r="A1516" s="61">
        <v>40791</v>
      </c>
      <c r="B1516" s="64" t="str">
        <f t="shared" si="72"/>
        <v>segunda-feira</v>
      </c>
      <c r="C1516" s="46">
        <v>5.6300000000000003E-2</v>
      </c>
      <c r="D1516" s="47">
        <v>5.7099999999999998E-2</v>
      </c>
      <c r="E1516" s="48">
        <v>1018.73</v>
      </c>
      <c r="F1516" s="48">
        <v>1008.84</v>
      </c>
      <c r="G1516">
        <v>1008.5</v>
      </c>
      <c r="I1516" s="68"/>
      <c r="J1516" s="69"/>
      <c r="K1516" s="69"/>
      <c r="L1516" s="70"/>
      <c r="M1516" s="70"/>
      <c r="N1516" s="68"/>
      <c r="O1516" s="68"/>
      <c r="P1516" s="70"/>
    </row>
    <row r="1517" spans="1:16" x14ac:dyDescent="0.25">
      <c r="A1517" s="61">
        <v>40792</v>
      </c>
      <c r="B1517" s="64" t="str">
        <f t="shared" si="72"/>
        <v>terça-feira</v>
      </c>
      <c r="C1517" s="46">
        <v>5.67E-2</v>
      </c>
      <c r="D1517" s="47">
        <v>5.7499999999999996E-2</v>
      </c>
      <c r="E1517" s="48">
        <v>1014.45</v>
      </c>
      <c r="F1517" s="48">
        <v>1004.6</v>
      </c>
      <c r="G1517">
        <v>1004.14</v>
      </c>
      <c r="I1517" s="68"/>
      <c r="J1517" s="69"/>
      <c r="K1517" s="69"/>
      <c r="L1517" s="70"/>
      <c r="M1517" s="70"/>
      <c r="N1517" s="68"/>
      <c r="O1517" s="68"/>
      <c r="P1517" s="70"/>
    </row>
    <row r="1518" spans="1:16" x14ac:dyDescent="0.25">
      <c r="A1518" s="61">
        <v>40794</v>
      </c>
      <c r="B1518" s="64" t="str">
        <f t="shared" si="72"/>
        <v>quinta-feira</v>
      </c>
      <c r="C1518" s="46">
        <v>5.6599999999999998E-2</v>
      </c>
      <c r="D1518" s="47">
        <v>5.7399999999999993E-2</v>
      </c>
      <c r="E1518" s="48">
        <v>1016.03</v>
      </c>
      <c r="F1518" s="48">
        <v>1006.17</v>
      </c>
      <c r="G1518">
        <v>1005.83</v>
      </c>
      <c r="I1518" s="68"/>
      <c r="J1518" s="69"/>
      <c r="K1518" s="69"/>
      <c r="L1518" s="70"/>
      <c r="M1518" s="70"/>
      <c r="N1518" s="68"/>
      <c r="O1518" s="68"/>
      <c r="P1518" s="70"/>
    </row>
    <row r="1519" spans="1:16" x14ac:dyDescent="0.25">
      <c r="A1519" s="61">
        <v>40795</v>
      </c>
      <c r="B1519" s="64" t="str">
        <f t="shared" si="72"/>
        <v>sexta-feira</v>
      </c>
      <c r="C1519" s="46">
        <v>5.7099999999999998E-2</v>
      </c>
      <c r="D1519" s="47">
        <v>5.7899999999999993E-2</v>
      </c>
      <c r="E1519" s="48">
        <v>1010.44</v>
      </c>
      <c r="F1519" s="48">
        <v>1000.64</v>
      </c>
      <c r="G1519">
        <v>1000.06</v>
      </c>
      <c r="I1519" s="68"/>
      <c r="J1519" s="69"/>
      <c r="K1519" s="69"/>
      <c r="L1519" s="70"/>
      <c r="M1519" s="70"/>
      <c r="N1519" s="68"/>
      <c r="O1519" s="68"/>
      <c r="P1519" s="70"/>
    </row>
    <row r="1520" spans="1:16" x14ac:dyDescent="0.25">
      <c r="A1520" s="61">
        <v>40798</v>
      </c>
      <c r="B1520" s="64" t="str">
        <f t="shared" si="72"/>
        <v>segunda-feira</v>
      </c>
      <c r="C1520" s="46">
        <v>5.7000000000000002E-2</v>
      </c>
      <c r="D1520" s="47">
        <v>5.7799999999999997E-2</v>
      </c>
      <c r="E1520" s="48">
        <v>1012.02</v>
      </c>
      <c r="F1520" s="48">
        <v>1002.2</v>
      </c>
      <c r="G1520">
        <v>1001.86</v>
      </c>
      <c r="I1520" s="68"/>
      <c r="J1520" s="69"/>
      <c r="K1520" s="69"/>
      <c r="L1520" s="70"/>
      <c r="M1520" s="70"/>
      <c r="N1520" s="68"/>
      <c r="O1520" s="68"/>
      <c r="P1520" s="70"/>
    </row>
    <row r="1521" spans="1:16" x14ac:dyDescent="0.25">
      <c r="A1521" s="61">
        <v>40799</v>
      </c>
      <c r="B1521" s="64" t="str">
        <f t="shared" si="72"/>
        <v>terça-feira</v>
      </c>
      <c r="C1521" s="46">
        <v>5.6899999999999999E-2</v>
      </c>
      <c r="D1521" s="47">
        <v>5.7699999999999994E-2</v>
      </c>
      <c r="E1521" s="48">
        <v>1013.59</v>
      </c>
      <c r="F1521" s="48">
        <v>1003.77</v>
      </c>
      <c r="G1521">
        <v>1003.43</v>
      </c>
      <c r="I1521" s="68"/>
      <c r="J1521" s="69"/>
      <c r="K1521" s="69"/>
      <c r="L1521" s="70"/>
      <c r="M1521" s="70"/>
      <c r="N1521" s="68"/>
      <c r="O1521" s="68"/>
      <c r="P1521" s="70"/>
    </row>
    <row r="1522" spans="1:16" x14ac:dyDescent="0.25">
      <c r="A1522" s="61">
        <v>40800</v>
      </c>
      <c r="B1522" s="64" t="str">
        <f t="shared" si="72"/>
        <v>quarta-feira</v>
      </c>
      <c r="C1522" s="46">
        <v>5.7099999999999998E-2</v>
      </c>
      <c r="D1522" s="47">
        <v>5.7899999999999993E-2</v>
      </c>
      <c r="E1522" s="48">
        <v>1011.47</v>
      </c>
      <c r="F1522" s="48">
        <v>1001.67</v>
      </c>
      <c r="G1522">
        <v>1001.29</v>
      </c>
      <c r="I1522" s="68"/>
      <c r="J1522" s="69"/>
      <c r="K1522" s="69"/>
      <c r="L1522" s="70"/>
      <c r="M1522" s="70"/>
      <c r="N1522" s="68"/>
      <c r="O1522" s="68"/>
      <c r="P1522" s="70"/>
    </row>
    <row r="1523" spans="1:16" x14ac:dyDescent="0.25">
      <c r="A1523" s="61">
        <v>40801</v>
      </c>
      <c r="B1523" s="64" t="str">
        <f t="shared" si="72"/>
        <v>quinta-feira</v>
      </c>
      <c r="C1523" s="46">
        <v>5.7299999999999997E-2</v>
      </c>
      <c r="D1523" s="47">
        <v>5.8099999999999992E-2</v>
      </c>
      <c r="E1523" s="48">
        <v>1009.39</v>
      </c>
      <c r="F1523" s="48">
        <v>999.62</v>
      </c>
      <c r="G1523">
        <v>999.24</v>
      </c>
      <c r="I1523" s="68"/>
      <c r="J1523" s="69"/>
      <c r="K1523" s="69"/>
      <c r="L1523" s="70"/>
      <c r="M1523" s="70"/>
      <c r="N1523" s="68"/>
      <c r="O1523" s="68"/>
      <c r="P1523" s="70"/>
    </row>
    <row r="1524" spans="1:16" x14ac:dyDescent="0.25">
      <c r="A1524" s="61">
        <v>40802</v>
      </c>
      <c r="B1524" s="64" t="str">
        <f t="shared" si="72"/>
        <v>sexta-feira</v>
      </c>
      <c r="C1524" s="46">
        <v>5.7200000000000001E-2</v>
      </c>
      <c r="D1524" s="47">
        <v>5.7999999999999996E-2</v>
      </c>
      <c r="E1524" s="48">
        <v>1011.32</v>
      </c>
      <c r="F1524" s="48">
        <v>1001.53</v>
      </c>
      <c r="G1524">
        <v>1000.83</v>
      </c>
      <c r="I1524" s="68"/>
      <c r="J1524" s="69"/>
      <c r="K1524" s="69"/>
      <c r="L1524" s="70"/>
      <c r="M1524" s="70"/>
      <c r="N1524" s="68"/>
      <c r="O1524" s="68"/>
      <c r="P1524" s="70"/>
    </row>
    <row r="1525" spans="1:16" x14ac:dyDescent="0.25">
      <c r="A1525" s="61">
        <v>40805</v>
      </c>
      <c r="B1525" s="64" t="str">
        <f t="shared" si="72"/>
        <v>segunda-feira</v>
      </c>
      <c r="C1525" s="46">
        <v>5.7200000000000001E-2</v>
      </c>
      <c r="D1525" s="47">
        <v>5.7999999999999996E-2</v>
      </c>
      <c r="E1525" s="48">
        <v>1011.7</v>
      </c>
      <c r="F1525" s="48">
        <v>1001.91</v>
      </c>
      <c r="G1525">
        <v>1001.53</v>
      </c>
      <c r="I1525" s="68"/>
      <c r="J1525" s="69"/>
      <c r="K1525" s="69"/>
      <c r="L1525" s="70"/>
      <c r="M1525" s="70"/>
      <c r="N1525" s="68"/>
      <c r="O1525" s="68"/>
      <c r="P1525" s="70"/>
    </row>
    <row r="1526" spans="1:16" x14ac:dyDescent="0.25">
      <c r="A1526" s="61">
        <v>40806</v>
      </c>
      <c r="B1526" s="64" t="str">
        <f t="shared" si="72"/>
        <v>terça-feira</v>
      </c>
      <c r="C1526" s="46">
        <v>5.7500000000000002E-2</v>
      </c>
      <c r="D1526" s="47">
        <v>5.8299999999999998E-2</v>
      </c>
      <c r="E1526" s="48">
        <v>1008.4</v>
      </c>
      <c r="F1526" s="48">
        <v>998.64</v>
      </c>
      <c r="G1526">
        <v>998.26</v>
      </c>
      <c r="I1526" s="68"/>
      <c r="J1526" s="69"/>
      <c r="K1526" s="69"/>
      <c r="L1526" s="70"/>
      <c r="M1526" s="70"/>
      <c r="N1526" s="68"/>
      <c r="O1526" s="68"/>
      <c r="P1526" s="70"/>
    </row>
    <row r="1527" spans="1:16" x14ac:dyDescent="0.25">
      <c r="A1527" s="61">
        <v>40807</v>
      </c>
      <c r="B1527" s="64" t="str">
        <f t="shared" si="72"/>
        <v>quarta-feira</v>
      </c>
      <c r="C1527" s="46">
        <v>5.8000000000000003E-2</v>
      </c>
      <c r="D1527" s="47">
        <v>5.8799999999999998E-2</v>
      </c>
      <c r="E1527" s="48">
        <v>1002.83</v>
      </c>
      <c r="F1527" s="48">
        <v>993.14</v>
      </c>
      <c r="G1527">
        <v>992.74</v>
      </c>
      <c r="I1527" s="68"/>
      <c r="J1527" s="69"/>
      <c r="K1527" s="69"/>
      <c r="L1527" s="70"/>
      <c r="M1527" s="70"/>
      <c r="N1527" s="68"/>
      <c r="O1527" s="68"/>
      <c r="P1527" s="70"/>
    </row>
    <row r="1528" spans="1:16" x14ac:dyDescent="0.25">
      <c r="A1528" s="61">
        <v>40808</v>
      </c>
      <c r="B1528" s="64" t="str">
        <f t="shared" si="72"/>
        <v>quinta-feira</v>
      </c>
      <c r="C1528" s="46">
        <v>5.8799999999999998E-2</v>
      </c>
      <c r="D1528" s="47">
        <v>5.9599999999999993E-2</v>
      </c>
      <c r="E1528" s="48">
        <v>993.54</v>
      </c>
      <c r="F1528" s="48">
        <v>983.95</v>
      </c>
      <c r="G1528">
        <v>983.55</v>
      </c>
      <c r="I1528" s="68"/>
      <c r="J1528" s="69"/>
      <c r="K1528" s="69"/>
      <c r="L1528" s="70"/>
      <c r="M1528" s="70"/>
      <c r="N1528" s="68"/>
      <c r="O1528" s="68"/>
      <c r="P1528" s="70"/>
    </row>
    <row r="1529" spans="1:16" x14ac:dyDescent="0.25">
      <c r="A1529" s="61">
        <v>40809</v>
      </c>
      <c r="B1529" s="64" t="str">
        <f t="shared" si="72"/>
        <v>sexta-feira</v>
      </c>
      <c r="C1529" s="46">
        <v>5.9499999999999997E-2</v>
      </c>
      <c r="D1529" s="47">
        <v>6.0299999999999992E-2</v>
      </c>
      <c r="E1529" s="48">
        <v>985.9</v>
      </c>
      <c r="F1529" s="48">
        <v>976.39</v>
      </c>
      <c r="G1529">
        <v>975.64</v>
      </c>
      <c r="I1529" s="68"/>
      <c r="J1529" s="69"/>
      <c r="K1529" s="69"/>
      <c r="L1529" s="70"/>
      <c r="M1529" s="70"/>
      <c r="N1529" s="68"/>
      <c r="O1529" s="68"/>
      <c r="P1529" s="70"/>
    </row>
    <row r="1530" spans="1:16" x14ac:dyDescent="0.25">
      <c r="A1530" s="61">
        <v>40812</v>
      </c>
      <c r="B1530" s="64" t="str">
        <f t="shared" si="72"/>
        <v>segunda-feira</v>
      </c>
      <c r="C1530" s="46">
        <v>5.9799999999999999E-2</v>
      </c>
      <c r="D1530" s="47">
        <v>6.0599999999999994E-2</v>
      </c>
      <c r="E1530" s="48">
        <v>982.73</v>
      </c>
      <c r="F1530" s="48">
        <v>973.25</v>
      </c>
      <c r="G1530">
        <v>972.85</v>
      </c>
      <c r="I1530" s="68"/>
      <c r="J1530" s="69"/>
      <c r="K1530" s="69"/>
      <c r="L1530" s="70"/>
      <c r="M1530" s="70"/>
      <c r="N1530" s="68"/>
      <c r="O1530" s="68"/>
      <c r="P1530" s="70"/>
    </row>
    <row r="1531" spans="1:16" x14ac:dyDescent="0.25">
      <c r="A1531" s="61">
        <v>40813</v>
      </c>
      <c r="B1531" s="64" t="str">
        <f t="shared" si="72"/>
        <v>terça-feira</v>
      </c>
      <c r="C1531" s="46">
        <v>5.9400000000000001E-2</v>
      </c>
      <c r="D1531" s="47">
        <v>6.0199999999999997E-2</v>
      </c>
      <c r="E1531" s="48">
        <v>987.9</v>
      </c>
      <c r="F1531" s="48">
        <v>978.38</v>
      </c>
      <c r="G1531">
        <v>977.98</v>
      </c>
      <c r="I1531" s="68"/>
      <c r="J1531" s="69"/>
      <c r="K1531" s="69"/>
      <c r="L1531" s="70"/>
      <c r="M1531" s="70"/>
      <c r="N1531" s="68"/>
      <c r="O1531" s="68"/>
      <c r="P1531" s="70"/>
    </row>
    <row r="1532" spans="1:16" x14ac:dyDescent="0.25">
      <c r="A1532" s="61">
        <v>40814</v>
      </c>
      <c r="B1532" s="64" t="str">
        <f t="shared" si="72"/>
        <v>quarta-feira</v>
      </c>
      <c r="C1532" s="46">
        <v>5.9499999999999997E-2</v>
      </c>
      <c r="D1532" s="47">
        <v>6.0299999999999992E-2</v>
      </c>
      <c r="E1532" s="48">
        <v>987.11</v>
      </c>
      <c r="F1532" s="48">
        <v>977.6</v>
      </c>
      <c r="G1532">
        <v>977.2</v>
      </c>
      <c r="I1532" s="68"/>
      <c r="J1532" s="69"/>
      <c r="K1532" s="69"/>
      <c r="L1532" s="70"/>
      <c r="M1532" s="70"/>
      <c r="N1532" s="68"/>
      <c r="O1532" s="68"/>
      <c r="P1532" s="70"/>
    </row>
    <row r="1533" spans="1:16" x14ac:dyDescent="0.25">
      <c r="A1533" s="61">
        <v>40815</v>
      </c>
      <c r="B1533" s="64" t="str">
        <f t="shared" si="72"/>
        <v>quinta-feira</v>
      </c>
      <c r="C1533" s="46">
        <v>5.91E-2</v>
      </c>
      <c r="D1533" s="47">
        <v>5.9899999999999995E-2</v>
      </c>
      <c r="E1533" s="48">
        <v>992.31</v>
      </c>
      <c r="F1533" s="48">
        <v>982.75</v>
      </c>
      <c r="G1533">
        <v>982.34</v>
      </c>
      <c r="I1533" s="68"/>
      <c r="J1533" s="69"/>
      <c r="K1533" s="69"/>
      <c r="L1533" s="70"/>
      <c r="M1533" s="70"/>
      <c r="N1533" s="68"/>
      <c r="O1533" s="68"/>
      <c r="P1533" s="70"/>
    </row>
    <row r="1534" spans="1:16" x14ac:dyDescent="0.25">
      <c r="A1534" s="61">
        <v>40816</v>
      </c>
      <c r="B1534" s="64" t="str">
        <f t="shared" si="72"/>
        <v>sexta-feira</v>
      </c>
      <c r="C1534" s="46">
        <v>5.8999999999999997E-2</v>
      </c>
      <c r="D1534" s="47">
        <v>5.9799999999999992E-2</v>
      </c>
      <c r="E1534" s="48">
        <v>994.27</v>
      </c>
      <c r="F1534" s="48">
        <v>984.69</v>
      </c>
      <c r="G1534">
        <v>983.93</v>
      </c>
      <c r="I1534" s="68"/>
      <c r="J1534" s="69"/>
      <c r="K1534" s="69"/>
      <c r="L1534" s="70"/>
      <c r="M1534" s="70"/>
      <c r="N1534" s="68"/>
      <c r="O1534" s="68"/>
      <c r="P1534" s="70"/>
    </row>
    <row r="1535" spans="1:16" x14ac:dyDescent="0.25">
      <c r="A1535" s="61">
        <v>40819</v>
      </c>
      <c r="B1535" s="64" t="str">
        <f t="shared" si="72"/>
        <v>segunda-feira</v>
      </c>
      <c r="C1535" s="46">
        <v>5.8299999999999998E-2</v>
      </c>
      <c r="D1535" s="47">
        <v>5.9099999999999993E-2</v>
      </c>
      <c r="E1535" s="48">
        <v>1003.14</v>
      </c>
      <c r="F1535" s="48">
        <v>993.47</v>
      </c>
      <c r="G1535">
        <v>993.07</v>
      </c>
      <c r="I1535" s="68"/>
      <c r="J1535" s="69"/>
      <c r="K1535" s="69"/>
      <c r="L1535" s="70"/>
      <c r="M1535" s="70"/>
      <c r="N1535" s="68"/>
      <c r="O1535" s="68"/>
      <c r="P1535" s="70"/>
    </row>
    <row r="1536" spans="1:16" x14ac:dyDescent="0.25">
      <c r="A1536" s="61">
        <v>40820</v>
      </c>
      <c r="B1536" s="64" t="str">
        <f t="shared" si="72"/>
        <v>terça-feira</v>
      </c>
      <c r="C1536" s="46">
        <v>5.74E-2</v>
      </c>
      <c r="D1536" s="47">
        <v>5.8199999999999995E-2</v>
      </c>
      <c r="E1536" s="48">
        <v>1014.55</v>
      </c>
      <c r="F1536" s="48">
        <v>1004.76</v>
      </c>
      <c r="G1536">
        <v>1004.36</v>
      </c>
      <c r="I1536" s="68"/>
      <c r="J1536" s="69"/>
      <c r="K1536" s="69"/>
      <c r="L1536" s="70"/>
      <c r="M1536" s="70"/>
      <c r="N1536" s="68"/>
      <c r="O1536" s="68"/>
      <c r="P1536" s="70"/>
    </row>
    <row r="1537" spans="1:16" x14ac:dyDescent="0.25">
      <c r="A1537" s="61">
        <v>40821</v>
      </c>
      <c r="B1537" s="64" t="str">
        <f t="shared" si="72"/>
        <v>quarta-feira</v>
      </c>
      <c r="C1537" s="46">
        <v>5.7500000000000002E-2</v>
      </c>
      <c r="D1537" s="47">
        <v>5.8299999999999998E-2</v>
      </c>
      <c r="E1537" s="48">
        <v>1013.73</v>
      </c>
      <c r="F1537" s="48">
        <v>1003.96</v>
      </c>
      <c r="G1537">
        <v>1003.55</v>
      </c>
      <c r="I1537" s="68"/>
      <c r="J1537" s="69"/>
      <c r="K1537" s="69"/>
      <c r="L1537" s="70"/>
      <c r="M1537" s="70"/>
      <c r="N1537" s="68"/>
      <c r="O1537" s="68"/>
      <c r="P1537" s="70"/>
    </row>
    <row r="1538" spans="1:16" x14ac:dyDescent="0.25">
      <c r="A1538" s="61">
        <v>40822</v>
      </c>
      <c r="B1538" s="64" t="str">
        <f t="shared" si="72"/>
        <v>quinta-feira</v>
      </c>
      <c r="C1538" s="46">
        <v>5.7200000000000001E-2</v>
      </c>
      <c r="D1538" s="47">
        <v>5.7999999999999996E-2</v>
      </c>
      <c r="E1538" s="48">
        <v>1017.83</v>
      </c>
      <c r="F1538" s="48">
        <v>1008.01</v>
      </c>
      <c r="G1538">
        <v>1007.61</v>
      </c>
      <c r="I1538" s="68"/>
      <c r="J1538" s="69"/>
      <c r="K1538" s="69"/>
      <c r="L1538" s="70"/>
      <c r="M1538" s="70"/>
      <c r="N1538" s="68"/>
      <c r="O1538" s="68"/>
      <c r="P1538" s="70"/>
    </row>
    <row r="1539" spans="1:16" x14ac:dyDescent="0.25">
      <c r="A1539" s="61">
        <v>40823</v>
      </c>
      <c r="B1539" s="64" t="str">
        <f t="shared" ref="B1539:B1602" si="73">TEXT(A1539,"dddd")</f>
        <v>sexta-feira</v>
      </c>
      <c r="C1539" s="46">
        <v>5.74E-2</v>
      </c>
      <c r="D1539" s="47">
        <v>5.8199999999999995E-2</v>
      </c>
      <c r="E1539" s="48">
        <v>1016.05</v>
      </c>
      <c r="F1539" s="48">
        <v>1006.26</v>
      </c>
      <c r="G1539">
        <v>1005.5</v>
      </c>
      <c r="I1539" s="68"/>
      <c r="J1539" s="69"/>
      <c r="K1539" s="69"/>
      <c r="L1539" s="70"/>
      <c r="M1539" s="70"/>
      <c r="N1539" s="68"/>
      <c r="O1539" s="68"/>
      <c r="P1539" s="70"/>
    </row>
    <row r="1540" spans="1:16" x14ac:dyDescent="0.25">
      <c r="A1540" s="61">
        <v>40826</v>
      </c>
      <c r="B1540" s="64" t="str">
        <f t="shared" si="73"/>
        <v>segunda-feira</v>
      </c>
      <c r="C1540" s="46">
        <v>5.6899999999999999E-2</v>
      </c>
      <c r="D1540" s="47">
        <v>5.7699999999999994E-2</v>
      </c>
      <c r="E1540" s="48">
        <v>1022.63</v>
      </c>
      <c r="F1540" s="48">
        <v>1012.77</v>
      </c>
      <c r="G1540">
        <v>1012.37</v>
      </c>
      <c r="I1540" s="68"/>
      <c r="J1540" s="69"/>
      <c r="K1540" s="69"/>
      <c r="L1540" s="70"/>
      <c r="M1540" s="70"/>
      <c r="N1540" s="68"/>
      <c r="O1540" s="68"/>
      <c r="P1540" s="70"/>
    </row>
    <row r="1541" spans="1:16" x14ac:dyDescent="0.25">
      <c r="A1541" s="61">
        <v>40827</v>
      </c>
      <c r="B1541" s="64" t="str">
        <f t="shared" si="73"/>
        <v>terça-feira</v>
      </c>
      <c r="C1541" s="46">
        <v>5.6899999999999999E-2</v>
      </c>
      <c r="D1541" s="47">
        <v>5.7699999999999994E-2</v>
      </c>
      <c r="E1541" s="48">
        <v>1023.21</v>
      </c>
      <c r="F1541" s="48">
        <v>1013.35</v>
      </c>
      <c r="G1541">
        <v>1012.77</v>
      </c>
      <c r="I1541" s="68"/>
      <c r="J1541" s="69"/>
      <c r="K1541" s="69"/>
      <c r="L1541" s="70"/>
      <c r="M1541" s="70"/>
      <c r="N1541" s="68"/>
      <c r="O1541" s="68"/>
      <c r="P1541" s="70"/>
    </row>
    <row r="1542" spans="1:16" x14ac:dyDescent="0.25">
      <c r="A1542" s="61">
        <v>40829</v>
      </c>
      <c r="B1542" s="64" t="str">
        <f t="shared" si="73"/>
        <v>quinta-feira</v>
      </c>
      <c r="C1542" s="46">
        <v>5.62E-2</v>
      </c>
      <c r="D1542" s="47">
        <v>5.6999999999999995E-2</v>
      </c>
      <c r="E1542" s="48">
        <v>1032.33</v>
      </c>
      <c r="F1542" s="48">
        <v>1022.38</v>
      </c>
      <c r="G1542">
        <v>1021.97</v>
      </c>
      <c r="I1542" s="68"/>
      <c r="J1542" s="69"/>
      <c r="K1542" s="69"/>
      <c r="L1542" s="70"/>
      <c r="M1542" s="70"/>
      <c r="N1542" s="68"/>
      <c r="O1542" s="68"/>
      <c r="P1542" s="70"/>
    </row>
    <row r="1543" spans="1:16" x14ac:dyDescent="0.25">
      <c r="A1543" s="61">
        <v>40830</v>
      </c>
      <c r="B1543" s="64" t="str">
        <f t="shared" si="73"/>
        <v>sexta-feira</v>
      </c>
      <c r="C1543" s="46">
        <v>5.6300000000000003E-2</v>
      </c>
      <c r="D1543" s="47">
        <v>5.7099999999999998E-2</v>
      </c>
      <c r="E1543" s="48">
        <v>1031.79</v>
      </c>
      <c r="F1543" s="48">
        <v>1021.85</v>
      </c>
      <c r="G1543">
        <v>1021.17</v>
      </c>
      <c r="I1543" s="68"/>
      <c r="J1543" s="69"/>
      <c r="K1543" s="69"/>
      <c r="L1543" s="70"/>
      <c r="M1543" s="70"/>
      <c r="N1543" s="68"/>
      <c r="O1543" s="68"/>
      <c r="P1543" s="70"/>
    </row>
    <row r="1544" spans="1:16" x14ac:dyDescent="0.25">
      <c r="A1544" s="61">
        <v>40833</v>
      </c>
      <c r="B1544" s="64" t="str">
        <f t="shared" si="73"/>
        <v>segunda-feira</v>
      </c>
      <c r="C1544" s="46">
        <v>5.6800000000000003E-2</v>
      </c>
      <c r="D1544" s="47">
        <v>5.7599999999999998E-2</v>
      </c>
      <c r="E1544" s="48">
        <v>1025.94</v>
      </c>
      <c r="F1544" s="48">
        <v>1016.07</v>
      </c>
      <c r="G1544">
        <v>1015.69</v>
      </c>
      <c r="I1544" s="68"/>
      <c r="J1544" s="69"/>
      <c r="K1544" s="69"/>
      <c r="L1544" s="70"/>
      <c r="M1544" s="70"/>
      <c r="N1544" s="68"/>
      <c r="O1544" s="68"/>
      <c r="P1544" s="70"/>
    </row>
    <row r="1545" spans="1:16" x14ac:dyDescent="0.25">
      <c r="A1545" s="61">
        <v>40834</v>
      </c>
      <c r="B1545" s="64" t="str">
        <f t="shared" si="73"/>
        <v>terça-feira</v>
      </c>
      <c r="C1545" s="46">
        <v>5.7000000000000002E-2</v>
      </c>
      <c r="D1545" s="47">
        <v>5.7799999999999997E-2</v>
      </c>
      <c r="E1545" s="48">
        <v>1023.84</v>
      </c>
      <c r="F1545" s="48">
        <v>1013.99</v>
      </c>
      <c r="G1545">
        <v>1013.62</v>
      </c>
      <c r="I1545" s="68"/>
      <c r="J1545" s="69"/>
      <c r="K1545" s="69"/>
      <c r="L1545" s="70"/>
      <c r="M1545" s="70"/>
      <c r="N1545" s="68"/>
      <c r="O1545" s="68"/>
      <c r="P1545" s="70"/>
    </row>
    <row r="1546" spans="1:16" x14ac:dyDescent="0.25">
      <c r="A1546" s="61">
        <v>40835</v>
      </c>
      <c r="B1546" s="64" t="str">
        <f t="shared" si="73"/>
        <v>quarta-feira</v>
      </c>
      <c r="C1546" s="46">
        <v>5.6800000000000003E-2</v>
      </c>
      <c r="D1546" s="47">
        <v>5.7599999999999998E-2</v>
      </c>
      <c r="E1546" s="48">
        <v>1026.7</v>
      </c>
      <c r="F1546" s="48">
        <v>1016.82</v>
      </c>
      <c r="G1546">
        <v>1016.44</v>
      </c>
      <c r="I1546" s="68"/>
      <c r="J1546" s="69"/>
      <c r="K1546" s="69"/>
      <c r="L1546" s="70"/>
      <c r="M1546" s="70"/>
      <c r="N1546" s="68"/>
      <c r="O1546" s="68"/>
      <c r="P1546" s="70"/>
    </row>
    <row r="1547" spans="1:16" x14ac:dyDescent="0.25">
      <c r="A1547" s="61">
        <v>40836</v>
      </c>
      <c r="B1547" s="64" t="str">
        <f t="shared" si="73"/>
        <v>quinta-feira</v>
      </c>
      <c r="C1547" s="46">
        <v>5.6899999999999999E-2</v>
      </c>
      <c r="D1547" s="47">
        <v>5.7699999999999994E-2</v>
      </c>
      <c r="E1547" s="48">
        <v>1025.83</v>
      </c>
      <c r="F1547" s="48">
        <v>1015.97</v>
      </c>
      <c r="G1547">
        <v>1015.59</v>
      </c>
      <c r="I1547" s="68"/>
      <c r="J1547" s="69"/>
      <c r="K1547" s="69"/>
      <c r="L1547" s="70"/>
      <c r="M1547" s="70"/>
      <c r="N1547" s="68"/>
      <c r="O1547" s="68"/>
      <c r="P1547" s="70"/>
    </row>
    <row r="1548" spans="1:16" x14ac:dyDescent="0.25">
      <c r="A1548" s="61">
        <v>40837</v>
      </c>
      <c r="B1548" s="64" t="str">
        <f t="shared" si="73"/>
        <v>sexta-feira</v>
      </c>
      <c r="C1548" s="46">
        <v>5.79E-2</v>
      </c>
      <c r="D1548" s="47">
        <v>5.8699999999999995E-2</v>
      </c>
      <c r="E1548" s="48">
        <v>1014.14</v>
      </c>
      <c r="F1548" s="48">
        <v>1004.4</v>
      </c>
      <c r="G1548">
        <v>1003.74</v>
      </c>
      <c r="I1548" s="68"/>
      <c r="J1548" s="69"/>
      <c r="K1548" s="69"/>
      <c r="L1548" s="70"/>
      <c r="M1548" s="70"/>
      <c r="N1548" s="68"/>
      <c r="O1548" s="68"/>
      <c r="P1548" s="70"/>
    </row>
    <row r="1549" spans="1:16" x14ac:dyDescent="0.25">
      <c r="A1549" s="61">
        <v>40840</v>
      </c>
      <c r="B1549" s="64" t="str">
        <f t="shared" si="73"/>
        <v>segunda-feira</v>
      </c>
      <c r="C1549" s="46">
        <v>5.7799999999999997E-2</v>
      </c>
      <c r="D1549" s="47">
        <v>5.8599999999999992E-2</v>
      </c>
      <c r="E1549" s="48">
        <v>1015.73</v>
      </c>
      <c r="F1549" s="48">
        <v>1005.98</v>
      </c>
      <c r="G1549">
        <v>1005.61</v>
      </c>
      <c r="I1549" s="68"/>
      <c r="J1549" s="69"/>
      <c r="K1549" s="69"/>
      <c r="L1549" s="70"/>
      <c r="M1549" s="70"/>
      <c r="N1549" s="68"/>
      <c r="O1549" s="68"/>
      <c r="P1549" s="70"/>
    </row>
    <row r="1550" spans="1:16" x14ac:dyDescent="0.25">
      <c r="A1550" s="61">
        <v>40841</v>
      </c>
      <c r="B1550" s="64" t="str">
        <f t="shared" si="73"/>
        <v>terça-feira</v>
      </c>
      <c r="C1550" s="46">
        <v>5.79E-2</v>
      </c>
      <c r="D1550" s="47">
        <v>5.8699999999999995E-2</v>
      </c>
      <c r="E1550" s="48">
        <v>1014.88</v>
      </c>
      <c r="F1550" s="48">
        <v>1005.14</v>
      </c>
      <c r="G1550">
        <v>1004.77</v>
      </c>
      <c r="I1550" s="68"/>
      <c r="J1550" s="69"/>
      <c r="K1550" s="69"/>
      <c r="L1550" s="70"/>
      <c r="M1550" s="70"/>
      <c r="N1550" s="68"/>
      <c r="O1550" s="68"/>
      <c r="P1550" s="70"/>
    </row>
    <row r="1551" spans="1:16" x14ac:dyDescent="0.25">
      <c r="A1551" s="61">
        <v>40842</v>
      </c>
      <c r="B1551" s="64" t="str">
        <f t="shared" si="73"/>
        <v>quarta-feira</v>
      </c>
      <c r="C1551" s="46">
        <v>5.8000000000000003E-2</v>
      </c>
      <c r="D1551" s="47">
        <v>5.8799999999999998E-2</v>
      </c>
      <c r="E1551" s="48">
        <v>1014.03</v>
      </c>
      <c r="F1551" s="48">
        <v>1004.3</v>
      </c>
      <c r="G1551">
        <v>1003.93</v>
      </c>
      <c r="I1551" s="68"/>
      <c r="J1551" s="69"/>
      <c r="K1551" s="69"/>
      <c r="L1551" s="70"/>
      <c r="M1551" s="70"/>
      <c r="N1551" s="68"/>
      <c r="O1551" s="68"/>
      <c r="P1551" s="70"/>
    </row>
    <row r="1552" spans="1:16" x14ac:dyDescent="0.25">
      <c r="A1552" s="61">
        <v>40843</v>
      </c>
      <c r="B1552" s="64" t="str">
        <f t="shared" si="73"/>
        <v>quinta-feira</v>
      </c>
      <c r="C1552" s="46">
        <v>5.7799999999999997E-2</v>
      </c>
      <c r="D1552" s="47">
        <v>5.8599999999999992E-2</v>
      </c>
      <c r="E1552" s="48">
        <v>1016.84</v>
      </c>
      <c r="F1552" s="48">
        <v>1007.09</v>
      </c>
      <c r="G1552">
        <v>1006.72</v>
      </c>
      <c r="I1552" s="68"/>
      <c r="J1552" s="69"/>
      <c r="K1552" s="69"/>
      <c r="L1552" s="70"/>
      <c r="M1552" s="70"/>
      <c r="N1552" s="68"/>
      <c r="O1552" s="68"/>
      <c r="P1552" s="70"/>
    </row>
    <row r="1553" spans="1:16" x14ac:dyDescent="0.25">
      <c r="A1553" s="61">
        <v>40844</v>
      </c>
      <c r="B1553" s="64" t="str">
        <f t="shared" si="73"/>
        <v>sexta-feira</v>
      </c>
      <c r="C1553" s="46">
        <v>5.7700000000000001E-2</v>
      </c>
      <c r="D1553" s="47">
        <v>5.8499999999999996E-2</v>
      </c>
      <c r="E1553" s="48">
        <v>1018.73</v>
      </c>
      <c r="F1553" s="48">
        <v>1008.96</v>
      </c>
      <c r="G1553">
        <v>1008.3</v>
      </c>
      <c r="I1553" s="68"/>
      <c r="J1553" s="69"/>
      <c r="K1553" s="69"/>
      <c r="L1553" s="70"/>
      <c r="M1553" s="70"/>
      <c r="N1553" s="68"/>
      <c r="O1553" s="68"/>
      <c r="P1553" s="70"/>
    </row>
    <row r="1554" spans="1:16" x14ac:dyDescent="0.25">
      <c r="A1554" s="61">
        <v>40847</v>
      </c>
      <c r="B1554" s="64" t="str">
        <f t="shared" si="73"/>
        <v>segunda-feira</v>
      </c>
      <c r="C1554" s="46">
        <v>5.7099999999999998E-2</v>
      </c>
      <c r="D1554" s="47">
        <v>5.7899999999999993E-2</v>
      </c>
      <c r="E1554" s="48">
        <v>1026.5</v>
      </c>
      <c r="F1554" s="48">
        <v>1016.65</v>
      </c>
      <c r="G1554">
        <v>1016.28</v>
      </c>
      <c r="I1554" s="68"/>
      <c r="J1554" s="69"/>
      <c r="K1554" s="69"/>
      <c r="L1554" s="70"/>
      <c r="M1554" s="70"/>
      <c r="N1554" s="68"/>
      <c r="O1554" s="68"/>
      <c r="P1554" s="70"/>
    </row>
    <row r="1555" spans="1:16" x14ac:dyDescent="0.25">
      <c r="A1555" s="61">
        <v>40848</v>
      </c>
      <c r="B1555" s="64" t="str">
        <f t="shared" si="73"/>
        <v>terça-feira</v>
      </c>
      <c r="C1555" s="46">
        <v>5.67E-2</v>
      </c>
      <c r="D1555" s="47">
        <v>5.7499999999999996E-2</v>
      </c>
      <c r="E1555" s="48">
        <v>1031.98</v>
      </c>
      <c r="F1555" s="48">
        <v>1022.07</v>
      </c>
      <c r="G1555">
        <v>1021.56</v>
      </c>
      <c r="I1555" s="68"/>
      <c r="J1555" s="69"/>
      <c r="K1555" s="69"/>
      <c r="L1555" s="70"/>
      <c r="M1555" s="70"/>
      <c r="N1555" s="68"/>
      <c r="O1555" s="68"/>
      <c r="P1555" s="70"/>
    </row>
    <row r="1556" spans="1:16" x14ac:dyDescent="0.25">
      <c r="A1556" s="61">
        <v>40850</v>
      </c>
      <c r="B1556" s="64" t="str">
        <f t="shared" si="73"/>
        <v>quinta-feira</v>
      </c>
      <c r="C1556" s="46">
        <v>5.6899999999999999E-2</v>
      </c>
      <c r="D1556" s="47">
        <v>5.7699999999999994E-2</v>
      </c>
      <c r="E1556" s="48">
        <v>1029.8599999999999</v>
      </c>
      <c r="F1556" s="48">
        <v>1019.99</v>
      </c>
      <c r="G1556">
        <v>1019.62</v>
      </c>
      <c r="I1556" s="68"/>
      <c r="J1556" s="69"/>
      <c r="K1556" s="69"/>
      <c r="L1556" s="70"/>
      <c r="M1556" s="70"/>
      <c r="N1556" s="68"/>
      <c r="O1556" s="68"/>
      <c r="P1556" s="70"/>
    </row>
    <row r="1557" spans="1:16" x14ac:dyDescent="0.25">
      <c r="A1557" s="61">
        <v>40851</v>
      </c>
      <c r="B1557" s="64" t="str">
        <f t="shared" si="73"/>
        <v>sexta-feira</v>
      </c>
      <c r="C1557" s="46">
        <v>5.7000000000000002E-2</v>
      </c>
      <c r="D1557" s="47">
        <v>5.7799999999999997E-2</v>
      </c>
      <c r="E1557" s="48">
        <v>1029.29</v>
      </c>
      <c r="F1557" s="48">
        <v>1019.42</v>
      </c>
      <c r="G1557">
        <v>1018.76</v>
      </c>
      <c r="I1557" s="68"/>
      <c r="J1557" s="69"/>
      <c r="K1557" s="69"/>
      <c r="L1557" s="70"/>
      <c r="M1557" s="70"/>
      <c r="N1557" s="68"/>
      <c r="O1557" s="68"/>
      <c r="P1557" s="70"/>
    </row>
    <row r="1558" spans="1:16" x14ac:dyDescent="0.25">
      <c r="A1558" s="61">
        <v>40854</v>
      </c>
      <c r="B1558" s="64" t="str">
        <f t="shared" si="73"/>
        <v>segunda-feira</v>
      </c>
      <c r="C1558" s="46">
        <v>5.7200000000000001E-2</v>
      </c>
      <c r="D1558" s="47">
        <v>5.7999999999999996E-2</v>
      </c>
      <c r="E1558" s="48">
        <v>1027.18</v>
      </c>
      <c r="F1558" s="48">
        <v>1017.34</v>
      </c>
      <c r="G1558">
        <v>1016.97</v>
      </c>
      <c r="I1558" s="68"/>
      <c r="J1558" s="69"/>
      <c r="K1558" s="69"/>
      <c r="L1558" s="70"/>
      <c r="M1558" s="70"/>
      <c r="N1558" s="68"/>
      <c r="O1558" s="68"/>
      <c r="P1558" s="70"/>
    </row>
    <row r="1559" spans="1:16" x14ac:dyDescent="0.25">
      <c r="A1559" s="61">
        <v>40855</v>
      </c>
      <c r="B1559" s="64" t="str">
        <f t="shared" si="73"/>
        <v>terça-feira</v>
      </c>
      <c r="C1559" s="46">
        <v>5.7200000000000001E-2</v>
      </c>
      <c r="D1559" s="47">
        <v>5.7999999999999996E-2</v>
      </c>
      <c r="E1559" s="48">
        <v>1027.56</v>
      </c>
      <c r="F1559" s="48">
        <v>1017.71</v>
      </c>
      <c r="G1559">
        <v>1017.34</v>
      </c>
      <c r="I1559" s="68"/>
      <c r="J1559" s="69"/>
      <c r="K1559" s="69"/>
      <c r="L1559" s="70"/>
      <c r="M1559" s="70"/>
      <c r="N1559" s="68"/>
      <c r="O1559" s="68"/>
      <c r="P1559" s="70"/>
    </row>
    <row r="1560" spans="1:16" x14ac:dyDescent="0.25">
      <c r="A1560" s="61">
        <v>40856</v>
      </c>
      <c r="B1560" s="64" t="str">
        <f t="shared" si="73"/>
        <v>quarta-feira</v>
      </c>
      <c r="C1560" s="46">
        <v>5.7000000000000002E-2</v>
      </c>
      <c r="D1560" s="47">
        <v>5.7799999999999997E-2</v>
      </c>
      <c r="E1560" s="48">
        <v>1030.4000000000001</v>
      </c>
      <c r="F1560" s="48">
        <v>1020.54</v>
      </c>
      <c r="G1560">
        <v>1020.16</v>
      </c>
      <c r="I1560" s="68"/>
      <c r="J1560" s="69"/>
      <c r="K1560" s="69"/>
      <c r="L1560" s="70"/>
      <c r="M1560" s="70"/>
      <c r="N1560" s="68"/>
      <c r="O1560" s="68"/>
      <c r="P1560" s="70"/>
    </row>
    <row r="1561" spans="1:16" x14ac:dyDescent="0.25">
      <c r="A1561" s="61">
        <v>40857</v>
      </c>
      <c r="B1561" s="64" t="str">
        <f t="shared" si="73"/>
        <v>quinta-feira</v>
      </c>
      <c r="C1561" s="46">
        <v>5.6300000000000003E-2</v>
      </c>
      <c r="D1561" s="47">
        <v>5.7099999999999998E-2</v>
      </c>
      <c r="E1561" s="48">
        <v>1039.5</v>
      </c>
      <c r="F1561" s="48">
        <v>1029.54</v>
      </c>
      <c r="G1561">
        <v>1029.17</v>
      </c>
      <c r="I1561" s="68"/>
      <c r="J1561" s="69"/>
      <c r="K1561" s="69"/>
      <c r="L1561" s="70"/>
      <c r="M1561" s="70"/>
      <c r="N1561" s="68"/>
      <c r="O1561" s="68"/>
      <c r="P1561" s="70"/>
    </row>
    <row r="1562" spans="1:16" x14ac:dyDescent="0.25">
      <c r="A1562" s="61">
        <v>40858</v>
      </c>
      <c r="B1562" s="64" t="str">
        <f t="shared" si="73"/>
        <v>sexta-feira</v>
      </c>
      <c r="C1562" s="46">
        <v>5.6399999999999999E-2</v>
      </c>
      <c r="D1562" s="47">
        <v>5.7199999999999994E-2</v>
      </c>
      <c r="E1562" s="48">
        <v>1038.81</v>
      </c>
      <c r="F1562" s="48">
        <v>1028.8699999999999</v>
      </c>
      <c r="G1562">
        <v>1028.21</v>
      </c>
      <c r="I1562" s="68"/>
      <c r="J1562" s="69"/>
      <c r="K1562" s="69"/>
      <c r="L1562" s="70"/>
      <c r="M1562" s="70"/>
      <c r="N1562" s="68"/>
      <c r="O1562" s="68"/>
      <c r="P1562" s="70"/>
    </row>
    <row r="1563" spans="1:16" x14ac:dyDescent="0.25">
      <c r="A1563" s="61">
        <v>40861</v>
      </c>
      <c r="B1563" s="64" t="str">
        <f t="shared" si="73"/>
        <v>segunda-feira</v>
      </c>
      <c r="C1563" s="46">
        <v>5.5500000000000001E-2</v>
      </c>
      <c r="D1563" s="47">
        <v>5.6299999999999996E-2</v>
      </c>
      <c r="E1563" s="48">
        <v>1050.67</v>
      </c>
      <c r="F1563" s="48">
        <v>1040.6099999999999</v>
      </c>
      <c r="G1563">
        <v>1040.04</v>
      </c>
      <c r="I1563" s="68"/>
      <c r="J1563" s="69"/>
      <c r="K1563" s="69"/>
      <c r="L1563" s="70"/>
      <c r="M1563" s="70"/>
      <c r="N1563" s="68"/>
      <c r="O1563" s="68"/>
      <c r="P1563" s="70"/>
    </row>
    <row r="1564" spans="1:16" x14ac:dyDescent="0.25">
      <c r="A1564" s="61">
        <v>40863</v>
      </c>
      <c r="B1564" s="64" t="str">
        <f t="shared" si="73"/>
        <v>quarta-feira</v>
      </c>
      <c r="C1564" s="46">
        <v>5.5199999999999999E-2</v>
      </c>
      <c r="D1564" s="47">
        <v>5.5999999999999994E-2</v>
      </c>
      <c r="E1564" s="48">
        <v>1054.8800000000001</v>
      </c>
      <c r="F1564" s="48">
        <v>1044.77</v>
      </c>
      <c r="G1564">
        <v>1044.3699999999999</v>
      </c>
      <c r="I1564" s="68"/>
      <c r="J1564" s="69"/>
      <c r="K1564" s="69"/>
      <c r="L1564" s="70"/>
      <c r="M1564" s="70"/>
      <c r="N1564" s="68"/>
      <c r="O1564" s="68"/>
      <c r="P1564" s="70"/>
    </row>
    <row r="1565" spans="1:16" x14ac:dyDescent="0.25">
      <c r="A1565" s="61">
        <v>40864</v>
      </c>
      <c r="B1565" s="64" t="str">
        <f t="shared" si="73"/>
        <v>quinta-feira</v>
      </c>
      <c r="C1565" s="46">
        <v>5.5100000000000003E-2</v>
      </c>
      <c r="D1565" s="47">
        <v>5.5899999999999998E-2</v>
      </c>
      <c r="E1565" s="48">
        <v>1056.55</v>
      </c>
      <c r="F1565" s="48">
        <v>1046.43</v>
      </c>
      <c r="G1565">
        <v>1046.03</v>
      </c>
      <c r="I1565" s="68"/>
      <c r="J1565" s="69"/>
      <c r="K1565" s="69"/>
      <c r="L1565" s="70"/>
      <c r="M1565" s="70"/>
      <c r="N1565" s="68"/>
      <c r="O1565" s="68"/>
      <c r="P1565" s="70"/>
    </row>
    <row r="1566" spans="1:16" x14ac:dyDescent="0.25">
      <c r="A1566" s="61">
        <v>40865</v>
      </c>
      <c r="B1566" s="64" t="str">
        <f t="shared" si="73"/>
        <v>sexta-feira</v>
      </c>
      <c r="C1566" s="46">
        <v>5.5E-2</v>
      </c>
      <c r="D1566" s="47">
        <v>5.5799999999999995E-2</v>
      </c>
      <c r="E1566" s="48">
        <v>1058.57</v>
      </c>
      <c r="F1566" s="48">
        <v>1048.43</v>
      </c>
      <c r="G1566">
        <v>1047.69</v>
      </c>
      <c r="I1566" s="68"/>
      <c r="J1566" s="69"/>
      <c r="K1566" s="69"/>
      <c r="L1566" s="70"/>
      <c r="M1566" s="70"/>
      <c r="N1566" s="68"/>
      <c r="O1566" s="68"/>
      <c r="P1566" s="70"/>
    </row>
    <row r="1567" spans="1:16" x14ac:dyDescent="0.25">
      <c r="A1567" s="61">
        <v>40868</v>
      </c>
      <c r="B1567" s="64" t="str">
        <f t="shared" si="73"/>
        <v>segunda-feira</v>
      </c>
      <c r="C1567" s="46">
        <v>5.4800000000000001E-2</v>
      </c>
      <c r="D1567" s="47">
        <v>5.5599999999999997E-2</v>
      </c>
      <c r="E1567" s="48">
        <v>1061.52</v>
      </c>
      <c r="F1567" s="48">
        <v>1051.3599999999999</v>
      </c>
      <c r="G1567">
        <v>1050.96</v>
      </c>
      <c r="I1567" s="68"/>
      <c r="J1567" s="69"/>
      <c r="K1567" s="69"/>
      <c r="L1567" s="70"/>
      <c r="M1567" s="70"/>
      <c r="N1567" s="68"/>
      <c r="O1567" s="68"/>
      <c r="P1567" s="70"/>
    </row>
    <row r="1568" spans="1:16" x14ac:dyDescent="0.25">
      <c r="A1568" s="61">
        <v>40869</v>
      </c>
      <c r="B1568" s="64" t="str">
        <f t="shared" si="73"/>
        <v>terça-feira</v>
      </c>
      <c r="C1568" s="46">
        <v>5.5E-2</v>
      </c>
      <c r="D1568" s="47">
        <v>5.5799999999999995E-2</v>
      </c>
      <c r="E1568" s="48">
        <v>1059.3699999999999</v>
      </c>
      <c r="F1568" s="48">
        <v>1049.24</v>
      </c>
      <c r="G1568">
        <v>1048.8399999999999</v>
      </c>
      <c r="I1568" s="68"/>
      <c r="J1568" s="69"/>
      <c r="K1568" s="69"/>
      <c r="L1568" s="70"/>
      <c r="M1568" s="70"/>
      <c r="N1568" s="68"/>
      <c r="O1568" s="68"/>
      <c r="P1568" s="70"/>
    </row>
    <row r="1569" spans="1:16" x14ac:dyDescent="0.25">
      <c r="A1569" s="61">
        <v>40870</v>
      </c>
      <c r="B1569" s="64" t="str">
        <f t="shared" si="73"/>
        <v>quarta-feira</v>
      </c>
      <c r="C1569" s="46">
        <v>5.5E-2</v>
      </c>
      <c r="D1569" s="47">
        <v>5.5799999999999995E-2</v>
      </c>
      <c r="E1569" s="48">
        <v>1059.78</v>
      </c>
      <c r="F1569" s="48">
        <v>1049.6400000000001</v>
      </c>
      <c r="G1569">
        <v>1049.24</v>
      </c>
      <c r="I1569" s="68"/>
      <c r="J1569" s="69"/>
      <c r="K1569" s="69"/>
      <c r="L1569" s="70"/>
      <c r="M1569" s="70"/>
      <c r="N1569" s="68"/>
      <c r="O1569" s="68"/>
      <c r="P1569" s="70"/>
    </row>
    <row r="1570" spans="1:16" x14ac:dyDescent="0.25">
      <c r="A1570" s="61">
        <v>40871</v>
      </c>
      <c r="B1570" s="64" t="str">
        <f t="shared" si="73"/>
        <v>quinta-feira</v>
      </c>
      <c r="C1570" s="46">
        <v>5.5199999999999999E-2</v>
      </c>
      <c r="D1570" s="47">
        <v>5.5999999999999994E-2</v>
      </c>
      <c r="E1570" s="48">
        <v>1057.5999999999999</v>
      </c>
      <c r="F1570" s="48">
        <v>1047.48</v>
      </c>
      <c r="G1570">
        <v>1047.0899999999999</v>
      </c>
      <c r="I1570" s="68"/>
      <c r="J1570" s="69"/>
      <c r="K1570" s="69"/>
      <c r="L1570" s="70"/>
      <c r="M1570" s="70"/>
      <c r="N1570" s="68"/>
      <c r="O1570" s="68"/>
      <c r="P1570" s="70"/>
    </row>
    <row r="1571" spans="1:16" x14ac:dyDescent="0.25">
      <c r="A1571" s="61">
        <v>40872</v>
      </c>
      <c r="B1571" s="64" t="str">
        <f t="shared" si="73"/>
        <v>sexta-feira</v>
      </c>
      <c r="C1571" s="46">
        <v>5.5300000000000002E-2</v>
      </c>
      <c r="D1571" s="47">
        <v>5.6099999999999997E-2</v>
      </c>
      <c r="E1571" s="48">
        <v>1057.07</v>
      </c>
      <c r="F1571" s="48">
        <v>1046.96</v>
      </c>
      <c r="G1571">
        <v>1046.23</v>
      </c>
      <c r="I1571" s="68"/>
      <c r="J1571" s="69"/>
      <c r="K1571" s="69"/>
      <c r="L1571" s="70"/>
      <c r="M1571" s="70"/>
      <c r="N1571" s="68"/>
      <c r="O1571" s="68"/>
      <c r="P1571" s="70"/>
    </row>
    <row r="1572" spans="1:16" x14ac:dyDescent="0.25">
      <c r="A1572" s="61">
        <v>40875</v>
      </c>
      <c r="B1572" s="64" t="str">
        <f t="shared" si="73"/>
        <v>segunda-feira</v>
      </c>
      <c r="C1572" s="46">
        <v>5.5199999999999999E-2</v>
      </c>
      <c r="D1572" s="47">
        <v>5.5999999999999994E-2</v>
      </c>
      <c r="E1572" s="48">
        <v>1058.74</v>
      </c>
      <c r="F1572" s="48">
        <v>1048.6199999999999</v>
      </c>
      <c r="G1572">
        <v>1048.22</v>
      </c>
      <c r="I1572" s="68"/>
      <c r="J1572" s="69"/>
      <c r="K1572" s="69"/>
      <c r="L1572" s="70"/>
      <c r="M1572" s="70"/>
      <c r="N1572" s="68"/>
      <c r="O1572" s="68"/>
      <c r="P1572" s="70"/>
    </row>
    <row r="1573" spans="1:16" x14ac:dyDescent="0.25">
      <c r="A1573" s="61">
        <v>40876</v>
      </c>
      <c r="B1573" s="64" t="str">
        <f t="shared" si="73"/>
        <v>terça-feira</v>
      </c>
      <c r="C1573" s="46">
        <v>5.5199999999999999E-2</v>
      </c>
      <c r="D1573" s="47">
        <v>5.5999999999999994E-2</v>
      </c>
      <c r="E1573" s="48">
        <v>1059.1400000000001</v>
      </c>
      <c r="F1573" s="48">
        <v>1049.02</v>
      </c>
      <c r="G1573">
        <v>1048.6199999999999</v>
      </c>
      <c r="I1573" s="68"/>
      <c r="J1573" s="69"/>
      <c r="K1573" s="69"/>
      <c r="L1573" s="70"/>
      <c r="M1573" s="70"/>
      <c r="N1573" s="68"/>
      <c r="O1573" s="68"/>
      <c r="P1573" s="70"/>
    </row>
    <row r="1574" spans="1:16" x14ac:dyDescent="0.25">
      <c r="A1574" s="61">
        <v>40877</v>
      </c>
      <c r="B1574" s="64" t="str">
        <f t="shared" si="73"/>
        <v>quarta-feira</v>
      </c>
      <c r="C1574" s="46">
        <v>5.4800000000000001E-2</v>
      </c>
      <c r="D1574" s="47">
        <v>5.5599999999999997E-2</v>
      </c>
      <c r="E1574" s="48">
        <v>1064.6300000000001</v>
      </c>
      <c r="F1574" s="48">
        <v>1054.46</v>
      </c>
      <c r="G1574">
        <v>1054.06</v>
      </c>
      <c r="I1574" s="68"/>
      <c r="J1574" s="69"/>
      <c r="K1574" s="69"/>
      <c r="L1574" s="70"/>
      <c r="M1574" s="70"/>
      <c r="N1574" s="68"/>
      <c r="O1574" s="68"/>
      <c r="P1574" s="70"/>
    </row>
    <row r="1575" spans="1:16" x14ac:dyDescent="0.25">
      <c r="A1575" s="61">
        <v>40878</v>
      </c>
      <c r="B1575" s="64" t="str">
        <f t="shared" si="73"/>
        <v>quinta-feira</v>
      </c>
      <c r="C1575" s="46">
        <v>5.4399999999999997E-2</v>
      </c>
      <c r="D1575" s="47">
        <v>5.5199999999999992E-2</v>
      </c>
      <c r="E1575" s="48">
        <v>1070.1600000000001</v>
      </c>
      <c r="F1575" s="48">
        <v>1059.93</v>
      </c>
      <c r="G1575">
        <v>1059.54</v>
      </c>
      <c r="I1575" s="68"/>
      <c r="J1575" s="69"/>
      <c r="K1575" s="69"/>
      <c r="L1575" s="70"/>
      <c r="M1575" s="70"/>
      <c r="N1575" s="68"/>
      <c r="O1575" s="68"/>
      <c r="P1575" s="70"/>
    </row>
    <row r="1576" spans="1:16" x14ac:dyDescent="0.25">
      <c r="A1576" s="61">
        <v>40879</v>
      </c>
      <c r="B1576" s="64" t="str">
        <f t="shared" si="73"/>
        <v>sexta-feira</v>
      </c>
      <c r="C1576" s="46">
        <v>5.4699999999999999E-2</v>
      </c>
      <c r="D1576" s="47">
        <v>5.5499999999999994E-2</v>
      </c>
      <c r="E1576" s="48">
        <v>1067.06</v>
      </c>
      <c r="F1576" s="48">
        <v>1056.8699999999999</v>
      </c>
      <c r="G1576">
        <v>1056.1300000000001</v>
      </c>
      <c r="I1576" s="68"/>
      <c r="J1576" s="69"/>
      <c r="K1576" s="69"/>
      <c r="L1576" s="70"/>
      <c r="M1576" s="70"/>
      <c r="N1576" s="68"/>
      <c r="O1576" s="68"/>
      <c r="P1576" s="70"/>
    </row>
    <row r="1577" spans="1:16" x14ac:dyDescent="0.25">
      <c r="A1577" s="61">
        <v>40882</v>
      </c>
      <c r="B1577" s="64" t="str">
        <f t="shared" si="73"/>
        <v>segunda-feira</v>
      </c>
      <c r="C1577" s="46">
        <v>5.4699999999999999E-2</v>
      </c>
      <c r="D1577" s="47">
        <v>5.5499999999999994E-2</v>
      </c>
      <c r="E1577" s="48">
        <v>1067.46</v>
      </c>
      <c r="F1577" s="48">
        <v>1057.27</v>
      </c>
      <c r="G1577">
        <v>1056.8699999999999</v>
      </c>
      <c r="I1577" s="68"/>
      <c r="J1577" s="69"/>
      <c r="K1577" s="69"/>
      <c r="L1577" s="70"/>
      <c r="M1577" s="70"/>
      <c r="N1577" s="68"/>
      <c r="O1577" s="68"/>
      <c r="P1577" s="70"/>
    </row>
    <row r="1578" spans="1:16" x14ac:dyDescent="0.25">
      <c r="A1578" s="61">
        <v>40883</v>
      </c>
      <c r="B1578" s="64" t="str">
        <f t="shared" si="73"/>
        <v>terça-feira</v>
      </c>
      <c r="C1578" s="46">
        <v>5.4899999999999997E-2</v>
      </c>
      <c r="D1578" s="47">
        <v>5.5699999999999993E-2</v>
      </c>
      <c r="E1578" s="48">
        <v>1065.3</v>
      </c>
      <c r="F1578" s="48">
        <v>1055.1400000000001</v>
      </c>
      <c r="G1578">
        <v>1054.74</v>
      </c>
      <c r="I1578" s="68"/>
      <c r="J1578" s="69"/>
      <c r="K1578" s="69"/>
      <c r="L1578" s="70"/>
      <c r="M1578" s="70"/>
      <c r="N1578" s="68"/>
      <c r="O1578" s="68"/>
      <c r="P1578" s="70"/>
    </row>
    <row r="1579" spans="1:16" x14ac:dyDescent="0.25">
      <c r="A1579" s="61">
        <v>40884</v>
      </c>
      <c r="B1579" s="64" t="str">
        <f t="shared" si="73"/>
        <v>quarta-feira</v>
      </c>
      <c r="C1579" s="46">
        <v>5.4899999999999997E-2</v>
      </c>
      <c r="D1579" s="47">
        <v>5.5699999999999993E-2</v>
      </c>
      <c r="E1579" s="48">
        <v>1065.7</v>
      </c>
      <c r="F1579" s="48">
        <v>1055.53</v>
      </c>
      <c r="G1579">
        <v>1055.1400000000001</v>
      </c>
      <c r="I1579" s="68"/>
      <c r="J1579" s="69"/>
      <c r="K1579" s="69"/>
      <c r="L1579" s="70"/>
      <c r="M1579" s="70"/>
      <c r="N1579" s="68"/>
      <c r="O1579" s="68"/>
      <c r="P1579" s="70"/>
    </row>
    <row r="1580" spans="1:16" x14ac:dyDescent="0.25">
      <c r="A1580" s="61">
        <v>40885</v>
      </c>
      <c r="B1580" s="64" t="str">
        <f t="shared" si="73"/>
        <v>quinta-feira</v>
      </c>
      <c r="C1580" s="46">
        <v>5.4399999999999997E-2</v>
      </c>
      <c r="D1580" s="47">
        <v>5.5199999999999992E-2</v>
      </c>
      <c r="E1580" s="48">
        <v>1072.76</v>
      </c>
      <c r="F1580" s="48">
        <v>1062.53</v>
      </c>
      <c r="G1580">
        <v>1062.1199999999999</v>
      </c>
      <c r="I1580" s="68"/>
      <c r="J1580" s="69"/>
      <c r="K1580" s="69"/>
      <c r="L1580" s="70"/>
      <c r="M1580" s="70"/>
      <c r="N1580" s="68"/>
      <c r="O1580" s="68"/>
      <c r="P1580" s="70"/>
    </row>
    <row r="1581" spans="1:16" x14ac:dyDescent="0.25">
      <c r="A1581" s="61">
        <v>40886</v>
      </c>
      <c r="B1581" s="64" t="str">
        <f t="shared" si="73"/>
        <v>sexta-feira</v>
      </c>
      <c r="C1581" s="46">
        <v>5.45E-2</v>
      </c>
      <c r="D1581" s="47">
        <v>5.5299999999999995E-2</v>
      </c>
      <c r="E1581" s="48">
        <v>1072.26</v>
      </c>
      <c r="F1581" s="48">
        <v>1062.03</v>
      </c>
      <c r="G1581">
        <v>1061.26</v>
      </c>
      <c r="I1581" s="68"/>
      <c r="J1581" s="69"/>
      <c r="K1581" s="69"/>
      <c r="L1581" s="70"/>
      <c r="M1581" s="70"/>
      <c r="N1581" s="68"/>
      <c r="O1581" s="68"/>
      <c r="P1581" s="70"/>
    </row>
    <row r="1582" spans="1:16" x14ac:dyDescent="0.25">
      <c r="A1582" s="61">
        <v>40889</v>
      </c>
      <c r="B1582" s="64" t="str">
        <f t="shared" si="73"/>
        <v>segunda-feira</v>
      </c>
      <c r="C1582" s="46">
        <v>5.4100000000000002E-2</v>
      </c>
      <c r="D1582" s="47">
        <v>5.4899999999999997E-2</v>
      </c>
      <c r="E1582" s="48">
        <v>1077.82</v>
      </c>
      <c r="F1582" s="48">
        <v>1067.54</v>
      </c>
      <c r="G1582">
        <v>1067.1300000000001</v>
      </c>
      <c r="I1582" s="68"/>
      <c r="J1582" s="69"/>
      <c r="K1582" s="69"/>
      <c r="L1582" s="70"/>
      <c r="M1582" s="70"/>
      <c r="N1582" s="68"/>
      <c r="O1582" s="68"/>
      <c r="P1582" s="70"/>
    </row>
    <row r="1583" spans="1:16" x14ac:dyDescent="0.25">
      <c r="A1583" s="61">
        <v>40890</v>
      </c>
      <c r="B1583" s="64" t="str">
        <f t="shared" si="73"/>
        <v>terça-feira</v>
      </c>
      <c r="C1583" s="46">
        <v>5.3999999999999999E-2</v>
      </c>
      <c r="D1583" s="47">
        <v>5.4799999999999995E-2</v>
      </c>
      <c r="E1583" s="48">
        <v>1079.53</v>
      </c>
      <c r="F1583" s="48">
        <v>1069.23</v>
      </c>
      <c r="G1583">
        <v>1068.82</v>
      </c>
      <c r="I1583" s="68"/>
      <c r="J1583" s="69"/>
      <c r="K1583" s="69"/>
      <c r="L1583" s="70"/>
      <c r="M1583" s="70"/>
      <c r="N1583" s="68"/>
      <c r="O1583" s="68"/>
      <c r="P1583" s="70"/>
    </row>
    <row r="1584" spans="1:16" x14ac:dyDescent="0.25">
      <c r="A1584" s="61">
        <v>40891</v>
      </c>
      <c r="B1584" s="64" t="str">
        <f t="shared" si="73"/>
        <v>quarta-feira</v>
      </c>
      <c r="C1584" s="46">
        <v>5.3999999999999999E-2</v>
      </c>
      <c r="D1584" s="47">
        <v>5.4799999999999995E-2</v>
      </c>
      <c r="E1584" s="48">
        <v>1079.94</v>
      </c>
      <c r="F1584" s="48">
        <v>1069.6500000000001</v>
      </c>
      <c r="G1584">
        <v>1069.24</v>
      </c>
      <c r="I1584" s="68"/>
      <c r="J1584" s="69"/>
      <c r="K1584" s="69"/>
      <c r="L1584" s="70"/>
      <c r="M1584" s="70"/>
      <c r="N1584" s="68"/>
      <c r="O1584" s="68"/>
      <c r="P1584" s="70"/>
    </row>
    <row r="1585" spans="1:16" x14ac:dyDescent="0.25">
      <c r="A1585" s="61">
        <v>40892</v>
      </c>
      <c r="B1585" s="64" t="str">
        <f t="shared" si="73"/>
        <v>quinta-feira</v>
      </c>
      <c r="C1585" s="46">
        <v>5.4100000000000002E-2</v>
      </c>
      <c r="D1585" s="47">
        <v>5.4899999999999997E-2</v>
      </c>
      <c r="E1585" s="48">
        <v>1079.05</v>
      </c>
      <c r="F1585" s="48">
        <v>1068.77</v>
      </c>
      <c r="G1585">
        <v>1068.3699999999999</v>
      </c>
      <c r="I1585" s="68"/>
      <c r="J1585" s="69"/>
      <c r="K1585" s="69"/>
      <c r="L1585" s="70"/>
      <c r="M1585" s="70"/>
      <c r="N1585" s="68"/>
      <c r="O1585" s="68"/>
      <c r="P1585" s="70"/>
    </row>
    <row r="1586" spans="1:16" x14ac:dyDescent="0.25">
      <c r="A1586" s="61">
        <v>40893</v>
      </c>
      <c r="B1586" s="64" t="str">
        <f t="shared" si="73"/>
        <v>sexta-feira</v>
      </c>
      <c r="C1586" s="46">
        <v>5.4399999999999997E-2</v>
      </c>
      <c r="D1586" s="47">
        <v>5.5199999999999992E-2</v>
      </c>
      <c r="E1586" s="48">
        <v>1075.94</v>
      </c>
      <c r="F1586" s="48">
        <v>1065.69</v>
      </c>
      <c r="G1586">
        <v>1064.94</v>
      </c>
      <c r="I1586" s="68"/>
      <c r="J1586" s="69"/>
      <c r="K1586" s="69"/>
      <c r="L1586" s="70"/>
      <c r="M1586" s="70"/>
      <c r="N1586" s="68"/>
      <c r="O1586" s="68"/>
      <c r="P1586" s="70"/>
    </row>
    <row r="1587" spans="1:16" x14ac:dyDescent="0.25">
      <c r="A1587" s="61">
        <v>40896</v>
      </c>
      <c r="B1587" s="64" t="str">
        <f t="shared" si="73"/>
        <v>segunda-feira</v>
      </c>
      <c r="C1587" s="46">
        <v>5.4100000000000002E-2</v>
      </c>
      <c r="D1587" s="47">
        <v>5.4899999999999997E-2</v>
      </c>
      <c r="E1587" s="48">
        <v>1080.21</v>
      </c>
      <c r="F1587" s="48">
        <v>1069.92</v>
      </c>
      <c r="G1587">
        <v>1069.52</v>
      </c>
      <c r="I1587" s="68"/>
      <c r="J1587" s="69"/>
      <c r="K1587" s="69"/>
      <c r="L1587" s="70"/>
      <c r="M1587" s="70"/>
      <c r="N1587" s="68"/>
      <c r="O1587" s="68"/>
      <c r="P1587" s="70"/>
    </row>
    <row r="1588" spans="1:16" x14ac:dyDescent="0.25">
      <c r="A1588" s="61">
        <v>40897</v>
      </c>
      <c r="B1588" s="64" t="str">
        <f t="shared" si="73"/>
        <v>terça-feira</v>
      </c>
      <c r="C1588" s="46">
        <v>5.4600000000000003E-2</v>
      </c>
      <c r="D1588" s="47">
        <v>5.5399999999999998E-2</v>
      </c>
      <c r="E1588" s="48">
        <v>1074.17</v>
      </c>
      <c r="F1588" s="48">
        <v>1063.95</v>
      </c>
      <c r="G1588">
        <v>1063.55</v>
      </c>
      <c r="I1588" s="68"/>
      <c r="J1588" s="69"/>
      <c r="K1588" s="69"/>
      <c r="L1588" s="70"/>
      <c r="M1588" s="70"/>
      <c r="N1588" s="68"/>
      <c r="O1588" s="68"/>
      <c r="P1588" s="70"/>
    </row>
    <row r="1589" spans="1:16" x14ac:dyDescent="0.25">
      <c r="A1589" s="61">
        <v>40898</v>
      </c>
      <c r="B1589" s="64" t="str">
        <f t="shared" si="73"/>
        <v>quarta-feira</v>
      </c>
      <c r="C1589" s="46">
        <v>5.4399999999999997E-2</v>
      </c>
      <c r="D1589" s="47">
        <v>5.5199999999999992E-2</v>
      </c>
      <c r="E1589" s="48">
        <v>1077.1500000000001</v>
      </c>
      <c r="F1589" s="48">
        <v>1066.9000000000001</v>
      </c>
      <c r="G1589">
        <v>1066.5</v>
      </c>
      <c r="I1589" s="68"/>
      <c r="J1589" s="69"/>
      <c r="K1589" s="69"/>
      <c r="L1589" s="70"/>
      <c r="M1589" s="70"/>
      <c r="N1589" s="68"/>
      <c r="O1589" s="68"/>
      <c r="P1589" s="70"/>
    </row>
    <row r="1590" spans="1:16" x14ac:dyDescent="0.25">
      <c r="A1590" s="61">
        <v>40899</v>
      </c>
      <c r="B1590" s="64" t="str">
        <f t="shared" si="73"/>
        <v>quinta-feira</v>
      </c>
      <c r="C1590" s="46">
        <v>5.4199999999999998E-2</v>
      </c>
      <c r="D1590" s="47">
        <v>5.4999999999999993E-2</v>
      </c>
      <c r="E1590" s="48">
        <v>1080.18</v>
      </c>
      <c r="F1590" s="48">
        <v>1069.9100000000001</v>
      </c>
      <c r="G1590">
        <v>1069.5</v>
      </c>
      <c r="I1590" s="68"/>
      <c r="J1590" s="69"/>
      <c r="K1590" s="69"/>
      <c r="L1590" s="70"/>
      <c r="M1590" s="70"/>
      <c r="N1590" s="68"/>
      <c r="O1590" s="68"/>
      <c r="P1590" s="70"/>
    </row>
    <row r="1591" spans="1:16" x14ac:dyDescent="0.25">
      <c r="A1591" s="61">
        <v>40900</v>
      </c>
      <c r="B1591" s="64" t="str">
        <f t="shared" si="73"/>
        <v>sexta-feira</v>
      </c>
      <c r="C1591" s="46">
        <v>5.4800000000000001E-2</v>
      </c>
      <c r="D1591" s="47">
        <v>5.5599999999999997E-2</v>
      </c>
      <c r="E1591" s="48">
        <v>1073.24</v>
      </c>
      <c r="F1591" s="48">
        <v>1063.04</v>
      </c>
      <c r="G1591">
        <v>1062.27</v>
      </c>
      <c r="I1591" s="68"/>
      <c r="J1591" s="69"/>
      <c r="K1591" s="69"/>
      <c r="L1591" s="70"/>
      <c r="M1591" s="70"/>
      <c r="N1591" s="68"/>
      <c r="O1591" s="68"/>
      <c r="P1591" s="70"/>
    </row>
    <row r="1592" spans="1:16" x14ac:dyDescent="0.25">
      <c r="A1592" s="61">
        <v>40903</v>
      </c>
      <c r="B1592" s="64" t="str">
        <f t="shared" si="73"/>
        <v>segunda-feira</v>
      </c>
      <c r="C1592" s="46">
        <v>5.4899999999999997E-2</v>
      </c>
      <c r="D1592" s="47">
        <v>5.5699999999999993E-2</v>
      </c>
      <c r="E1592" s="48">
        <v>1072.3699999999999</v>
      </c>
      <c r="F1592" s="48">
        <v>1062.19</v>
      </c>
      <c r="G1592">
        <v>1061.78</v>
      </c>
      <c r="I1592" s="68"/>
      <c r="J1592" s="69"/>
      <c r="K1592" s="69"/>
      <c r="L1592" s="70"/>
      <c r="M1592" s="70"/>
      <c r="N1592" s="68"/>
      <c r="O1592" s="68"/>
      <c r="P1592" s="70"/>
    </row>
    <row r="1593" spans="1:16" x14ac:dyDescent="0.25">
      <c r="A1593" s="61">
        <v>40904</v>
      </c>
      <c r="B1593" s="64" t="str">
        <f t="shared" si="73"/>
        <v>terça-feira</v>
      </c>
      <c r="C1593" s="46">
        <v>5.5199999999999999E-2</v>
      </c>
      <c r="D1593" s="47">
        <v>5.5999999999999994E-2</v>
      </c>
      <c r="E1593" s="48">
        <v>1068.95</v>
      </c>
      <c r="F1593" s="48">
        <v>1058.8</v>
      </c>
      <c r="G1593">
        <v>1058.3900000000001</v>
      </c>
      <c r="I1593" s="68"/>
      <c r="J1593" s="69"/>
      <c r="K1593" s="69"/>
      <c r="L1593" s="70"/>
      <c r="M1593" s="70"/>
      <c r="N1593" s="68"/>
      <c r="O1593" s="68"/>
      <c r="P1593" s="70"/>
    </row>
    <row r="1594" spans="1:16" x14ac:dyDescent="0.25">
      <c r="A1594" s="61">
        <v>40905</v>
      </c>
      <c r="B1594" s="64" t="str">
        <f t="shared" si="73"/>
        <v>quarta-feira</v>
      </c>
      <c r="C1594" s="46">
        <v>5.4899999999999997E-2</v>
      </c>
      <c r="D1594" s="47">
        <v>5.5699999999999993E-2</v>
      </c>
      <c r="E1594" s="48">
        <v>1073.19</v>
      </c>
      <c r="F1594" s="48">
        <v>1063</v>
      </c>
      <c r="G1594">
        <v>1062.5899999999999</v>
      </c>
      <c r="I1594" s="68"/>
      <c r="J1594" s="69"/>
      <c r="K1594" s="69"/>
      <c r="L1594" s="70"/>
      <c r="M1594" s="70"/>
      <c r="N1594" s="68"/>
      <c r="O1594" s="68"/>
      <c r="P1594" s="70"/>
    </row>
    <row r="1595" spans="1:16" x14ac:dyDescent="0.25">
      <c r="A1595" s="61">
        <v>40906</v>
      </c>
      <c r="B1595" s="64" t="str">
        <f t="shared" si="73"/>
        <v>quinta-feira</v>
      </c>
      <c r="C1595" s="46">
        <v>5.4899999999999997E-2</v>
      </c>
      <c r="D1595" s="47">
        <v>5.5699999999999993E-2</v>
      </c>
      <c r="E1595" s="48">
        <v>1074.3800000000001</v>
      </c>
      <c r="F1595" s="48">
        <v>1064.19</v>
      </c>
      <c r="G1595">
        <v>1063</v>
      </c>
      <c r="I1595" s="68"/>
      <c r="J1595" s="69"/>
      <c r="K1595" s="69"/>
      <c r="L1595" s="70"/>
      <c r="M1595" s="70"/>
      <c r="N1595" s="68"/>
      <c r="O1595" s="68"/>
      <c r="P1595" s="70"/>
    </row>
    <row r="1596" spans="1:16" x14ac:dyDescent="0.25">
      <c r="A1596" s="61">
        <v>40907</v>
      </c>
      <c r="B1596" s="64" t="str">
        <f t="shared" si="73"/>
        <v>sexta-feira</v>
      </c>
      <c r="C1596" s="46">
        <v>5.4600000000000003E-2</v>
      </c>
      <c r="D1596" s="47">
        <v>5.5399999999999998E-2</v>
      </c>
      <c r="E1596" s="48">
        <v>1078.23</v>
      </c>
      <c r="F1596" s="48">
        <v>1068</v>
      </c>
      <c r="G1596">
        <v>1067.22</v>
      </c>
      <c r="I1596" s="68"/>
      <c r="J1596" s="69"/>
      <c r="K1596" s="69"/>
      <c r="L1596" s="70"/>
      <c r="M1596" s="70"/>
      <c r="N1596" s="68"/>
      <c r="O1596" s="68"/>
      <c r="P1596" s="70"/>
    </row>
    <row r="1597" spans="1:16" x14ac:dyDescent="0.25">
      <c r="A1597" s="61">
        <v>40910</v>
      </c>
      <c r="B1597" s="64" t="str">
        <f t="shared" si="73"/>
        <v>segunda-feira</v>
      </c>
      <c r="C1597" s="54">
        <v>5.4600000000000003E-2</v>
      </c>
      <c r="D1597" s="53">
        <v>5.5399999999999998E-2</v>
      </c>
      <c r="E1597" s="50">
        <v>1078.6400000000001</v>
      </c>
      <c r="F1597" s="50">
        <v>1068.4100000000001</v>
      </c>
      <c r="G1597" s="55">
        <v>1068</v>
      </c>
      <c r="I1597" s="68"/>
      <c r="J1597" s="69"/>
      <c r="K1597" s="69"/>
      <c r="L1597" s="70"/>
      <c r="M1597" s="70"/>
      <c r="N1597" s="68"/>
      <c r="O1597" s="68"/>
      <c r="P1597" s="70"/>
    </row>
    <row r="1598" spans="1:16" x14ac:dyDescent="0.25">
      <c r="A1598" s="61">
        <v>40911</v>
      </c>
      <c r="B1598" s="64" t="str">
        <f t="shared" si="73"/>
        <v>terça-feira</v>
      </c>
      <c r="C1598" s="54">
        <v>5.4199999999999998E-2</v>
      </c>
      <c r="D1598" s="53">
        <v>5.5E-2</v>
      </c>
      <c r="E1598" s="50">
        <v>1084.21</v>
      </c>
      <c r="F1598" s="50">
        <v>1073.92</v>
      </c>
      <c r="G1598" s="55">
        <v>1073.51</v>
      </c>
      <c r="I1598" s="68"/>
      <c r="J1598" s="69"/>
      <c r="K1598" s="69"/>
      <c r="L1598" s="70"/>
      <c r="M1598" s="70"/>
      <c r="N1598" s="68"/>
      <c r="O1598" s="68"/>
      <c r="P1598" s="70"/>
    </row>
    <row r="1599" spans="1:16" x14ac:dyDescent="0.25">
      <c r="A1599" s="61">
        <v>40912</v>
      </c>
      <c r="B1599" s="64" t="str">
        <f t="shared" si="73"/>
        <v>quarta-feira</v>
      </c>
      <c r="C1599" s="54">
        <v>5.4000000000000006E-2</v>
      </c>
      <c r="D1599" s="53">
        <v>5.4800000000000001E-2</v>
      </c>
      <c r="E1599" s="50">
        <v>1087.21</v>
      </c>
      <c r="F1599" s="50">
        <v>1076.9000000000001</v>
      </c>
      <c r="G1599" s="55">
        <v>1076.49</v>
      </c>
      <c r="I1599" s="68"/>
      <c r="J1599" s="69"/>
      <c r="K1599" s="69"/>
      <c r="L1599" s="70"/>
      <c r="M1599" s="70"/>
      <c r="N1599" s="68"/>
      <c r="O1599" s="68"/>
      <c r="P1599" s="70"/>
    </row>
    <row r="1600" spans="1:16" x14ac:dyDescent="0.25">
      <c r="A1600" s="61">
        <v>40913</v>
      </c>
      <c r="B1600" s="64" t="str">
        <f t="shared" si="73"/>
        <v>quinta-feira</v>
      </c>
      <c r="C1600" s="54">
        <v>5.4699999999999999E-2</v>
      </c>
      <c r="D1600" s="53">
        <v>5.5500000000000001E-2</v>
      </c>
      <c r="E1600" s="50">
        <v>1078.5899999999999</v>
      </c>
      <c r="F1600" s="50">
        <v>1068.3699999999999</v>
      </c>
      <c r="G1600" s="55">
        <v>1067.96</v>
      </c>
      <c r="I1600" s="68"/>
      <c r="J1600" s="69"/>
      <c r="K1600" s="69"/>
      <c r="L1600" s="70"/>
      <c r="M1600" s="70"/>
      <c r="N1600" s="68"/>
      <c r="O1600" s="68"/>
      <c r="P1600" s="70"/>
    </row>
    <row r="1601" spans="1:16" x14ac:dyDescent="0.25">
      <c r="A1601" s="61">
        <v>40914</v>
      </c>
      <c r="B1601" s="64" t="str">
        <f t="shared" si="73"/>
        <v>sexta-feira</v>
      </c>
      <c r="C1601" s="54">
        <v>5.5199999999999999E-2</v>
      </c>
      <c r="D1601" s="53">
        <v>5.5999999999999994E-2</v>
      </c>
      <c r="E1601" s="50">
        <v>1072.71</v>
      </c>
      <c r="F1601" s="50">
        <v>1062.55</v>
      </c>
      <c r="G1601" s="55">
        <v>1061.81</v>
      </c>
      <c r="I1601" s="68"/>
      <c r="J1601" s="69"/>
      <c r="K1601" s="69"/>
      <c r="L1601" s="70"/>
      <c r="M1601" s="70"/>
      <c r="N1601" s="68"/>
      <c r="O1601" s="68"/>
      <c r="P1601" s="70"/>
    </row>
    <row r="1602" spans="1:16" x14ac:dyDescent="0.25">
      <c r="A1602" s="61">
        <v>40917</v>
      </c>
      <c r="B1602" s="64" t="str">
        <f t="shared" si="73"/>
        <v>segunda-feira</v>
      </c>
      <c r="C1602" s="54">
        <v>5.5E-2</v>
      </c>
      <c r="D1602" s="53">
        <v>5.5800000000000002E-2</v>
      </c>
      <c r="E1602" s="50">
        <v>1075.67</v>
      </c>
      <c r="F1602" s="50">
        <v>1065.48</v>
      </c>
      <c r="G1602" s="55">
        <v>1065.08</v>
      </c>
      <c r="I1602" s="68"/>
      <c r="J1602" s="69"/>
      <c r="K1602" s="69"/>
      <c r="L1602" s="70"/>
      <c r="M1602" s="70"/>
      <c r="N1602" s="68"/>
      <c r="O1602" s="68"/>
      <c r="P1602" s="70"/>
    </row>
    <row r="1603" spans="1:16" x14ac:dyDescent="0.25">
      <c r="A1603" s="61">
        <v>40918</v>
      </c>
      <c r="B1603" s="64" t="str">
        <f t="shared" ref="B1603:B1666" si="74">TEXT(A1603,"dddd")</f>
        <v>terça-feira</v>
      </c>
      <c r="C1603" s="54">
        <v>5.5300000000000002E-2</v>
      </c>
      <c r="D1603" s="53">
        <v>5.6100000000000004E-2</v>
      </c>
      <c r="E1603" s="50">
        <v>1072.24</v>
      </c>
      <c r="F1603" s="50">
        <v>1062.0899999999999</v>
      </c>
      <c r="G1603" s="55">
        <v>1061.69</v>
      </c>
      <c r="I1603" s="68"/>
      <c r="J1603" s="69"/>
      <c r="K1603" s="69"/>
      <c r="L1603" s="70"/>
      <c r="M1603" s="70"/>
      <c r="N1603" s="68"/>
      <c r="O1603" s="68"/>
      <c r="P1603" s="70"/>
    </row>
    <row r="1604" spans="1:16" x14ac:dyDescent="0.25">
      <c r="A1604" s="61">
        <v>40919</v>
      </c>
      <c r="B1604" s="64" t="str">
        <f t="shared" si="74"/>
        <v>quarta-feira</v>
      </c>
      <c r="C1604" s="54">
        <v>5.5099999999999996E-2</v>
      </c>
      <c r="D1604" s="53">
        <v>5.5899999999999998E-2</v>
      </c>
      <c r="E1604" s="50">
        <v>1075.19</v>
      </c>
      <c r="F1604" s="50">
        <v>1065.02</v>
      </c>
      <c r="G1604" s="55">
        <v>1064.6199999999999</v>
      </c>
      <c r="I1604" s="68"/>
      <c r="J1604" s="69"/>
      <c r="K1604" s="69"/>
      <c r="L1604" s="70"/>
      <c r="M1604" s="70"/>
      <c r="N1604" s="68"/>
      <c r="O1604" s="68"/>
      <c r="P1604" s="70"/>
    </row>
    <row r="1605" spans="1:16" x14ac:dyDescent="0.25">
      <c r="A1605" s="61">
        <v>40920</v>
      </c>
      <c r="B1605" s="64" t="str">
        <f t="shared" si="74"/>
        <v>quinta-feira</v>
      </c>
      <c r="C1605" s="54">
        <v>5.5099999999999996E-2</v>
      </c>
      <c r="D1605" s="53">
        <v>5.5899999999999998E-2</v>
      </c>
      <c r="E1605" s="50">
        <v>1075.5899999999999</v>
      </c>
      <c r="F1605" s="50">
        <v>1065.42</v>
      </c>
      <c r="G1605" s="55">
        <v>1065.02</v>
      </c>
      <c r="I1605" s="68"/>
      <c r="J1605" s="69"/>
      <c r="K1605" s="69"/>
      <c r="L1605" s="70"/>
      <c r="M1605" s="70"/>
      <c r="N1605" s="68"/>
      <c r="O1605" s="68"/>
      <c r="P1605" s="70"/>
    </row>
    <row r="1606" spans="1:16" x14ac:dyDescent="0.25">
      <c r="A1606" s="61">
        <v>40921</v>
      </c>
      <c r="B1606" s="64" t="str">
        <f t="shared" si="74"/>
        <v>sexta-feira</v>
      </c>
      <c r="C1606" s="54">
        <v>5.5300000000000002E-2</v>
      </c>
      <c r="D1606" s="53">
        <v>5.6100000000000004E-2</v>
      </c>
      <c r="E1606" s="50">
        <v>1073.82</v>
      </c>
      <c r="F1606" s="50">
        <v>1063.6600000000001</v>
      </c>
      <c r="G1606" s="55">
        <v>1062.8900000000001</v>
      </c>
      <c r="I1606" s="68"/>
      <c r="J1606" s="69"/>
      <c r="K1606" s="69"/>
      <c r="L1606" s="70"/>
      <c r="M1606" s="70"/>
      <c r="N1606" s="68"/>
      <c r="O1606" s="68"/>
      <c r="P1606" s="70"/>
    </row>
    <row r="1607" spans="1:16" x14ac:dyDescent="0.25">
      <c r="A1607" s="61">
        <v>40924</v>
      </c>
      <c r="B1607" s="64" t="str">
        <f t="shared" si="74"/>
        <v>segunda-feira</v>
      </c>
      <c r="C1607" s="54">
        <v>5.5199999999999999E-2</v>
      </c>
      <c r="D1607" s="53">
        <v>5.5999999999999994E-2</v>
      </c>
      <c r="E1607" s="50">
        <v>1075.53</v>
      </c>
      <c r="F1607" s="50">
        <v>1065.3599999999999</v>
      </c>
      <c r="G1607" s="55">
        <v>1064.93</v>
      </c>
      <c r="I1607" s="68"/>
      <c r="J1607" s="69"/>
      <c r="K1607" s="69"/>
      <c r="L1607" s="70"/>
      <c r="M1607" s="70"/>
      <c r="N1607" s="68"/>
      <c r="O1607" s="68"/>
      <c r="P1607" s="70"/>
    </row>
    <row r="1608" spans="1:16" x14ac:dyDescent="0.25">
      <c r="A1608" s="61">
        <v>40925</v>
      </c>
      <c r="B1608" s="64" t="str">
        <f t="shared" si="74"/>
        <v>terça-feira</v>
      </c>
      <c r="C1608" s="54">
        <v>5.5099999999999996E-2</v>
      </c>
      <c r="D1608" s="53">
        <v>5.5899999999999998E-2</v>
      </c>
      <c r="E1608" s="50">
        <v>1077.24</v>
      </c>
      <c r="F1608" s="50">
        <v>1067.06</v>
      </c>
      <c r="G1608" s="55">
        <v>1066.6300000000001</v>
      </c>
      <c r="I1608" s="68"/>
      <c r="J1608" s="69"/>
      <c r="K1608" s="69"/>
      <c r="L1608" s="70"/>
      <c r="M1608" s="70"/>
      <c r="N1608" s="68"/>
      <c r="O1608" s="68"/>
      <c r="P1608" s="70"/>
    </row>
    <row r="1609" spans="1:16" x14ac:dyDescent="0.25">
      <c r="A1609" s="61">
        <v>40926</v>
      </c>
      <c r="B1609" s="64" t="str">
        <f t="shared" si="74"/>
        <v>quarta-feira</v>
      </c>
      <c r="C1609" s="54">
        <v>5.5099999999999996E-2</v>
      </c>
      <c r="D1609" s="53">
        <v>5.5899999999999998E-2</v>
      </c>
      <c r="E1609" s="50">
        <v>1077.67</v>
      </c>
      <c r="F1609" s="50">
        <v>1067.49</v>
      </c>
      <c r="G1609" s="55">
        <v>1067.06</v>
      </c>
      <c r="I1609" s="68"/>
      <c r="J1609" s="69"/>
      <c r="K1609" s="69"/>
      <c r="L1609" s="70"/>
      <c r="M1609" s="70"/>
      <c r="N1609" s="68"/>
      <c r="O1609" s="68"/>
      <c r="P1609" s="70"/>
    </row>
    <row r="1610" spans="1:16" x14ac:dyDescent="0.25">
      <c r="A1610" s="61">
        <v>40927</v>
      </c>
      <c r="B1610" s="64" t="str">
        <f t="shared" si="74"/>
        <v>quinta-feira</v>
      </c>
      <c r="C1610" s="54">
        <v>5.4800000000000001E-2</v>
      </c>
      <c r="D1610" s="53">
        <v>5.5599999999999997E-2</v>
      </c>
      <c r="E1610" s="50">
        <v>1081.95</v>
      </c>
      <c r="F1610" s="50">
        <v>1071.73</v>
      </c>
      <c r="G1610" s="55">
        <v>1071.3</v>
      </c>
      <c r="I1610" s="68"/>
      <c r="J1610" s="69"/>
      <c r="K1610" s="69"/>
      <c r="L1610" s="70"/>
      <c r="M1610" s="70"/>
      <c r="N1610" s="68"/>
      <c r="O1610" s="68"/>
      <c r="P1610" s="70"/>
    </row>
    <row r="1611" spans="1:16" x14ac:dyDescent="0.25">
      <c r="A1611" s="61">
        <v>40928</v>
      </c>
      <c r="B1611" s="64" t="str">
        <f t="shared" si="74"/>
        <v>sexta-feira</v>
      </c>
      <c r="C1611" s="54">
        <v>5.4900000000000004E-2</v>
      </c>
      <c r="D1611" s="53">
        <v>5.57E-2</v>
      </c>
      <c r="E1611" s="50">
        <v>1081.51</v>
      </c>
      <c r="F1611" s="50">
        <v>1071.3</v>
      </c>
      <c r="G1611" s="55">
        <v>1070.46</v>
      </c>
      <c r="I1611" s="68"/>
      <c r="J1611" s="69"/>
      <c r="K1611" s="69"/>
      <c r="L1611" s="70"/>
      <c r="M1611" s="70"/>
      <c r="N1611" s="68"/>
      <c r="O1611" s="68"/>
      <c r="P1611" s="70"/>
    </row>
    <row r="1612" spans="1:16" x14ac:dyDescent="0.25">
      <c r="A1612" s="61">
        <v>40931</v>
      </c>
      <c r="B1612" s="64" t="str">
        <f t="shared" si="74"/>
        <v>segunda-feira</v>
      </c>
      <c r="C1612" s="54">
        <v>5.4699999999999999E-2</v>
      </c>
      <c r="D1612" s="53">
        <v>5.5500000000000001E-2</v>
      </c>
      <c r="E1612" s="50">
        <v>1084.52</v>
      </c>
      <c r="F1612" s="50">
        <v>1074.28</v>
      </c>
      <c r="G1612" s="55">
        <v>1073.8399999999999</v>
      </c>
      <c r="I1612" s="68"/>
      <c r="J1612" s="69"/>
      <c r="K1612" s="69"/>
      <c r="L1612" s="70"/>
      <c r="M1612" s="70"/>
      <c r="N1612" s="68"/>
      <c r="O1612" s="68"/>
      <c r="P1612" s="70"/>
    </row>
    <row r="1613" spans="1:16" x14ac:dyDescent="0.25">
      <c r="A1613" s="61">
        <v>40932</v>
      </c>
      <c r="B1613" s="64" t="str">
        <f t="shared" si="74"/>
        <v>terça-feira</v>
      </c>
      <c r="C1613" s="54">
        <v>5.45E-2</v>
      </c>
      <c r="D1613" s="53">
        <v>5.5300000000000002E-2</v>
      </c>
      <c r="E1613" s="50">
        <v>1087.53</v>
      </c>
      <c r="F1613" s="50">
        <v>1077.26</v>
      </c>
      <c r="G1613" s="55">
        <v>1076.83</v>
      </c>
      <c r="I1613" s="68"/>
      <c r="J1613" s="69"/>
      <c r="K1613" s="69"/>
      <c r="L1613" s="70"/>
      <c r="M1613" s="70"/>
      <c r="N1613" s="68"/>
      <c r="O1613" s="68"/>
      <c r="P1613" s="70"/>
    </row>
    <row r="1614" spans="1:16" x14ac:dyDescent="0.25">
      <c r="A1614" s="61">
        <v>40933</v>
      </c>
      <c r="B1614" s="64" t="str">
        <f t="shared" si="74"/>
        <v>quarta-feira</v>
      </c>
      <c r="C1614" s="54">
        <v>5.45E-2</v>
      </c>
      <c r="D1614" s="53">
        <v>5.5300000000000002E-2</v>
      </c>
      <c r="E1614" s="50">
        <v>1087.8900000000001</v>
      </c>
      <c r="F1614" s="50">
        <v>1077.6199999999999</v>
      </c>
      <c r="G1614" s="55">
        <v>1077.19</v>
      </c>
      <c r="I1614" s="68"/>
      <c r="J1614" s="69"/>
      <c r="K1614" s="69"/>
      <c r="L1614" s="70"/>
      <c r="M1614" s="70"/>
      <c r="N1614" s="68"/>
      <c r="O1614" s="68"/>
      <c r="P1614" s="70"/>
    </row>
    <row r="1615" spans="1:16" x14ac:dyDescent="0.25">
      <c r="A1615" s="61">
        <v>40934</v>
      </c>
      <c r="B1615" s="64" t="str">
        <f t="shared" si="74"/>
        <v>quinta-feira</v>
      </c>
      <c r="C1615" s="54">
        <v>5.45E-2</v>
      </c>
      <c r="D1615" s="53">
        <v>5.5300000000000002E-2</v>
      </c>
      <c r="E1615" s="50">
        <v>1088.32</v>
      </c>
      <c r="F1615" s="50">
        <v>1078.05</v>
      </c>
      <c r="G1615" s="55">
        <v>1077.6199999999999</v>
      </c>
      <c r="I1615" s="68"/>
      <c r="J1615" s="69"/>
      <c r="K1615" s="69"/>
      <c r="L1615" s="70"/>
      <c r="M1615" s="70"/>
      <c r="N1615" s="68"/>
      <c r="O1615" s="68"/>
      <c r="P1615" s="70"/>
    </row>
    <row r="1616" spans="1:16" x14ac:dyDescent="0.25">
      <c r="A1616" s="61">
        <v>40935</v>
      </c>
      <c r="B1616" s="64" t="str">
        <f t="shared" si="74"/>
        <v>sexta-feira</v>
      </c>
      <c r="C1616" s="54">
        <v>5.4100000000000002E-2</v>
      </c>
      <c r="D1616" s="53">
        <v>5.4900000000000004E-2</v>
      </c>
      <c r="E1616" s="50">
        <v>1094.32</v>
      </c>
      <c r="F1616" s="50">
        <v>1084</v>
      </c>
      <c r="G1616" s="55">
        <v>1083.17</v>
      </c>
      <c r="I1616" s="68"/>
      <c r="J1616" s="69"/>
      <c r="K1616" s="69"/>
      <c r="L1616" s="70"/>
      <c r="M1616" s="70"/>
      <c r="N1616" s="68"/>
      <c r="O1616" s="68"/>
      <c r="P1616" s="70"/>
    </row>
    <row r="1617" spans="1:16" x14ac:dyDescent="0.25">
      <c r="A1617" s="61">
        <v>40938</v>
      </c>
      <c r="B1617" s="64" t="str">
        <f t="shared" si="74"/>
        <v>segunda-feira</v>
      </c>
      <c r="C1617" s="54">
        <v>5.4000000000000006E-2</v>
      </c>
      <c r="D1617" s="53">
        <v>5.4800000000000001E-2</v>
      </c>
      <c r="E1617" s="50">
        <v>1096.05</v>
      </c>
      <c r="F1617" s="50">
        <v>1085.71</v>
      </c>
      <c r="G1617" s="55">
        <v>1085.28</v>
      </c>
      <c r="I1617" s="68"/>
      <c r="J1617" s="69"/>
      <c r="K1617" s="69"/>
      <c r="L1617" s="70"/>
      <c r="M1617" s="70"/>
      <c r="N1617" s="68"/>
      <c r="O1617" s="68"/>
      <c r="P1617" s="70"/>
    </row>
    <row r="1618" spans="1:16" x14ac:dyDescent="0.25">
      <c r="A1618" s="61">
        <v>40939</v>
      </c>
      <c r="B1618" s="64" t="str">
        <f t="shared" si="74"/>
        <v>terça-feira</v>
      </c>
      <c r="C1618" s="54">
        <v>5.4000000000000006E-2</v>
      </c>
      <c r="D1618" s="53">
        <v>5.4800000000000001E-2</v>
      </c>
      <c r="E1618" s="50">
        <v>1096.48</v>
      </c>
      <c r="F1618" s="50">
        <v>1086.1400000000001</v>
      </c>
      <c r="G1618" s="55">
        <v>1085.71</v>
      </c>
      <c r="I1618" s="68"/>
      <c r="J1618" s="69"/>
      <c r="K1618" s="69"/>
      <c r="L1618" s="70"/>
      <c r="M1618" s="70"/>
      <c r="N1618" s="68"/>
      <c r="O1618" s="68"/>
      <c r="P1618" s="70"/>
    </row>
    <row r="1619" spans="1:16" x14ac:dyDescent="0.25">
      <c r="A1619" s="61">
        <v>40940</v>
      </c>
      <c r="B1619" s="64" t="str">
        <f t="shared" si="74"/>
        <v>quarta-feira</v>
      </c>
      <c r="C1619" s="54">
        <v>5.4600000000000003E-2</v>
      </c>
      <c r="D1619" s="53">
        <v>5.5399999999999998E-2</v>
      </c>
      <c r="E1619" s="50">
        <v>1089.1400000000001</v>
      </c>
      <c r="F1619" s="50">
        <v>1078.8800000000001</v>
      </c>
      <c r="G1619" s="55">
        <v>1078.45</v>
      </c>
      <c r="I1619" s="68"/>
      <c r="J1619" s="69"/>
      <c r="K1619" s="69"/>
      <c r="L1619" s="70"/>
      <c r="M1619" s="70"/>
      <c r="N1619" s="68"/>
      <c r="O1619" s="68"/>
      <c r="P1619" s="70"/>
    </row>
    <row r="1620" spans="1:16" x14ac:dyDescent="0.25">
      <c r="A1620" s="61">
        <v>40941</v>
      </c>
      <c r="B1620" s="64" t="str">
        <f t="shared" si="74"/>
        <v>quinta-feira</v>
      </c>
      <c r="C1620" s="54">
        <v>5.5099999999999996E-2</v>
      </c>
      <c r="D1620" s="53">
        <v>5.5899999999999998E-2</v>
      </c>
      <c r="E1620" s="50">
        <v>1083.1500000000001</v>
      </c>
      <c r="F1620" s="50">
        <v>1072.95</v>
      </c>
      <c r="G1620" s="55">
        <v>1072.52</v>
      </c>
      <c r="I1620" s="68"/>
      <c r="J1620" s="69"/>
      <c r="K1620" s="69"/>
      <c r="L1620" s="70"/>
      <c r="M1620" s="70"/>
      <c r="N1620" s="68"/>
      <c r="O1620" s="68"/>
      <c r="P1620" s="70"/>
    </row>
    <row r="1621" spans="1:16" x14ac:dyDescent="0.25">
      <c r="A1621" s="61">
        <v>40942</v>
      </c>
      <c r="B1621" s="64" t="str">
        <f t="shared" si="74"/>
        <v>sexta-feira</v>
      </c>
      <c r="C1621" s="54">
        <v>5.5599999999999997E-2</v>
      </c>
      <c r="D1621" s="53">
        <v>5.6399999999999999E-2</v>
      </c>
      <c r="E1621" s="50">
        <v>1077.58</v>
      </c>
      <c r="F1621" s="50">
        <v>1067.45</v>
      </c>
      <c r="G1621" s="55">
        <v>1066.6300000000001</v>
      </c>
      <c r="I1621" s="68"/>
      <c r="J1621" s="69"/>
      <c r="K1621" s="69"/>
      <c r="L1621" s="70"/>
      <c r="M1621" s="70"/>
      <c r="N1621" s="68"/>
      <c r="O1621" s="68"/>
      <c r="P1621" s="70"/>
    </row>
    <row r="1622" spans="1:16" x14ac:dyDescent="0.25">
      <c r="A1622" s="61">
        <v>40945</v>
      </c>
      <c r="B1622" s="64" t="str">
        <f t="shared" si="74"/>
        <v>segunda-feira</v>
      </c>
      <c r="C1622" s="54">
        <v>5.5800000000000002E-2</v>
      </c>
      <c r="D1622" s="53">
        <v>5.6600000000000004E-2</v>
      </c>
      <c r="E1622" s="50">
        <v>1075.47</v>
      </c>
      <c r="F1622" s="50">
        <v>1065.3599999999999</v>
      </c>
      <c r="G1622" s="55">
        <v>1064.93</v>
      </c>
      <c r="I1622" s="68"/>
      <c r="J1622" s="69"/>
      <c r="K1622" s="69"/>
      <c r="L1622" s="70"/>
      <c r="M1622" s="70"/>
      <c r="N1622" s="68"/>
      <c r="O1622" s="68"/>
      <c r="P1622" s="70"/>
    </row>
    <row r="1623" spans="1:16" x14ac:dyDescent="0.25">
      <c r="A1623" s="61">
        <v>40946</v>
      </c>
      <c r="B1623" s="64" t="str">
        <f t="shared" si="74"/>
        <v>terça-feira</v>
      </c>
      <c r="C1623" s="54">
        <v>5.6100000000000004E-2</v>
      </c>
      <c r="D1623" s="53">
        <v>5.6900000000000006E-2</v>
      </c>
      <c r="E1623" s="50">
        <v>1072.0899999999999</v>
      </c>
      <c r="F1623" s="50">
        <v>1062.02</v>
      </c>
      <c r="G1623" s="55">
        <v>1061.5899999999999</v>
      </c>
      <c r="I1623" s="68"/>
      <c r="J1623" s="69"/>
      <c r="K1623" s="69"/>
      <c r="L1623" s="70"/>
      <c r="M1623" s="70"/>
      <c r="N1623" s="68"/>
      <c r="O1623" s="68"/>
      <c r="P1623" s="70"/>
    </row>
    <row r="1624" spans="1:16" x14ac:dyDescent="0.25">
      <c r="A1624" s="61">
        <v>40947</v>
      </c>
      <c r="B1624" s="64" t="str">
        <f t="shared" si="74"/>
        <v>quarta-feira</v>
      </c>
      <c r="C1624" s="54">
        <v>5.5899999999999998E-2</v>
      </c>
      <c r="D1624" s="53">
        <v>5.67E-2</v>
      </c>
      <c r="E1624" s="50">
        <v>1075.06</v>
      </c>
      <c r="F1624" s="50">
        <v>1064.96</v>
      </c>
      <c r="G1624" s="55">
        <v>1064.53</v>
      </c>
      <c r="I1624" s="68"/>
      <c r="J1624" s="69"/>
      <c r="K1624" s="69"/>
      <c r="L1624" s="70"/>
      <c r="M1624" s="70"/>
      <c r="N1624" s="68"/>
      <c r="O1624" s="68"/>
      <c r="P1624" s="70"/>
    </row>
    <row r="1625" spans="1:16" x14ac:dyDescent="0.25">
      <c r="A1625" s="61">
        <v>40948</v>
      </c>
      <c r="B1625" s="64" t="str">
        <f t="shared" si="74"/>
        <v>quinta-feira</v>
      </c>
      <c r="C1625" s="54">
        <v>5.5899999999999998E-2</v>
      </c>
      <c r="D1625" s="53">
        <v>5.67E-2</v>
      </c>
      <c r="E1625" s="50">
        <v>1075.49</v>
      </c>
      <c r="F1625" s="50">
        <v>1065.3800000000001</v>
      </c>
      <c r="G1625" s="55">
        <v>1064.96</v>
      </c>
      <c r="I1625" s="68"/>
      <c r="J1625" s="69"/>
      <c r="K1625" s="69"/>
      <c r="L1625" s="70"/>
      <c r="M1625" s="70"/>
      <c r="N1625" s="68"/>
      <c r="O1625" s="68"/>
      <c r="P1625" s="70"/>
    </row>
    <row r="1626" spans="1:16" x14ac:dyDescent="0.25">
      <c r="A1626" s="61">
        <v>40949</v>
      </c>
      <c r="B1626" s="64" t="str">
        <f t="shared" si="74"/>
        <v>sexta-feira</v>
      </c>
      <c r="C1626" s="54">
        <v>5.5199999999999999E-2</v>
      </c>
      <c r="D1626" s="53">
        <v>5.5999999999999994E-2</v>
      </c>
      <c r="E1626" s="50">
        <v>1085.1400000000001</v>
      </c>
      <c r="F1626" s="50">
        <v>1074.94</v>
      </c>
      <c r="G1626" s="55">
        <v>1074.1300000000001</v>
      </c>
      <c r="I1626" s="68"/>
      <c r="J1626" s="69"/>
      <c r="K1626" s="69"/>
      <c r="L1626" s="70"/>
      <c r="M1626" s="70"/>
      <c r="N1626" s="68"/>
      <c r="O1626" s="68"/>
      <c r="P1626" s="70"/>
    </row>
    <row r="1627" spans="1:16" x14ac:dyDescent="0.25">
      <c r="A1627" s="61">
        <v>40952</v>
      </c>
      <c r="B1627" s="64" t="str">
        <f t="shared" si="74"/>
        <v>segunda-feira</v>
      </c>
      <c r="C1627" s="54">
        <v>5.4600000000000003E-2</v>
      </c>
      <c r="D1627" s="53">
        <v>5.5399999999999998E-2</v>
      </c>
      <c r="E1627" s="50">
        <v>1093.28</v>
      </c>
      <c r="F1627" s="50">
        <v>1083.01</v>
      </c>
      <c r="G1627" s="55">
        <v>1082.58</v>
      </c>
      <c r="I1627" s="68"/>
      <c r="J1627" s="69"/>
      <c r="K1627" s="69"/>
      <c r="L1627" s="70"/>
      <c r="M1627" s="70"/>
      <c r="N1627" s="68"/>
      <c r="O1627" s="68"/>
      <c r="P1627" s="70"/>
    </row>
    <row r="1628" spans="1:16" x14ac:dyDescent="0.25">
      <c r="A1628" s="61">
        <v>40953</v>
      </c>
      <c r="B1628" s="64" t="str">
        <f t="shared" si="74"/>
        <v>terça-feira</v>
      </c>
      <c r="C1628" s="54">
        <v>5.4400000000000004E-2</v>
      </c>
      <c r="D1628" s="53">
        <v>5.5199999999999999E-2</v>
      </c>
      <c r="E1628" s="50">
        <v>1096.29</v>
      </c>
      <c r="F1628" s="50">
        <v>1085.99</v>
      </c>
      <c r="G1628" s="55">
        <v>1085.56</v>
      </c>
      <c r="I1628" s="68"/>
      <c r="J1628" s="69"/>
      <c r="K1628" s="69"/>
      <c r="L1628" s="70"/>
      <c r="M1628" s="70"/>
      <c r="N1628" s="68"/>
      <c r="O1628" s="68"/>
      <c r="P1628" s="70"/>
    </row>
    <row r="1629" spans="1:16" x14ac:dyDescent="0.25">
      <c r="A1629" s="61">
        <v>40954</v>
      </c>
      <c r="B1629" s="64" t="str">
        <f t="shared" si="74"/>
        <v>quarta-feira</v>
      </c>
      <c r="C1629" s="54">
        <v>5.3800000000000001E-2</v>
      </c>
      <c r="D1629" s="53">
        <v>5.4600000000000003E-2</v>
      </c>
      <c r="E1629" s="50">
        <v>1104.51</v>
      </c>
      <c r="F1629" s="50">
        <v>1094.1199999999999</v>
      </c>
      <c r="G1629" s="55">
        <v>1093.71</v>
      </c>
      <c r="I1629" s="68"/>
      <c r="J1629" s="69"/>
      <c r="K1629" s="69"/>
      <c r="L1629" s="70"/>
      <c r="M1629" s="70"/>
      <c r="N1629" s="68"/>
      <c r="O1629" s="68"/>
      <c r="P1629" s="70"/>
    </row>
    <row r="1630" spans="1:16" x14ac:dyDescent="0.25">
      <c r="A1630" s="61">
        <v>40955</v>
      </c>
      <c r="B1630" s="64" t="str">
        <f t="shared" si="74"/>
        <v>quinta-feira</v>
      </c>
      <c r="C1630" s="54">
        <v>5.3600000000000002E-2</v>
      </c>
      <c r="D1630" s="53">
        <v>5.4400000000000004E-2</v>
      </c>
      <c r="E1630" s="50">
        <v>1107.53</v>
      </c>
      <c r="F1630" s="50">
        <v>1097.1199999999999</v>
      </c>
      <c r="G1630" s="55">
        <v>1096.71</v>
      </c>
      <c r="I1630" s="68"/>
      <c r="J1630" s="69"/>
      <c r="K1630" s="69"/>
      <c r="L1630" s="70"/>
      <c r="M1630" s="70"/>
      <c r="N1630" s="68"/>
      <c r="O1630" s="68"/>
      <c r="P1630" s="70"/>
    </row>
    <row r="1631" spans="1:16" x14ac:dyDescent="0.25">
      <c r="A1631" s="61">
        <v>40956</v>
      </c>
      <c r="B1631" s="64" t="str">
        <f t="shared" si="74"/>
        <v>sexta-feira</v>
      </c>
      <c r="C1631" s="54">
        <v>5.3600000000000002E-2</v>
      </c>
      <c r="D1631" s="53">
        <v>5.4400000000000004E-2</v>
      </c>
      <c r="E1631" s="50">
        <v>1108.7</v>
      </c>
      <c r="F1631" s="50">
        <v>1098.28</v>
      </c>
      <c r="G1631" s="55">
        <v>1097.1199999999999</v>
      </c>
      <c r="I1631" s="68"/>
      <c r="J1631" s="69"/>
      <c r="K1631" s="69"/>
      <c r="L1631" s="70"/>
      <c r="M1631" s="70"/>
      <c r="N1631" s="68"/>
      <c r="O1631" s="68"/>
      <c r="P1631" s="70"/>
    </row>
    <row r="1632" spans="1:16" x14ac:dyDescent="0.25">
      <c r="A1632" s="61">
        <v>40961</v>
      </c>
      <c r="B1632" s="64" t="str">
        <f t="shared" si="74"/>
        <v>quarta-feira</v>
      </c>
      <c r="C1632" s="54">
        <v>5.2900000000000003E-2</v>
      </c>
      <c r="D1632" s="53">
        <v>5.3699999999999998E-2</v>
      </c>
      <c r="E1632" s="50">
        <v>1118.19</v>
      </c>
      <c r="F1632" s="50">
        <v>1107.68</v>
      </c>
      <c r="G1632" s="55">
        <v>1107.28</v>
      </c>
      <c r="I1632" s="68"/>
      <c r="J1632" s="69"/>
      <c r="K1632" s="69"/>
      <c r="L1632" s="70"/>
      <c r="M1632" s="70"/>
      <c r="N1632" s="68"/>
      <c r="O1632" s="68"/>
      <c r="P1632" s="70"/>
    </row>
    <row r="1633" spans="1:16" x14ac:dyDescent="0.25">
      <c r="A1633" s="61">
        <v>40962</v>
      </c>
      <c r="B1633" s="64" t="str">
        <f t="shared" si="74"/>
        <v>quinta-feira</v>
      </c>
      <c r="C1633" s="54">
        <v>5.28E-2</v>
      </c>
      <c r="D1633" s="53">
        <v>5.3600000000000002E-2</v>
      </c>
      <c r="E1633" s="50">
        <v>1119.9100000000001</v>
      </c>
      <c r="F1633" s="50">
        <v>1109.3900000000001</v>
      </c>
      <c r="G1633" s="55">
        <v>1108.99</v>
      </c>
      <c r="I1633" s="68"/>
      <c r="J1633" s="69"/>
      <c r="K1633" s="69"/>
      <c r="L1633" s="70"/>
      <c r="M1633" s="70"/>
      <c r="N1633" s="68"/>
      <c r="O1633" s="68"/>
      <c r="P1633" s="70"/>
    </row>
    <row r="1634" spans="1:16" x14ac:dyDescent="0.25">
      <c r="A1634" s="61">
        <v>40963</v>
      </c>
      <c r="B1634" s="64" t="str">
        <f t="shared" si="74"/>
        <v>sexta-feira</v>
      </c>
      <c r="C1634" s="54">
        <v>5.28E-2</v>
      </c>
      <c r="D1634" s="53">
        <v>5.3600000000000002E-2</v>
      </c>
      <c r="E1634" s="50">
        <v>1120.6600000000001</v>
      </c>
      <c r="F1634" s="50">
        <v>1110.1400000000001</v>
      </c>
      <c r="G1634" s="55">
        <v>1109.3900000000001</v>
      </c>
      <c r="I1634" s="68"/>
      <c r="J1634" s="69"/>
      <c r="K1634" s="69"/>
      <c r="L1634" s="70"/>
      <c r="M1634" s="70"/>
      <c r="N1634" s="68"/>
      <c r="O1634" s="68"/>
      <c r="P1634" s="70"/>
    </row>
    <row r="1635" spans="1:16" x14ac:dyDescent="0.25">
      <c r="A1635" s="61">
        <v>40966</v>
      </c>
      <c r="B1635" s="64" t="str">
        <f t="shared" si="74"/>
        <v>segunda-feira</v>
      </c>
      <c r="C1635" s="54">
        <v>5.3200000000000004E-2</v>
      </c>
      <c r="D1635" s="53">
        <v>5.4000000000000006E-2</v>
      </c>
      <c r="E1635" s="50">
        <v>1115.79</v>
      </c>
      <c r="F1635" s="50">
        <v>1105.32</v>
      </c>
      <c r="G1635" s="55">
        <v>1104.9100000000001</v>
      </c>
      <c r="I1635" s="68"/>
      <c r="J1635" s="69"/>
      <c r="K1635" s="69"/>
      <c r="L1635" s="70"/>
      <c r="M1635" s="70"/>
      <c r="N1635" s="68"/>
      <c r="O1635" s="68"/>
      <c r="P1635" s="70"/>
    </row>
    <row r="1636" spans="1:16" x14ac:dyDescent="0.25">
      <c r="A1636" s="61">
        <v>40967</v>
      </c>
      <c r="B1636" s="64" t="str">
        <f t="shared" si="74"/>
        <v>terça-feira</v>
      </c>
      <c r="C1636" s="54">
        <v>5.3399999999999996E-2</v>
      </c>
      <c r="D1636" s="53">
        <v>5.4199999999999998E-2</v>
      </c>
      <c r="E1636" s="50">
        <v>1113.56</v>
      </c>
      <c r="F1636" s="50">
        <v>1103.1199999999999</v>
      </c>
      <c r="G1636" s="55">
        <v>1102.71</v>
      </c>
      <c r="I1636" s="68"/>
      <c r="J1636" s="69"/>
      <c r="K1636" s="69"/>
      <c r="L1636" s="70"/>
      <c r="M1636" s="70"/>
      <c r="N1636" s="68"/>
      <c r="O1636" s="68"/>
      <c r="P1636" s="70"/>
    </row>
    <row r="1637" spans="1:16" x14ac:dyDescent="0.25">
      <c r="A1637" s="61">
        <v>40968</v>
      </c>
      <c r="B1637" s="64" t="str">
        <f t="shared" si="74"/>
        <v>quarta-feira</v>
      </c>
      <c r="C1637" s="54">
        <v>5.3200000000000004E-2</v>
      </c>
      <c r="D1637" s="53">
        <v>5.4000000000000006E-2</v>
      </c>
      <c r="E1637" s="50">
        <v>1116.5999999999999</v>
      </c>
      <c r="F1637" s="50">
        <v>1106.1199999999999</v>
      </c>
      <c r="G1637" s="55">
        <v>1105.72</v>
      </c>
      <c r="I1637" s="68"/>
      <c r="J1637" s="69"/>
      <c r="K1637" s="69"/>
      <c r="L1637" s="70"/>
      <c r="M1637" s="70"/>
      <c r="N1637" s="68"/>
      <c r="O1637" s="68"/>
      <c r="P1637" s="70"/>
    </row>
    <row r="1638" spans="1:16" x14ac:dyDescent="0.25">
      <c r="A1638" s="61">
        <v>40969</v>
      </c>
      <c r="B1638" s="64" t="str">
        <f t="shared" si="74"/>
        <v>quinta-feira</v>
      </c>
      <c r="C1638" s="54">
        <v>5.3200000000000004E-2</v>
      </c>
      <c r="D1638" s="53">
        <v>5.4000000000000006E-2</v>
      </c>
      <c r="E1638" s="50">
        <v>1117</v>
      </c>
      <c r="F1638" s="50">
        <v>1106.52</v>
      </c>
      <c r="G1638" s="55">
        <v>1106.1199999999999</v>
      </c>
      <c r="I1638" s="68"/>
      <c r="J1638" s="69"/>
      <c r="K1638" s="69"/>
      <c r="L1638" s="70"/>
      <c r="M1638" s="70"/>
      <c r="N1638" s="68"/>
      <c r="O1638" s="68"/>
      <c r="P1638" s="70"/>
    </row>
    <row r="1639" spans="1:16" x14ac:dyDescent="0.25">
      <c r="A1639" s="61">
        <v>40970</v>
      </c>
      <c r="B1639" s="64" t="str">
        <f t="shared" si="74"/>
        <v>sexta-feira</v>
      </c>
      <c r="C1639" s="54">
        <v>5.33E-2</v>
      </c>
      <c r="D1639" s="53">
        <v>5.4100000000000002E-2</v>
      </c>
      <c r="E1639" s="50">
        <v>1116.43</v>
      </c>
      <c r="F1639" s="50">
        <v>1105.97</v>
      </c>
      <c r="G1639" s="55">
        <v>1105.22</v>
      </c>
      <c r="I1639" s="68"/>
      <c r="J1639" s="69"/>
      <c r="K1639" s="69"/>
      <c r="L1639" s="70"/>
      <c r="M1639" s="70"/>
      <c r="N1639" s="68"/>
      <c r="O1639" s="68"/>
      <c r="P1639" s="70"/>
    </row>
    <row r="1640" spans="1:16" x14ac:dyDescent="0.25">
      <c r="A1640" s="61">
        <v>40973</v>
      </c>
      <c r="B1640" s="64" t="str">
        <f t="shared" si="74"/>
        <v>segunda-feira</v>
      </c>
      <c r="C1640" s="54">
        <v>5.3200000000000004E-2</v>
      </c>
      <c r="D1640" s="53">
        <v>5.4000000000000006E-2</v>
      </c>
      <c r="E1640" s="50">
        <v>1118.1500000000001</v>
      </c>
      <c r="F1640" s="50">
        <v>1107.67</v>
      </c>
      <c r="G1640" s="55">
        <v>1107.27</v>
      </c>
      <c r="I1640" s="68"/>
      <c r="J1640" s="69"/>
      <c r="K1640" s="69"/>
      <c r="L1640" s="70"/>
      <c r="M1640" s="70"/>
      <c r="N1640" s="68"/>
      <c r="O1640" s="68"/>
      <c r="P1640" s="70"/>
    </row>
    <row r="1641" spans="1:16" x14ac:dyDescent="0.25">
      <c r="A1641" s="61">
        <v>40974</v>
      </c>
      <c r="B1641" s="64" t="str">
        <f t="shared" si="74"/>
        <v>terça-feira</v>
      </c>
      <c r="C1641" s="54">
        <v>5.3099999999999994E-2</v>
      </c>
      <c r="D1641" s="53">
        <v>5.3899999999999997E-2</v>
      </c>
      <c r="E1641" s="50">
        <v>1119.8699999999999</v>
      </c>
      <c r="F1641" s="50">
        <v>1109.3800000000001</v>
      </c>
      <c r="G1641" s="55">
        <v>1108.97</v>
      </c>
      <c r="I1641" s="68"/>
      <c r="J1641" s="69"/>
      <c r="K1641" s="69"/>
      <c r="L1641" s="70"/>
      <c r="M1641" s="70"/>
      <c r="N1641" s="68"/>
      <c r="O1641" s="68"/>
      <c r="P1641" s="70"/>
    </row>
    <row r="1642" spans="1:16" x14ac:dyDescent="0.25">
      <c r="A1642" s="61">
        <v>40975</v>
      </c>
      <c r="B1642" s="64" t="str">
        <f t="shared" si="74"/>
        <v>quarta-feira</v>
      </c>
      <c r="C1642" s="54">
        <v>5.2999999999999999E-2</v>
      </c>
      <c r="D1642" s="53">
        <v>5.3800000000000001E-2</v>
      </c>
      <c r="E1642" s="50">
        <v>1121.5899999999999</v>
      </c>
      <c r="F1642" s="50">
        <v>1111.0899999999999</v>
      </c>
      <c r="G1642" s="55">
        <v>1110.68</v>
      </c>
      <c r="I1642" s="68"/>
      <c r="J1642" s="69"/>
      <c r="K1642" s="69"/>
      <c r="L1642" s="70"/>
      <c r="M1642" s="70"/>
      <c r="N1642" s="68"/>
      <c r="O1642" s="68"/>
      <c r="P1642" s="70"/>
    </row>
    <row r="1643" spans="1:16" x14ac:dyDescent="0.25">
      <c r="A1643" s="61">
        <v>40976</v>
      </c>
      <c r="B1643" s="64" t="str">
        <f t="shared" si="74"/>
        <v>quinta-feira</v>
      </c>
      <c r="C1643" s="54">
        <v>5.2900000000000003E-2</v>
      </c>
      <c r="D1643" s="53">
        <v>5.3699999999999998E-2</v>
      </c>
      <c r="E1643" s="50">
        <v>1123.32</v>
      </c>
      <c r="F1643" s="50">
        <v>1112.8</v>
      </c>
      <c r="G1643" s="55">
        <v>1112.3900000000001</v>
      </c>
      <c r="I1643" s="68"/>
      <c r="J1643" s="69"/>
      <c r="K1643" s="69"/>
      <c r="L1643" s="70"/>
      <c r="M1643" s="70"/>
      <c r="N1643" s="68"/>
      <c r="O1643" s="68"/>
      <c r="P1643" s="70"/>
    </row>
    <row r="1644" spans="1:16" x14ac:dyDescent="0.25">
      <c r="A1644" s="61">
        <v>40977</v>
      </c>
      <c r="B1644" s="64" t="str">
        <f t="shared" si="74"/>
        <v>sexta-feira</v>
      </c>
      <c r="C1644" s="54">
        <v>5.2699999999999997E-2</v>
      </c>
      <c r="D1644" s="53">
        <v>5.3499999999999999E-2</v>
      </c>
      <c r="E1644" s="50">
        <v>1126.72</v>
      </c>
      <c r="F1644" s="50">
        <v>1116.17</v>
      </c>
      <c r="G1644" s="55">
        <v>1115.42</v>
      </c>
      <c r="I1644" s="68"/>
      <c r="J1644" s="69"/>
      <c r="K1644" s="69"/>
      <c r="L1644" s="70"/>
      <c r="M1644" s="70"/>
      <c r="N1644" s="68"/>
      <c r="O1644" s="68"/>
      <c r="P1644" s="70"/>
    </row>
    <row r="1645" spans="1:16" x14ac:dyDescent="0.25">
      <c r="A1645" s="61">
        <v>40980</v>
      </c>
      <c r="B1645" s="64" t="str">
        <f t="shared" si="74"/>
        <v>segunda-feira</v>
      </c>
      <c r="C1645" s="54">
        <v>5.21E-2</v>
      </c>
      <c r="D1645" s="53">
        <v>5.2900000000000003E-2</v>
      </c>
      <c r="E1645" s="50">
        <v>1135.1099999999999</v>
      </c>
      <c r="F1645" s="50">
        <v>1124.47</v>
      </c>
      <c r="G1645" s="55">
        <v>1124.07</v>
      </c>
      <c r="I1645" s="68"/>
      <c r="J1645" s="69"/>
      <c r="K1645" s="69"/>
      <c r="L1645" s="70"/>
      <c r="M1645" s="70"/>
      <c r="N1645" s="68"/>
      <c r="O1645" s="68"/>
      <c r="P1645" s="70"/>
    </row>
    <row r="1646" spans="1:16" x14ac:dyDescent="0.25">
      <c r="A1646" s="61">
        <v>40981</v>
      </c>
      <c r="B1646" s="64" t="str">
        <f t="shared" si="74"/>
        <v>terça-feira</v>
      </c>
      <c r="C1646" s="54">
        <v>5.2300000000000006E-2</v>
      </c>
      <c r="D1646" s="53">
        <v>5.3099999999999994E-2</v>
      </c>
      <c r="E1646" s="50">
        <v>1132.8399999999999</v>
      </c>
      <c r="F1646" s="50">
        <v>1122.24</v>
      </c>
      <c r="G1646" s="55">
        <v>1121.83</v>
      </c>
      <c r="I1646" s="68"/>
      <c r="J1646" s="69"/>
      <c r="K1646" s="69"/>
      <c r="L1646" s="70"/>
      <c r="M1646" s="70"/>
      <c r="N1646" s="68"/>
      <c r="O1646" s="68"/>
      <c r="P1646" s="70"/>
    </row>
    <row r="1647" spans="1:16" x14ac:dyDescent="0.25">
      <c r="A1647" s="61">
        <v>40982</v>
      </c>
      <c r="B1647" s="64" t="str">
        <f t="shared" si="74"/>
        <v>quarta-feira</v>
      </c>
      <c r="C1647" s="54">
        <v>5.21E-2</v>
      </c>
      <c r="D1647" s="53">
        <v>5.2900000000000003E-2</v>
      </c>
      <c r="E1647" s="50">
        <v>1135.9100000000001</v>
      </c>
      <c r="F1647" s="50">
        <v>1125.28</v>
      </c>
      <c r="G1647" s="55">
        <v>1124.8800000000001</v>
      </c>
      <c r="I1647" s="68"/>
      <c r="J1647" s="69"/>
      <c r="K1647" s="69"/>
      <c r="L1647" s="70"/>
      <c r="M1647" s="70"/>
      <c r="N1647" s="68"/>
      <c r="O1647" s="68"/>
      <c r="P1647" s="70"/>
    </row>
    <row r="1648" spans="1:16" x14ac:dyDescent="0.25">
      <c r="A1648" s="61">
        <v>40983</v>
      </c>
      <c r="B1648" s="64" t="str">
        <f t="shared" si="74"/>
        <v>quinta-feira</v>
      </c>
      <c r="C1648" s="54">
        <v>5.2499999999999998E-2</v>
      </c>
      <c r="D1648" s="53">
        <v>5.33E-2</v>
      </c>
      <c r="E1648" s="50">
        <v>1130.98</v>
      </c>
      <c r="F1648" s="50">
        <v>1120.4000000000001</v>
      </c>
      <c r="G1648" s="55">
        <v>1120.01</v>
      </c>
      <c r="I1648" s="68"/>
      <c r="J1648" s="69"/>
      <c r="K1648" s="69"/>
      <c r="L1648" s="70"/>
      <c r="M1648" s="70"/>
      <c r="N1648" s="68"/>
      <c r="O1648" s="68"/>
      <c r="P1648" s="70"/>
    </row>
    <row r="1649" spans="1:16" x14ac:dyDescent="0.25">
      <c r="A1649" s="61">
        <v>40984</v>
      </c>
      <c r="B1649" s="64" t="str">
        <f t="shared" si="74"/>
        <v>sexta-feira</v>
      </c>
      <c r="C1649" s="54">
        <v>5.1500000000000004E-2</v>
      </c>
      <c r="D1649" s="53">
        <v>5.2300000000000006E-2</v>
      </c>
      <c r="E1649" s="50">
        <v>1145.08</v>
      </c>
      <c r="F1649" s="50">
        <v>1134.3599999999999</v>
      </c>
      <c r="G1649" s="55">
        <v>1133.6400000000001</v>
      </c>
      <c r="I1649" s="68"/>
      <c r="J1649" s="69"/>
      <c r="K1649" s="69"/>
      <c r="L1649" s="70"/>
      <c r="M1649" s="70"/>
      <c r="N1649" s="68"/>
      <c r="O1649" s="68"/>
      <c r="P1649" s="70"/>
    </row>
    <row r="1650" spans="1:16" x14ac:dyDescent="0.25">
      <c r="A1650" s="61">
        <v>40987</v>
      </c>
      <c r="B1650" s="64" t="str">
        <f t="shared" si="74"/>
        <v>segunda-feira</v>
      </c>
      <c r="C1650" s="54">
        <v>5.16E-2</v>
      </c>
      <c r="D1650" s="53">
        <v>5.2400000000000002E-2</v>
      </c>
      <c r="E1650" s="50">
        <v>1144.1300000000001</v>
      </c>
      <c r="F1650" s="50">
        <v>1133.42</v>
      </c>
      <c r="G1650" s="55">
        <v>1133.03</v>
      </c>
      <c r="I1650" s="68"/>
      <c r="J1650" s="69"/>
      <c r="K1650" s="69"/>
      <c r="L1650" s="70"/>
      <c r="M1650" s="70"/>
      <c r="N1650" s="68"/>
      <c r="O1650" s="68"/>
      <c r="P1650" s="70"/>
    </row>
    <row r="1651" spans="1:16" x14ac:dyDescent="0.25">
      <c r="A1651" s="61">
        <v>40988</v>
      </c>
      <c r="B1651" s="64" t="str">
        <f t="shared" si="74"/>
        <v>terça-feira</v>
      </c>
      <c r="C1651" s="54">
        <v>5.21E-2</v>
      </c>
      <c r="D1651" s="53">
        <v>5.2900000000000003E-2</v>
      </c>
      <c r="E1651" s="50">
        <v>1137.82</v>
      </c>
      <c r="F1651" s="50">
        <v>1127.18</v>
      </c>
      <c r="G1651" s="55">
        <v>1126.79</v>
      </c>
      <c r="I1651" s="68"/>
      <c r="J1651" s="69"/>
      <c r="K1651" s="69"/>
      <c r="L1651" s="70"/>
      <c r="M1651" s="70"/>
      <c r="N1651" s="68"/>
      <c r="O1651" s="68"/>
      <c r="P1651" s="70"/>
    </row>
    <row r="1652" spans="1:16" x14ac:dyDescent="0.25">
      <c r="A1652" s="61">
        <v>40989</v>
      </c>
      <c r="B1652" s="64" t="str">
        <f t="shared" si="74"/>
        <v>quarta-feira</v>
      </c>
      <c r="C1652" s="54">
        <v>5.21E-2</v>
      </c>
      <c r="D1652" s="53">
        <v>5.2900000000000003E-2</v>
      </c>
      <c r="E1652" s="50">
        <v>1138.21</v>
      </c>
      <c r="F1652" s="50">
        <v>1127.57</v>
      </c>
      <c r="G1652" s="55">
        <v>1127.18</v>
      </c>
      <c r="I1652" s="68"/>
      <c r="J1652" s="69"/>
      <c r="K1652" s="69"/>
      <c r="L1652" s="70"/>
      <c r="M1652" s="70"/>
      <c r="N1652" s="68"/>
      <c r="O1652" s="68"/>
      <c r="P1652" s="70"/>
    </row>
    <row r="1653" spans="1:16" x14ac:dyDescent="0.25">
      <c r="A1653" s="61">
        <v>40990</v>
      </c>
      <c r="B1653" s="64" t="str">
        <f t="shared" si="74"/>
        <v>quinta-feira</v>
      </c>
      <c r="C1653" s="54">
        <v>5.2000000000000005E-2</v>
      </c>
      <c r="D1653" s="53">
        <v>5.28E-2</v>
      </c>
      <c r="E1653" s="50">
        <v>1139.94</v>
      </c>
      <c r="F1653" s="50">
        <v>1129.29</v>
      </c>
      <c r="G1653" s="55">
        <v>1128.9000000000001</v>
      </c>
      <c r="I1653" s="68"/>
      <c r="J1653" s="69"/>
      <c r="K1653" s="69"/>
      <c r="L1653" s="70"/>
      <c r="M1653" s="70"/>
      <c r="N1653" s="68"/>
      <c r="O1653" s="68"/>
      <c r="P1653" s="70"/>
    </row>
    <row r="1654" spans="1:16" x14ac:dyDescent="0.25">
      <c r="A1654" s="61">
        <v>40991</v>
      </c>
      <c r="B1654" s="64" t="str">
        <f t="shared" si="74"/>
        <v>sexta-feira</v>
      </c>
      <c r="C1654" s="54">
        <v>5.2000000000000005E-2</v>
      </c>
      <c r="D1654" s="53">
        <v>5.28E-2</v>
      </c>
      <c r="E1654" s="50">
        <v>1140.3499999999999</v>
      </c>
      <c r="F1654" s="50">
        <v>1129.69</v>
      </c>
      <c r="G1654" s="55">
        <v>1129.06</v>
      </c>
      <c r="I1654" s="68"/>
      <c r="J1654" s="69"/>
      <c r="K1654" s="69"/>
      <c r="L1654" s="70"/>
      <c r="M1654" s="70"/>
      <c r="N1654" s="68"/>
      <c r="O1654" s="68"/>
      <c r="P1654" s="70"/>
    </row>
    <row r="1655" spans="1:16" x14ac:dyDescent="0.25">
      <c r="A1655" s="61">
        <v>40994</v>
      </c>
      <c r="B1655" s="64" t="str">
        <f t="shared" si="74"/>
        <v>segunda-feira</v>
      </c>
      <c r="C1655" s="54">
        <v>5.1900000000000002E-2</v>
      </c>
      <c r="D1655" s="53">
        <v>5.2699999999999997E-2</v>
      </c>
      <c r="E1655" s="50">
        <v>1142.05</v>
      </c>
      <c r="F1655" s="50">
        <v>1131.3900000000001</v>
      </c>
      <c r="G1655" s="55">
        <v>1131.02</v>
      </c>
      <c r="I1655" s="68"/>
      <c r="J1655" s="69"/>
      <c r="K1655" s="69"/>
      <c r="L1655" s="70"/>
      <c r="M1655" s="70"/>
      <c r="N1655" s="68"/>
      <c r="O1655" s="68"/>
      <c r="P1655" s="70"/>
    </row>
    <row r="1656" spans="1:16" x14ac:dyDescent="0.25">
      <c r="A1656" s="61">
        <v>40995</v>
      </c>
      <c r="B1656" s="64" t="str">
        <f t="shared" si="74"/>
        <v>terça-feira</v>
      </c>
      <c r="C1656" s="54">
        <v>5.2000000000000005E-2</v>
      </c>
      <c r="D1656" s="53">
        <v>5.28E-2</v>
      </c>
      <c r="E1656" s="50">
        <v>1141.08</v>
      </c>
      <c r="F1656" s="50">
        <v>1130.43</v>
      </c>
      <c r="G1656" s="55">
        <v>1130.06</v>
      </c>
      <c r="I1656" s="68"/>
      <c r="J1656" s="69"/>
      <c r="K1656" s="69"/>
      <c r="L1656" s="70"/>
      <c r="M1656" s="70"/>
      <c r="N1656" s="68"/>
      <c r="O1656" s="68"/>
      <c r="P1656" s="70"/>
    </row>
    <row r="1657" spans="1:16" x14ac:dyDescent="0.25">
      <c r="A1657" s="61">
        <v>40996</v>
      </c>
      <c r="B1657" s="64" t="str">
        <f t="shared" si="74"/>
        <v>quarta-feira</v>
      </c>
      <c r="C1657" s="54">
        <v>5.1699999999999996E-2</v>
      </c>
      <c r="D1657" s="53">
        <v>5.2499999999999998E-2</v>
      </c>
      <c r="E1657" s="50">
        <v>1145.47</v>
      </c>
      <c r="F1657" s="50">
        <v>1134.77</v>
      </c>
      <c r="G1657" s="55">
        <v>1134.4100000000001</v>
      </c>
      <c r="I1657" s="68"/>
      <c r="J1657" s="69"/>
      <c r="K1657" s="69"/>
      <c r="L1657" s="70"/>
      <c r="M1657" s="70"/>
      <c r="N1657" s="68"/>
      <c r="O1657" s="68"/>
      <c r="P1657" s="70"/>
    </row>
    <row r="1658" spans="1:16" x14ac:dyDescent="0.25">
      <c r="A1658" s="61">
        <v>40997</v>
      </c>
      <c r="B1658" s="64" t="str">
        <f t="shared" si="74"/>
        <v>quinta-feira</v>
      </c>
      <c r="C1658" s="54">
        <v>5.1399999999999994E-2</v>
      </c>
      <c r="D1658" s="53">
        <v>5.2199999999999996E-2</v>
      </c>
      <c r="E1658" s="50">
        <v>1149.8699999999999</v>
      </c>
      <c r="F1658" s="50">
        <v>1139.1300000000001</v>
      </c>
      <c r="G1658" s="55">
        <v>1138.77</v>
      </c>
      <c r="I1658" s="68"/>
      <c r="J1658" s="69"/>
      <c r="K1658" s="69"/>
      <c r="L1658" s="70"/>
      <c r="M1658" s="70"/>
      <c r="N1658" s="68"/>
      <c r="O1658" s="68"/>
      <c r="P1658" s="70"/>
    </row>
    <row r="1659" spans="1:16" x14ac:dyDescent="0.25">
      <c r="A1659" s="61">
        <v>40998</v>
      </c>
      <c r="B1659" s="64" t="str">
        <f t="shared" si="74"/>
        <v>sexta-feira</v>
      </c>
      <c r="C1659" s="54">
        <v>5.1399999999999994E-2</v>
      </c>
      <c r="D1659" s="53">
        <v>5.2199999999999996E-2</v>
      </c>
      <c r="E1659" s="50">
        <v>1150.51</v>
      </c>
      <c r="F1659" s="50">
        <v>1139.77</v>
      </c>
      <c r="G1659" s="55">
        <v>1139.1300000000001</v>
      </c>
      <c r="I1659" s="68"/>
      <c r="J1659" s="69"/>
      <c r="K1659" s="69"/>
      <c r="L1659" s="70"/>
      <c r="M1659" s="70"/>
      <c r="N1659" s="68"/>
      <c r="O1659" s="68"/>
      <c r="P1659" s="70"/>
    </row>
    <row r="1660" spans="1:16" x14ac:dyDescent="0.25">
      <c r="A1660" s="61">
        <v>41001</v>
      </c>
      <c r="B1660" s="64" t="str">
        <f t="shared" si="74"/>
        <v>segunda-feira</v>
      </c>
      <c r="C1660" s="54">
        <v>5.16E-2</v>
      </c>
      <c r="D1660" s="53">
        <v>5.2400000000000002E-2</v>
      </c>
      <c r="E1660" s="50">
        <v>1148.18</v>
      </c>
      <c r="F1660" s="50">
        <v>1137.47</v>
      </c>
      <c r="G1660" s="55">
        <v>1137.1099999999999</v>
      </c>
      <c r="I1660" s="68"/>
      <c r="J1660" s="69"/>
      <c r="K1660" s="69"/>
      <c r="L1660" s="70"/>
      <c r="M1660" s="70"/>
      <c r="N1660" s="68"/>
      <c r="O1660" s="68"/>
      <c r="P1660" s="70"/>
    </row>
    <row r="1661" spans="1:16" x14ac:dyDescent="0.25">
      <c r="A1661" s="61">
        <v>41002</v>
      </c>
      <c r="B1661" s="64" t="str">
        <f t="shared" si="74"/>
        <v>terça-feira</v>
      </c>
      <c r="C1661" s="54">
        <v>5.1500000000000004E-2</v>
      </c>
      <c r="D1661" s="53">
        <v>5.2300000000000006E-2</v>
      </c>
      <c r="E1661" s="50">
        <v>1149.8900000000001</v>
      </c>
      <c r="F1661" s="50">
        <v>1139.17</v>
      </c>
      <c r="G1661" s="55">
        <v>1138.8</v>
      </c>
      <c r="I1661" s="68"/>
      <c r="J1661" s="69"/>
      <c r="K1661" s="69"/>
      <c r="L1661" s="70"/>
      <c r="M1661" s="70"/>
      <c r="N1661" s="68"/>
      <c r="O1661" s="68"/>
      <c r="P1661" s="70"/>
    </row>
    <row r="1662" spans="1:16" x14ac:dyDescent="0.25">
      <c r="A1662" s="61">
        <v>41003</v>
      </c>
      <c r="B1662" s="64" t="str">
        <f t="shared" si="74"/>
        <v>quarta-feira</v>
      </c>
      <c r="C1662" s="54">
        <v>5.1900000000000002E-2</v>
      </c>
      <c r="D1662" s="53">
        <v>5.2699999999999997E-2</v>
      </c>
      <c r="E1662" s="50">
        <v>1144.8800000000001</v>
      </c>
      <c r="F1662" s="50">
        <v>1134.22</v>
      </c>
      <c r="G1662" s="55">
        <v>1133.8499999999999</v>
      </c>
      <c r="I1662" s="68"/>
      <c r="J1662" s="69"/>
      <c r="K1662" s="69"/>
      <c r="L1662" s="70"/>
      <c r="M1662" s="70"/>
      <c r="N1662" s="68"/>
      <c r="O1662" s="68"/>
      <c r="P1662" s="70"/>
    </row>
    <row r="1663" spans="1:16" x14ac:dyDescent="0.25">
      <c r="A1663" s="61">
        <v>41004</v>
      </c>
      <c r="B1663" s="64" t="str">
        <f t="shared" si="74"/>
        <v>quinta-feira</v>
      </c>
      <c r="C1663" s="54">
        <v>5.1799999999999999E-2</v>
      </c>
      <c r="D1663" s="53">
        <v>5.2600000000000001E-2</v>
      </c>
      <c r="E1663" s="50">
        <v>1145.53</v>
      </c>
      <c r="F1663" s="50">
        <v>1134.8599999999999</v>
      </c>
      <c r="G1663" s="55">
        <v>1134.32</v>
      </c>
      <c r="I1663" s="68"/>
      <c r="J1663" s="69"/>
      <c r="K1663" s="69"/>
      <c r="L1663" s="70"/>
      <c r="M1663" s="70"/>
      <c r="N1663" s="68"/>
      <c r="O1663" s="68"/>
      <c r="P1663" s="70"/>
    </row>
    <row r="1664" spans="1:16" x14ac:dyDescent="0.25">
      <c r="A1664" s="61">
        <v>41008</v>
      </c>
      <c r="B1664" s="64" t="str">
        <f t="shared" si="74"/>
        <v>segunda-feira</v>
      </c>
      <c r="C1664" s="54">
        <v>5.1500000000000004E-2</v>
      </c>
      <c r="D1664" s="53">
        <v>5.2300000000000006E-2</v>
      </c>
      <c r="E1664" s="50">
        <v>1149.8599999999999</v>
      </c>
      <c r="F1664" s="50">
        <v>1139.1500000000001</v>
      </c>
      <c r="G1664" s="55">
        <v>1138.8399999999999</v>
      </c>
      <c r="I1664" s="68"/>
      <c r="J1664" s="69"/>
      <c r="K1664" s="69"/>
      <c r="L1664" s="70"/>
      <c r="M1664" s="70"/>
      <c r="N1664" s="68"/>
      <c r="O1664" s="68"/>
      <c r="P1664" s="70"/>
    </row>
    <row r="1665" spans="1:16" x14ac:dyDescent="0.25">
      <c r="A1665" s="61">
        <v>41009</v>
      </c>
      <c r="B1665" s="64" t="str">
        <f t="shared" si="74"/>
        <v>terça-feira</v>
      </c>
      <c r="C1665" s="54">
        <v>5.0900000000000001E-2</v>
      </c>
      <c r="D1665" s="53">
        <v>5.1699999999999996E-2</v>
      </c>
      <c r="E1665" s="50">
        <v>1158.28</v>
      </c>
      <c r="F1665" s="50">
        <v>1147.48</v>
      </c>
      <c r="G1665" s="55">
        <v>1147.17</v>
      </c>
      <c r="I1665" s="68"/>
      <c r="J1665" s="69"/>
      <c r="K1665" s="69"/>
      <c r="L1665" s="70"/>
      <c r="M1665" s="70"/>
      <c r="N1665" s="68"/>
      <c r="O1665" s="68"/>
      <c r="P1665" s="70"/>
    </row>
    <row r="1666" spans="1:16" x14ac:dyDescent="0.25">
      <c r="A1666" s="61">
        <v>41010</v>
      </c>
      <c r="B1666" s="64" t="str">
        <f t="shared" si="74"/>
        <v>quarta-feira</v>
      </c>
      <c r="C1666" s="54">
        <v>5.04E-2</v>
      </c>
      <c r="D1666" s="53">
        <v>5.1200000000000002E-2</v>
      </c>
      <c r="E1666" s="50">
        <v>1165.3800000000001</v>
      </c>
      <c r="F1666" s="50">
        <v>1154.52</v>
      </c>
      <c r="G1666" s="55">
        <v>1154.21</v>
      </c>
      <c r="I1666" s="68"/>
      <c r="J1666" s="69"/>
      <c r="K1666" s="69"/>
      <c r="L1666" s="70"/>
      <c r="M1666" s="70"/>
      <c r="N1666" s="68"/>
      <c r="O1666" s="68"/>
      <c r="P1666" s="70"/>
    </row>
    <row r="1667" spans="1:16" x14ac:dyDescent="0.25">
      <c r="A1667" s="61">
        <v>41011</v>
      </c>
      <c r="B1667" s="64" t="str">
        <f t="shared" ref="B1667:B1730" si="75">TEXT(A1667,"dddd")</f>
        <v>quinta-feira</v>
      </c>
      <c r="C1667" s="54">
        <v>4.99E-2</v>
      </c>
      <c r="D1667" s="53">
        <v>5.0700000000000002E-2</v>
      </c>
      <c r="E1667" s="50">
        <v>1172.53</v>
      </c>
      <c r="F1667" s="50">
        <v>1161.5999999999999</v>
      </c>
      <c r="G1667" s="55">
        <v>1161.3</v>
      </c>
      <c r="I1667" s="68"/>
      <c r="J1667" s="69"/>
      <c r="K1667" s="69"/>
      <c r="L1667" s="70"/>
      <c r="M1667" s="70"/>
      <c r="N1667" s="68"/>
      <c r="O1667" s="68"/>
      <c r="P1667" s="70"/>
    </row>
    <row r="1668" spans="1:16" x14ac:dyDescent="0.25">
      <c r="A1668" s="61">
        <v>41012</v>
      </c>
      <c r="B1668" s="64" t="str">
        <f t="shared" si="75"/>
        <v>sexta-feira</v>
      </c>
      <c r="C1668" s="54">
        <v>4.9500000000000002E-2</v>
      </c>
      <c r="D1668" s="53">
        <v>5.0300000000000004E-2</v>
      </c>
      <c r="E1668" s="50">
        <v>1178.6400000000001</v>
      </c>
      <c r="F1668" s="50">
        <v>1167.6500000000001</v>
      </c>
      <c r="G1668" s="55">
        <v>1167.05</v>
      </c>
      <c r="I1668" s="68"/>
      <c r="J1668" s="69"/>
      <c r="K1668" s="69"/>
      <c r="L1668" s="70"/>
      <c r="M1668" s="70"/>
      <c r="N1668" s="68"/>
      <c r="O1668" s="68"/>
      <c r="P1668" s="70"/>
    </row>
    <row r="1669" spans="1:16" x14ac:dyDescent="0.25">
      <c r="A1669" s="61">
        <v>41015</v>
      </c>
      <c r="B1669" s="64" t="str">
        <f t="shared" si="75"/>
        <v>segunda-feira</v>
      </c>
      <c r="C1669" s="54">
        <v>4.9200000000000001E-2</v>
      </c>
      <c r="D1669" s="53">
        <v>0.05</v>
      </c>
      <c r="E1669" s="50">
        <v>1183.23</v>
      </c>
      <c r="F1669" s="50">
        <v>1172.2</v>
      </c>
      <c r="G1669" s="55">
        <v>1171.76</v>
      </c>
      <c r="I1669" s="68"/>
      <c r="J1669" s="69"/>
      <c r="K1669" s="69"/>
      <c r="L1669" s="70"/>
      <c r="M1669" s="70"/>
      <c r="N1669" s="68"/>
      <c r="O1669" s="68"/>
      <c r="P1669" s="70"/>
    </row>
    <row r="1670" spans="1:16" x14ac:dyDescent="0.25">
      <c r="A1670" s="61">
        <v>41016</v>
      </c>
      <c r="B1670" s="64" t="str">
        <f t="shared" si="75"/>
        <v>terça-feira</v>
      </c>
      <c r="C1670" s="54">
        <v>4.8899999999999999E-2</v>
      </c>
      <c r="D1670" s="53">
        <v>4.9699999999999994E-2</v>
      </c>
      <c r="E1670" s="50">
        <v>1187.83</v>
      </c>
      <c r="F1670" s="50">
        <v>1176.76</v>
      </c>
      <c r="G1670" s="55">
        <v>1176.32</v>
      </c>
      <c r="I1670" s="68"/>
      <c r="J1670" s="69"/>
      <c r="K1670" s="69"/>
      <c r="L1670" s="70"/>
      <c r="M1670" s="70"/>
      <c r="N1670" s="68"/>
      <c r="O1670" s="68"/>
      <c r="P1670" s="70"/>
    </row>
    <row r="1671" spans="1:16" x14ac:dyDescent="0.25">
      <c r="A1671" s="61">
        <v>41017</v>
      </c>
      <c r="B1671" s="64" t="str">
        <f t="shared" si="75"/>
        <v>quarta-feira</v>
      </c>
      <c r="C1671" s="54">
        <v>4.8600000000000004E-2</v>
      </c>
      <c r="D1671" s="53">
        <v>4.9400000000000006E-2</v>
      </c>
      <c r="E1671" s="50">
        <v>1192.46</v>
      </c>
      <c r="F1671" s="50">
        <v>1181.3399999999999</v>
      </c>
      <c r="G1671" s="55">
        <v>1180.9000000000001</v>
      </c>
      <c r="I1671" s="68"/>
      <c r="J1671" s="69"/>
      <c r="K1671" s="69"/>
      <c r="L1671" s="70"/>
      <c r="M1671" s="70"/>
      <c r="N1671" s="68"/>
      <c r="O1671" s="68"/>
      <c r="P1671" s="70"/>
    </row>
    <row r="1672" spans="1:16" x14ac:dyDescent="0.25">
      <c r="A1672" s="61">
        <v>41018</v>
      </c>
      <c r="B1672" s="64" t="str">
        <f t="shared" si="75"/>
        <v>quinta-feira</v>
      </c>
      <c r="C1672" s="54">
        <v>4.8399999999999999E-2</v>
      </c>
      <c r="D1672" s="53">
        <v>4.9200000000000001E-2</v>
      </c>
      <c r="E1672" s="50">
        <v>1195.69</v>
      </c>
      <c r="F1672" s="50">
        <v>1184.55</v>
      </c>
      <c r="G1672" s="55">
        <v>1184.1099999999999</v>
      </c>
      <c r="I1672" s="68"/>
      <c r="J1672" s="69"/>
      <c r="K1672" s="69"/>
      <c r="L1672" s="70"/>
      <c r="M1672" s="70"/>
      <c r="N1672" s="68"/>
      <c r="O1672" s="68"/>
      <c r="P1672" s="70"/>
    </row>
    <row r="1673" spans="1:16" x14ac:dyDescent="0.25">
      <c r="A1673" s="61">
        <v>41019</v>
      </c>
      <c r="B1673" s="64" t="str">
        <f t="shared" si="75"/>
        <v>sexta-feira</v>
      </c>
      <c r="C1673" s="54">
        <v>4.7699999999999992E-2</v>
      </c>
      <c r="D1673" s="53">
        <v>4.8499999999999995E-2</v>
      </c>
      <c r="E1673" s="50">
        <v>1206.42</v>
      </c>
      <c r="F1673" s="50">
        <v>1195.18</v>
      </c>
      <c r="G1673" s="55">
        <v>1194.3</v>
      </c>
      <c r="I1673" s="68"/>
      <c r="J1673" s="69"/>
      <c r="K1673" s="69"/>
      <c r="L1673" s="70"/>
      <c r="M1673" s="70"/>
      <c r="N1673" s="68"/>
      <c r="O1673" s="68"/>
      <c r="P1673" s="70"/>
    </row>
    <row r="1674" spans="1:16" x14ac:dyDescent="0.25">
      <c r="A1674" s="61">
        <v>41022</v>
      </c>
      <c r="B1674" s="64" t="str">
        <f t="shared" si="75"/>
        <v>segunda-feira</v>
      </c>
      <c r="C1674" s="54">
        <v>4.7500000000000001E-2</v>
      </c>
      <c r="D1674" s="53">
        <v>4.8300000000000003E-2</v>
      </c>
      <c r="E1674" s="50">
        <v>1209.7</v>
      </c>
      <c r="F1674" s="50">
        <v>1198.42</v>
      </c>
      <c r="G1674" s="55">
        <v>1197.98</v>
      </c>
      <c r="I1674" s="68"/>
      <c r="J1674" s="69"/>
      <c r="K1674" s="69"/>
      <c r="L1674" s="70"/>
      <c r="M1674" s="70"/>
      <c r="N1674" s="68"/>
      <c r="O1674" s="68"/>
      <c r="P1674" s="70"/>
    </row>
    <row r="1675" spans="1:16" x14ac:dyDescent="0.25">
      <c r="A1675" s="61">
        <v>41023</v>
      </c>
      <c r="B1675" s="64" t="str">
        <f t="shared" si="75"/>
        <v>terça-feira</v>
      </c>
      <c r="C1675" s="54">
        <v>4.7400000000000005E-2</v>
      </c>
      <c r="D1675" s="53">
        <v>4.82E-2</v>
      </c>
      <c r="E1675" s="50">
        <v>1211.56</v>
      </c>
      <c r="F1675" s="50">
        <v>1200.27</v>
      </c>
      <c r="G1675" s="55">
        <v>1199.82</v>
      </c>
      <c r="I1675" s="68"/>
      <c r="J1675" s="69"/>
      <c r="K1675" s="69"/>
      <c r="L1675" s="70"/>
      <c r="M1675" s="70"/>
      <c r="N1675" s="68"/>
      <c r="O1675" s="68"/>
      <c r="P1675" s="70"/>
    </row>
    <row r="1676" spans="1:16" x14ac:dyDescent="0.25">
      <c r="A1676" s="61">
        <v>41024</v>
      </c>
      <c r="B1676" s="64" t="str">
        <f t="shared" si="75"/>
        <v>quarta-feira</v>
      </c>
      <c r="C1676" s="54">
        <v>4.6600000000000003E-2</v>
      </c>
      <c r="D1676" s="53">
        <v>4.7400000000000005E-2</v>
      </c>
      <c r="E1676" s="50">
        <v>1223.6300000000001</v>
      </c>
      <c r="F1676" s="50">
        <v>1212.22</v>
      </c>
      <c r="G1676" s="55">
        <v>1211.76</v>
      </c>
      <c r="I1676" s="68"/>
      <c r="J1676" s="69"/>
      <c r="K1676" s="69"/>
      <c r="L1676" s="70"/>
      <c r="M1676" s="70"/>
      <c r="N1676" s="68"/>
      <c r="O1676" s="68"/>
      <c r="P1676" s="70"/>
    </row>
    <row r="1677" spans="1:16" x14ac:dyDescent="0.25">
      <c r="A1677" s="61">
        <v>41025</v>
      </c>
      <c r="B1677" s="64" t="str">
        <f t="shared" si="75"/>
        <v>quinta-feira</v>
      </c>
      <c r="C1677" s="54">
        <v>4.6100000000000002E-2</v>
      </c>
      <c r="D1677" s="53">
        <v>4.6900000000000004E-2</v>
      </c>
      <c r="E1677" s="50">
        <v>1231.28</v>
      </c>
      <c r="F1677" s="50">
        <v>1219.8</v>
      </c>
      <c r="G1677" s="55">
        <v>1219.3399999999999</v>
      </c>
      <c r="I1677" s="68"/>
      <c r="J1677" s="69"/>
      <c r="K1677" s="69"/>
      <c r="L1677" s="70"/>
      <c r="M1677" s="70"/>
      <c r="N1677" s="68"/>
      <c r="O1677" s="68"/>
      <c r="P1677" s="70"/>
    </row>
    <row r="1678" spans="1:16" x14ac:dyDescent="0.25">
      <c r="A1678" s="61">
        <v>41026</v>
      </c>
      <c r="B1678" s="64" t="str">
        <f t="shared" si="75"/>
        <v>sexta-feira</v>
      </c>
      <c r="C1678" s="54">
        <v>4.6100000000000002E-2</v>
      </c>
      <c r="D1678" s="53">
        <v>4.6900000000000004E-2</v>
      </c>
      <c r="E1678" s="50">
        <v>1232.24</v>
      </c>
      <c r="F1678" s="50">
        <v>1220.76</v>
      </c>
      <c r="G1678" s="55">
        <v>1219.8</v>
      </c>
      <c r="I1678" s="68"/>
      <c r="J1678" s="69"/>
      <c r="K1678" s="69"/>
      <c r="L1678" s="70"/>
      <c r="M1678" s="70"/>
      <c r="N1678" s="68"/>
      <c r="O1678" s="68"/>
      <c r="P1678" s="70"/>
    </row>
    <row r="1679" spans="1:16" x14ac:dyDescent="0.25">
      <c r="A1679" s="61">
        <v>41029</v>
      </c>
      <c r="B1679" s="64" t="str">
        <f t="shared" si="75"/>
        <v>segunda-feira</v>
      </c>
      <c r="C1679" s="54">
        <v>4.5899999999999996E-2</v>
      </c>
      <c r="D1679" s="53">
        <v>4.6699999999999998E-2</v>
      </c>
      <c r="E1679" s="50">
        <v>1235.8399999999999</v>
      </c>
      <c r="F1679" s="50">
        <v>1224.33</v>
      </c>
      <c r="G1679" s="55">
        <v>1223.6199999999999</v>
      </c>
      <c r="I1679" s="68"/>
      <c r="J1679" s="69"/>
      <c r="K1679" s="69"/>
      <c r="L1679" s="70"/>
      <c r="M1679" s="70"/>
      <c r="N1679" s="68"/>
      <c r="O1679" s="68"/>
      <c r="P1679" s="70"/>
    </row>
    <row r="1680" spans="1:16" x14ac:dyDescent="0.25">
      <c r="A1680" s="61">
        <v>41031</v>
      </c>
      <c r="B1680" s="64" t="str">
        <f t="shared" si="75"/>
        <v>quarta-feira</v>
      </c>
      <c r="C1680" s="54">
        <v>4.6100000000000002E-2</v>
      </c>
      <c r="D1680" s="53">
        <v>4.6900000000000004E-2</v>
      </c>
      <c r="E1680" s="50">
        <v>1233.42</v>
      </c>
      <c r="F1680" s="50">
        <v>1221.93</v>
      </c>
      <c r="G1680" s="55">
        <v>1221.46</v>
      </c>
      <c r="I1680" s="68"/>
      <c r="J1680" s="69"/>
      <c r="K1680" s="69"/>
      <c r="L1680" s="70"/>
      <c r="M1680" s="70"/>
      <c r="N1680" s="68"/>
      <c r="O1680" s="68"/>
      <c r="P1680" s="70"/>
    </row>
    <row r="1681" spans="1:16" x14ac:dyDescent="0.25">
      <c r="A1681" s="61">
        <v>41032</v>
      </c>
      <c r="B1681" s="64" t="str">
        <f t="shared" si="75"/>
        <v>quinta-feira</v>
      </c>
      <c r="C1681" s="54">
        <v>4.4600000000000001E-2</v>
      </c>
      <c r="D1681" s="53">
        <v>4.5400000000000003E-2</v>
      </c>
      <c r="E1681" s="50">
        <v>1255.75</v>
      </c>
      <c r="F1681" s="50">
        <v>1244.04</v>
      </c>
      <c r="G1681" s="55">
        <v>1243.57</v>
      </c>
      <c r="I1681" s="68"/>
      <c r="J1681" s="69"/>
      <c r="K1681" s="69"/>
      <c r="L1681" s="70"/>
      <c r="M1681" s="70"/>
      <c r="N1681" s="68"/>
      <c r="O1681" s="68"/>
      <c r="P1681" s="70"/>
    </row>
    <row r="1682" spans="1:16" x14ac:dyDescent="0.25">
      <c r="A1682" s="61">
        <v>41033</v>
      </c>
      <c r="B1682" s="64" t="str">
        <f t="shared" si="75"/>
        <v>sexta-feira</v>
      </c>
      <c r="C1682" s="54">
        <v>4.4500000000000005E-2</v>
      </c>
      <c r="D1682" s="53">
        <v>4.53E-2</v>
      </c>
      <c r="E1682" s="50">
        <v>1258.19</v>
      </c>
      <c r="F1682" s="50">
        <v>1246.46</v>
      </c>
      <c r="G1682" s="55">
        <v>1245.49</v>
      </c>
      <c r="I1682" s="68"/>
      <c r="J1682" s="69"/>
      <c r="K1682" s="69"/>
      <c r="L1682" s="70"/>
      <c r="M1682" s="70"/>
      <c r="N1682" s="68"/>
      <c r="O1682" s="68"/>
      <c r="P1682" s="70"/>
    </row>
    <row r="1683" spans="1:16" x14ac:dyDescent="0.25">
      <c r="A1683" s="61">
        <v>41036</v>
      </c>
      <c r="B1683" s="64" t="str">
        <f t="shared" si="75"/>
        <v>segunda-feira</v>
      </c>
      <c r="C1683" s="54">
        <v>4.1399999999999999E-2</v>
      </c>
      <c r="D1683" s="53">
        <v>4.2199999999999994E-2</v>
      </c>
      <c r="E1683" s="50">
        <v>1305.25</v>
      </c>
      <c r="F1683" s="50">
        <v>1293.05</v>
      </c>
      <c r="G1683" s="55">
        <v>1292.58</v>
      </c>
      <c r="I1683" s="68"/>
      <c r="J1683" s="69"/>
      <c r="K1683" s="69"/>
      <c r="L1683" s="70"/>
      <c r="M1683" s="70"/>
      <c r="N1683" s="68"/>
      <c r="O1683" s="68"/>
      <c r="P1683" s="70"/>
    </row>
    <row r="1684" spans="1:16" x14ac:dyDescent="0.25">
      <c r="A1684" s="61">
        <v>41037</v>
      </c>
      <c r="B1684" s="64" t="str">
        <f t="shared" si="75"/>
        <v>terça-feira</v>
      </c>
      <c r="C1684" s="54">
        <v>3.9199999999999999E-2</v>
      </c>
      <c r="D1684" s="53">
        <v>0.04</v>
      </c>
      <c r="E1684" s="50">
        <v>1339.92</v>
      </c>
      <c r="F1684" s="50">
        <v>1327.38</v>
      </c>
      <c r="G1684" s="55">
        <v>1326.91</v>
      </c>
      <c r="I1684" s="68"/>
      <c r="J1684" s="69"/>
      <c r="K1684" s="69"/>
      <c r="L1684" s="70"/>
      <c r="M1684" s="70"/>
      <c r="N1684" s="68"/>
      <c r="O1684" s="68"/>
      <c r="P1684" s="70"/>
    </row>
    <row r="1685" spans="1:16" x14ac:dyDescent="0.25">
      <c r="A1685" s="61">
        <v>41038</v>
      </c>
      <c r="B1685" s="64" t="str">
        <f t="shared" si="75"/>
        <v>quarta-feira</v>
      </c>
      <c r="C1685" s="54">
        <v>4.0399999999999998E-2</v>
      </c>
      <c r="D1685" s="53">
        <v>4.1200000000000001E-2</v>
      </c>
      <c r="E1685" s="50">
        <v>1322.06</v>
      </c>
      <c r="F1685" s="50">
        <v>1309.7</v>
      </c>
      <c r="G1685" s="55">
        <v>1309.21</v>
      </c>
      <c r="I1685" s="68"/>
      <c r="J1685" s="69"/>
      <c r="K1685" s="69"/>
      <c r="L1685" s="70"/>
      <c r="M1685" s="70"/>
      <c r="N1685" s="68"/>
      <c r="O1685" s="68"/>
      <c r="P1685" s="70"/>
    </row>
    <row r="1686" spans="1:16" x14ac:dyDescent="0.25">
      <c r="A1686" s="61">
        <v>41039</v>
      </c>
      <c r="B1686" s="64" t="str">
        <f t="shared" si="75"/>
        <v>quinta-feira</v>
      </c>
      <c r="C1686" s="54">
        <v>4.3200000000000002E-2</v>
      </c>
      <c r="D1686" s="53">
        <v>4.4000000000000004E-2</v>
      </c>
      <c r="E1686" s="50">
        <v>1279.82</v>
      </c>
      <c r="F1686" s="50">
        <v>1267.8900000000001</v>
      </c>
      <c r="G1686" s="55">
        <v>1267.4100000000001</v>
      </c>
      <c r="I1686" s="68"/>
      <c r="J1686" s="69"/>
      <c r="K1686" s="69"/>
      <c r="L1686" s="70"/>
      <c r="M1686" s="70"/>
      <c r="N1686" s="68"/>
      <c r="O1686" s="68"/>
      <c r="P1686" s="70"/>
    </row>
    <row r="1687" spans="1:16" x14ac:dyDescent="0.25">
      <c r="A1687" s="61">
        <v>41040</v>
      </c>
      <c r="B1687" s="64" t="str">
        <f t="shared" si="75"/>
        <v>sexta-feira</v>
      </c>
      <c r="C1687" s="54">
        <v>4.0500000000000001E-2</v>
      </c>
      <c r="D1687" s="53">
        <v>4.1299999999999996E-2</v>
      </c>
      <c r="E1687" s="50">
        <v>1322.05</v>
      </c>
      <c r="F1687" s="50">
        <v>1309.69</v>
      </c>
      <c r="G1687" s="55">
        <v>1308.6500000000001</v>
      </c>
      <c r="I1687" s="68"/>
      <c r="J1687" s="69"/>
      <c r="K1687" s="69"/>
      <c r="L1687" s="70"/>
      <c r="M1687" s="70"/>
      <c r="N1687" s="68"/>
      <c r="O1687" s="68"/>
      <c r="P1687" s="70"/>
    </row>
    <row r="1688" spans="1:16" x14ac:dyDescent="0.25">
      <c r="A1688" s="61">
        <v>41043</v>
      </c>
      <c r="B1688" s="64" t="str">
        <f t="shared" si="75"/>
        <v>segunda-feira</v>
      </c>
      <c r="C1688" s="54">
        <v>4.0899999999999999E-2</v>
      </c>
      <c r="D1688" s="53">
        <v>4.1700000000000001E-2</v>
      </c>
      <c r="E1688" s="50">
        <v>1316.34</v>
      </c>
      <c r="F1688" s="50">
        <v>1304.05</v>
      </c>
      <c r="G1688" s="55">
        <v>1303.57</v>
      </c>
      <c r="I1688" s="68"/>
      <c r="J1688" s="69"/>
      <c r="K1688" s="69"/>
      <c r="L1688" s="70"/>
      <c r="M1688" s="70"/>
      <c r="N1688" s="68"/>
      <c r="O1688" s="68"/>
      <c r="P1688" s="70"/>
    </row>
    <row r="1689" spans="1:16" x14ac:dyDescent="0.25">
      <c r="A1689" s="61">
        <v>41044</v>
      </c>
      <c r="B1689" s="64" t="str">
        <f t="shared" si="75"/>
        <v>terça-feira</v>
      </c>
      <c r="C1689" s="54">
        <v>4.0899999999999999E-2</v>
      </c>
      <c r="D1689" s="53">
        <v>4.1700000000000001E-2</v>
      </c>
      <c r="E1689" s="50">
        <v>1316.75</v>
      </c>
      <c r="F1689" s="50">
        <v>1304.46</v>
      </c>
      <c r="G1689" s="55">
        <v>1304.05</v>
      </c>
      <c r="I1689" s="68"/>
      <c r="J1689" s="69"/>
      <c r="K1689" s="69"/>
      <c r="L1689" s="70"/>
      <c r="M1689" s="70"/>
      <c r="N1689" s="68"/>
      <c r="O1689" s="68"/>
      <c r="P1689" s="70"/>
    </row>
    <row r="1690" spans="1:16" x14ac:dyDescent="0.25">
      <c r="A1690" s="61">
        <v>41045</v>
      </c>
      <c r="B1690" s="64" t="str">
        <f t="shared" si="75"/>
        <v>quarta-feira</v>
      </c>
      <c r="C1690" s="54">
        <v>4.0999999999999995E-2</v>
      </c>
      <c r="D1690" s="53">
        <v>4.1799999999999997E-2</v>
      </c>
      <c r="E1690" s="50">
        <v>1315.61</v>
      </c>
      <c r="F1690" s="50">
        <v>1303.3399999999999</v>
      </c>
      <c r="G1690" s="55">
        <v>1302.93</v>
      </c>
      <c r="I1690" s="68"/>
      <c r="J1690" s="69"/>
      <c r="K1690" s="69"/>
      <c r="L1690" s="70"/>
      <c r="M1690" s="70"/>
      <c r="N1690" s="68"/>
      <c r="O1690" s="68"/>
      <c r="P1690" s="70"/>
    </row>
    <row r="1691" spans="1:16" x14ac:dyDescent="0.25">
      <c r="A1691" s="61">
        <v>41046</v>
      </c>
      <c r="B1691" s="64" t="str">
        <f t="shared" si="75"/>
        <v>quinta-feira</v>
      </c>
      <c r="C1691" s="54">
        <v>4.0899999999999999E-2</v>
      </c>
      <c r="D1691" s="53">
        <v>4.1700000000000001E-2</v>
      </c>
      <c r="E1691" s="50">
        <v>1317.56</v>
      </c>
      <c r="F1691" s="50">
        <v>1305.27</v>
      </c>
      <c r="G1691" s="55">
        <v>1304.8599999999999</v>
      </c>
      <c r="I1691" s="68"/>
      <c r="J1691" s="69"/>
      <c r="K1691" s="69"/>
      <c r="L1691" s="70"/>
      <c r="M1691" s="70"/>
      <c r="N1691" s="68"/>
      <c r="O1691" s="68"/>
      <c r="P1691" s="70"/>
    </row>
    <row r="1692" spans="1:16" x14ac:dyDescent="0.25">
      <c r="A1692" s="61">
        <v>41047</v>
      </c>
      <c r="B1692" s="64" t="str">
        <f t="shared" si="75"/>
        <v>sexta-feira</v>
      </c>
      <c r="C1692" s="54">
        <v>4.0199999999999993E-2</v>
      </c>
      <c r="D1692" s="53">
        <v>4.0999999999999995E-2</v>
      </c>
      <c r="E1692" s="50">
        <v>1329.21</v>
      </c>
      <c r="F1692" s="50">
        <v>1316.81</v>
      </c>
      <c r="G1692" s="55">
        <v>1316.02</v>
      </c>
      <c r="I1692" s="68"/>
      <c r="J1692" s="69"/>
      <c r="K1692" s="69"/>
      <c r="L1692" s="70"/>
      <c r="M1692" s="70"/>
      <c r="N1692" s="68"/>
      <c r="O1692" s="68"/>
      <c r="P1692" s="70"/>
    </row>
    <row r="1693" spans="1:16" x14ac:dyDescent="0.25">
      <c r="A1693" s="61">
        <v>41050</v>
      </c>
      <c r="B1693" s="64" t="str">
        <f t="shared" si="75"/>
        <v>segunda-feira</v>
      </c>
      <c r="C1693" s="54">
        <v>4.0199999999999993E-2</v>
      </c>
      <c r="D1693" s="53">
        <v>4.0999999999999995E-2</v>
      </c>
      <c r="E1693" s="50">
        <v>1329.62</v>
      </c>
      <c r="F1693" s="50">
        <v>1317.21</v>
      </c>
      <c r="G1693" s="55">
        <v>1316.81</v>
      </c>
      <c r="I1693" s="68"/>
      <c r="J1693" s="69"/>
      <c r="K1693" s="69"/>
      <c r="L1693" s="70"/>
      <c r="M1693" s="70"/>
      <c r="N1693" s="68"/>
      <c r="O1693" s="68"/>
      <c r="P1693" s="70"/>
    </row>
    <row r="1694" spans="1:16" x14ac:dyDescent="0.25">
      <c r="A1694" s="61">
        <v>41051</v>
      </c>
      <c r="B1694" s="64" t="str">
        <f t="shared" si="75"/>
        <v>terça-feira</v>
      </c>
      <c r="C1694" s="54">
        <v>4.0500000000000001E-2</v>
      </c>
      <c r="D1694" s="53">
        <v>4.1299999999999996E-2</v>
      </c>
      <c r="E1694" s="50">
        <v>1325.36</v>
      </c>
      <c r="F1694" s="50">
        <v>1313</v>
      </c>
      <c r="G1694" s="55">
        <v>1312.59</v>
      </c>
      <c r="I1694" s="68"/>
      <c r="J1694" s="69"/>
      <c r="K1694" s="69"/>
      <c r="L1694" s="70"/>
      <c r="M1694" s="70"/>
      <c r="N1694" s="68"/>
      <c r="O1694" s="68"/>
      <c r="P1694" s="70"/>
    </row>
    <row r="1695" spans="1:16" x14ac:dyDescent="0.25">
      <c r="A1695" s="61">
        <v>41052</v>
      </c>
      <c r="B1695" s="64" t="str">
        <f t="shared" si="75"/>
        <v>quarta-feira</v>
      </c>
      <c r="C1695" s="54">
        <v>4.36E-2</v>
      </c>
      <c r="D1695" s="53">
        <v>4.4400000000000002E-2</v>
      </c>
      <c r="E1695" s="50">
        <v>1278.43</v>
      </c>
      <c r="F1695" s="50">
        <v>1266.55</v>
      </c>
      <c r="G1695" s="55">
        <v>1266.1600000000001</v>
      </c>
      <c r="I1695" s="68"/>
      <c r="J1695" s="69"/>
      <c r="K1695" s="69"/>
      <c r="L1695" s="70"/>
      <c r="M1695" s="70"/>
      <c r="N1695" s="68"/>
      <c r="O1695" s="68"/>
      <c r="P1695" s="70"/>
    </row>
    <row r="1696" spans="1:16" x14ac:dyDescent="0.25">
      <c r="A1696" s="61">
        <v>41053</v>
      </c>
      <c r="B1696" s="64" t="str">
        <f t="shared" si="75"/>
        <v>quinta-feira</v>
      </c>
      <c r="C1696" s="54">
        <v>4.3299999999999998E-2</v>
      </c>
      <c r="D1696" s="53">
        <v>4.41E-2</v>
      </c>
      <c r="E1696" s="50">
        <v>1283.3</v>
      </c>
      <c r="F1696" s="50">
        <v>1271.3800000000001</v>
      </c>
      <c r="G1696" s="55">
        <v>1270.99</v>
      </c>
      <c r="I1696" s="68"/>
      <c r="J1696" s="69"/>
      <c r="K1696" s="69"/>
      <c r="L1696" s="70"/>
      <c r="M1696" s="70"/>
      <c r="N1696" s="68"/>
      <c r="O1696" s="68"/>
      <c r="P1696" s="70"/>
    </row>
    <row r="1697" spans="1:16" x14ac:dyDescent="0.25">
      <c r="A1697" s="61">
        <v>41054</v>
      </c>
      <c r="B1697" s="64" t="str">
        <f t="shared" si="75"/>
        <v>sexta-feira</v>
      </c>
      <c r="C1697" s="54">
        <v>4.4699999999999997E-2</v>
      </c>
      <c r="D1697" s="53">
        <v>4.5499999999999999E-2</v>
      </c>
      <c r="E1697" s="50">
        <v>1263.24</v>
      </c>
      <c r="F1697" s="50">
        <v>1251.53</v>
      </c>
      <c r="G1697" s="55">
        <v>1250.8</v>
      </c>
      <c r="I1697" s="68"/>
      <c r="J1697" s="69"/>
      <c r="K1697" s="69"/>
      <c r="L1697" s="70"/>
      <c r="M1697" s="70"/>
      <c r="N1697" s="68"/>
      <c r="O1697" s="68"/>
      <c r="P1697" s="70"/>
    </row>
    <row r="1698" spans="1:16" x14ac:dyDescent="0.25">
      <c r="A1698" s="61">
        <v>41057</v>
      </c>
      <c r="B1698" s="64" t="str">
        <f t="shared" si="75"/>
        <v>segunda-feira</v>
      </c>
      <c r="C1698" s="54">
        <v>4.3799999999999999E-2</v>
      </c>
      <c r="D1698" s="53">
        <v>4.4600000000000001E-2</v>
      </c>
      <c r="E1698" s="50">
        <v>1276.96</v>
      </c>
      <c r="F1698" s="50">
        <v>1265.1099999999999</v>
      </c>
      <c r="G1698" s="55">
        <v>1264.72</v>
      </c>
      <c r="I1698" s="68"/>
      <c r="J1698" s="69"/>
      <c r="K1698" s="69"/>
      <c r="L1698" s="70"/>
      <c r="M1698" s="70"/>
      <c r="N1698" s="68"/>
      <c r="O1698" s="68"/>
      <c r="P1698" s="70"/>
    </row>
    <row r="1699" spans="1:16" x14ac:dyDescent="0.25">
      <c r="A1699" s="61">
        <v>41058</v>
      </c>
      <c r="B1699" s="64" t="str">
        <f t="shared" si="75"/>
        <v>terça-feira</v>
      </c>
      <c r="C1699" s="54">
        <v>4.3299999999999998E-2</v>
      </c>
      <c r="D1699" s="53">
        <v>4.41E-2</v>
      </c>
      <c r="E1699" s="50">
        <v>1284.82</v>
      </c>
      <c r="F1699" s="50">
        <v>1272.8900000000001</v>
      </c>
      <c r="G1699" s="55">
        <v>1272.5</v>
      </c>
      <c r="I1699" s="68"/>
      <c r="J1699" s="69"/>
      <c r="K1699" s="69"/>
      <c r="L1699" s="70"/>
      <c r="M1699" s="70"/>
      <c r="N1699" s="68"/>
      <c r="O1699" s="68"/>
      <c r="P1699" s="70"/>
    </row>
    <row r="1700" spans="1:16" x14ac:dyDescent="0.25">
      <c r="A1700" s="61">
        <v>41059</v>
      </c>
      <c r="B1700" s="64" t="str">
        <f t="shared" si="75"/>
        <v>quarta-feira</v>
      </c>
      <c r="C1700" s="54">
        <v>4.2900000000000001E-2</v>
      </c>
      <c r="D1700" s="53">
        <v>4.3700000000000003E-2</v>
      </c>
      <c r="E1700" s="50">
        <v>1291.21</v>
      </c>
      <c r="F1700" s="50">
        <v>1279.23</v>
      </c>
      <c r="G1700" s="55">
        <v>1278.8399999999999</v>
      </c>
      <c r="I1700" s="68"/>
      <c r="J1700" s="69"/>
      <c r="K1700" s="69"/>
      <c r="L1700" s="70"/>
      <c r="M1700" s="70"/>
      <c r="N1700" s="68"/>
      <c r="O1700" s="68"/>
      <c r="P1700" s="70"/>
    </row>
    <row r="1701" spans="1:16" x14ac:dyDescent="0.25">
      <c r="A1701" s="61">
        <v>41060</v>
      </c>
      <c r="B1701" s="64" t="str">
        <f t="shared" si="75"/>
        <v>quinta-feira</v>
      </c>
      <c r="C1701" s="54">
        <v>4.2999999999999997E-2</v>
      </c>
      <c r="D1701" s="53">
        <v>4.3799999999999999E-2</v>
      </c>
      <c r="E1701" s="50">
        <v>1290.0999999999999</v>
      </c>
      <c r="F1701" s="50">
        <v>1278.1300000000001</v>
      </c>
      <c r="G1701" s="55">
        <v>1277.74</v>
      </c>
      <c r="I1701" s="68"/>
      <c r="J1701" s="69"/>
      <c r="K1701" s="69"/>
      <c r="L1701" s="70"/>
      <c r="M1701" s="70"/>
      <c r="N1701" s="68"/>
      <c r="O1701" s="68"/>
      <c r="P1701" s="70"/>
    </row>
    <row r="1702" spans="1:16" x14ac:dyDescent="0.25">
      <c r="A1702" s="61">
        <v>41061</v>
      </c>
      <c r="B1702" s="64" t="str">
        <f t="shared" si="75"/>
        <v>sexta-feira</v>
      </c>
      <c r="C1702" s="54">
        <v>4.3400000000000001E-2</v>
      </c>
      <c r="D1702" s="53">
        <v>4.4199999999999996E-2</v>
      </c>
      <c r="E1702" s="50">
        <v>1284.8399999999999</v>
      </c>
      <c r="F1702" s="50">
        <v>1272.92</v>
      </c>
      <c r="G1702" s="55">
        <v>1272.19</v>
      </c>
      <c r="I1702" s="68"/>
      <c r="J1702" s="69"/>
      <c r="K1702" s="69"/>
      <c r="L1702" s="70"/>
      <c r="M1702" s="70"/>
      <c r="N1702" s="68"/>
      <c r="O1702" s="68"/>
      <c r="P1702" s="70"/>
    </row>
    <row r="1703" spans="1:16" x14ac:dyDescent="0.25">
      <c r="A1703" s="61">
        <v>41064</v>
      </c>
      <c r="B1703" s="64" t="str">
        <f t="shared" si="75"/>
        <v>segunda-feira</v>
      </c>
      <c r="C1703" s="54">
        <v>4.4400000000000002E-2</v>
      </c>
      <c r="D1703" s="53">
        <v>4.5199999999999997E-2</v>
      </c>
      <c r="E1703" s="50">
        <v>1270.3499999999999</v>
      </c>
      <c r="F1703" s="50">
        <v>1258.5899999999999</v>
      </c>
      <c r="G1703" s="55">
        <v>1258.2</v>
      </c>
      <c r="I1703" s="68"/>
      <c r="J1703" s="69"/>
      <c r="K1703" s="69"/>
      <c r="L1703" s="70"/>
      <c r="M1703" s="70"/>
      <c r="N1703" s="68"/>
      <c r="O1703" s="68"/>
      <c r="P1703" s="70"/>
    </row>
    <row r="1704" spans="1:16" x14ac:dyDescent="0.25">
      <c r="A1704" s="61">
        <v>41065</v>
      </c>
      <c r="B1704" s="64" t="str">
        <f t="shared" si="75"/>
        <v>terça-feira</v>
      </c>
      <c r="C1704" s="54">
        <v>4.7199999999999999E-2</v>
      </c>
      <c r="D1704" s="53">
        <v>4.8000000000000001E-2</v>
      </c>
      <c r="E1704" s="50">
        <v>1230.08</v>
      </c>
      <c r="F1704" s="50">
        <v>1218.72</v>
      </c>
      <c r="G1704" s="55">
        <v>1218.33</v>
      </c>
      <c r="I1704" s="68"/>
      <c r="J1704" s="69"/>
      <c r="K1704" s="69"/>
      <c r="L1704" s="70"/>
      <c r="M1704" s="70"/>
      <c r="N1704" s="68"/>
      <c r="O1704" s="68"/>
      <c r="P1704" s="70"/>
    </row>
    <row r="1705" spans="1:16" x14ac:dyDescent="0.25">
      <c r="A1705" s="61">
        <v>41066</v>
      </c>
      <c r="B1705" s="64" t="str">
        <f t="shared" si="75"/>
        <v>quarta-feira</v>
      </c>
      <c r="C1705" s="54">
        <v>4.7599999999999996E-2</v>
      </c>
      <c r="D1705" s="53">
        <v>4.8399999999999999E-2</v>
      </c>
      <c r="E1705" s="50">
        <v>1224.3800000000001</v>
      </c>
      <c r="F1705" s="50">
        <v>1213.08</v>
      </c>
      <c r="G1705" s="55">
        <v>1212.58</v>
      </c>
      <c r="I1705" s="68"/>
      <c r="J1705" s="69"/>
      <c r="K1705" s="69"/>
      <c r="L1705" s="70"/>
      <c r="M1705" s="70"/>
      <c r="N1705" s="68"/>
      <c r="O1705" s="68"/>
      <c r="P1705" s="70"/>
    </row>
    <row r="1706" spans="1:16" x14ac:dyDescent="0.25">
      <c r="A1706" s="61">
        <v>41068</v>
      </c>
      <c r="B1706" s="64" t="str">
        <f t="shared" si="75"/>
        <v>sexta-feira</v>
      </c>
      <c r="C1706" s="54">
        <v>4.7300000000000002E-2</v>
      </c>
      <c r="D1706" s="53">
        <v>4.8099999999999997E-2</v>
      </c>
      <c r="E1706" s="50">
        <v>1229.3</v>
      </c>
      <c r="F1706" s="50">
        <v>1217.96</v>
      </c>
      <c r="G1706" s="55">
        <v>1217.31</v>
      </c>
      <c r="I1706" s="68"/>
      <c r="J1706" s="69"/>
      <c r="K1706" s="69"/>
      <c r="L1706" s="70"/>
      <c r="M1706" s="70"/>
      <c r="N1706" s="68"/>
      <c r="O1706" s="68"/>
      <c r="P1706" s="70"/>
    </row>
    <row r="1707" spans="1:16" x14ac:dyDescent="0.25">
      <c r="A1707" s="61">
        <v>41071</v>
      </c>
      <c r="B1707" s="64" t="str">
        <f t="shared" si="75"/>
        <v>segunda-feira</v>
      </c>
      <c r="C1707" s="54">
        <v>4.6100000000000002E-2</v>
      </c>
      <c r="D1707" s="53">
        <v>4.6900000000000004E-2</v>
      </c>
      <c r="E1707" s="50">
        <v>1246.8900000000001</v>
      </c>
      <c r="F1707" s="50">
        <v>1235.3800000000001</v>
      </c>
      <c r="G1707" s="55">
        <v>1235.01</v>
      </c>
      <c r="I1707" s="68"/>
      <c r="J1707" s="69"/>
      <c r="K1707" s="69"/>
      <c r="L1707" s="70"/>
      <c r="M1707" s="70"/>
      <c r="N1707" s="68"/>
      <c r="O1707" s="68"/>
      <c r="P1707" s="70"/>
    </row>
    <row r="1708" spans="1:16" x14ac:dyDescent="0.25">
      <c r="A1708" s="61">
        <v>41072</v>
      </c>
      <c r="B1708" s="64" t="str">
        <f t="shared" si="75"/>
        <v>terça-feira</v>
      </c>
      <c r="C1708" s="54">
        <v>4.7400000000000005E-2</v>
      </c>
      <c r="D1708" s="53">
        <v>4.82E-2</v>
      </c>
      <c r="E1708" s="50">
        <v>1228.6099999999999</v>
      </c>
      <c r="F1708" s="50">
        <v>1217.28</v>
      </c>
      <c r="G1708" s="55">
        <v>1216.92</v>
      </c>
      <c r="I1708" s="68"/>
      <c r="J1708" s="69"/>
      <c r="K1708" s="69"/>
      <c r="L1708" s="70"/>
      <c r="M1708" s="70"/>
      <c r="N1708" s="68"/>
      <c r="O1708" s="68"/>
      <c r="P1708" s="70"/>
    </row>
    <row r="1709" spans="1:16" x14ac:dyDescent="0.25">
      <c r="A1709" s="61">
        <v>41073</v>
      </c>
      <c r="B1709" s="64" t="str">
        <f t="shared" si="75"/>
        <v>quarta-feira</v>
      </c>
      <c r="C1709" s="54">
        <v>4.7500000000000001E-2</v>
      </c>
      <c r="D1709" s="53">
        <v>4.8300000000000003E-2</v>
      </c>
      <c r="E1709" s="50">
        <v>1227.56</v>
      </c>
      <c r="F1709" s="50">
        <v>1216.25</v>
      </c>
      <c r="G1709" s="55">
        <v>1215.8800000000001</v>
      </c>
      <c r="I1709" s="68"/>
      <c r="J1709" s="69"/>
      <c r="K1709" s="69"/>
      <c r="L1709" s="70"/>
      <c r="M1709" s="70"/>
      <c r="N1709" s="68"/>
      <c r="O1709" s="68"/>
      <c r="P1709" s="70"/>
    </row>
    <row r="1710" spans="1:16" x14ac:dyDescent="0.25">
      <c r="A1710" s="61">
        <v>41074</v>
      </c>
      <c r="B1710" s="64" t="str">
        <f t="shared" si="75"/>
        <v>quinta-feira</v>
      </c>
      <c r="C1710" s="54">
        <v>4.7199999999999999E-2</v>
      </c>
      <c r="D1710" s="53">
        <v>4.8000000000000001E-2</v>
      </c>
      <c r="E1710" s="50">
        <v>1232.2</v>
      </c>
      <c r="F1710" s="50">
        <v>1220.8399999999999</v>
      </c>
      <c r="G1710" s="55">
        <v>1220.47</v>
      </c>
      <c r="I1710" s="68"/>
      <c r="J1710" s="69"/>
      <c r="K1710" s="69"/>
      <c r="L1710" s="70"/>
      <c r="M1710" s="70"/>
      <c r="N1710" s="68"/>
      <c r="O1710" s="68"/>
      <c r="P1710" s="70"/>
    </row>
    <row r="1711" spans="1:16" x14ac:dyDescent="0.25">
      <c r="A1711" s="61">
        <v>41075</v>
      </c>
      <c r="B1711" s="64" t="str">
        <f t="shared" si="75"/>
        <v>sexta-feira</v>
      </c>
      <c r="C1711" s="54">
        <v>4.6900000000000004E-2</v>
      </c>
      <c r="D1711" s="53">
        <v>4.7699999999999992E-2</v>
      </c>
      <c r="E1711" s="50">
        <v>1236.95</v>
      </c>
      <c r="F1711" s="50">
        <v>1225.56</v>
      </c>
      <c r="G1711" s="55">
        <v>1225.0899999999999</v>
      </c>
      <c r="I1711" s="68"/>
      <c r="J1711" s="69"/>
      <c r="K1711" s="69"/>
      <c r="L1711" s="70"/>
      <c r="M1711" s="70"/>
      <c r="N1711" s="68"/>
      <c r="O1711" s="68"/>
      <c r="P1711" s="70"/>
    </row>
    <row r="1712" spans="1:16" x14ac:dyDescent="0.25">
      <c r="A1712" s="61">
        <v>41078</v>
      </c>
      <c r="B1712" s="64" t="str">
        <f t="shared" si="75"/>
        <v>segunda-feira</v>
      </c>
      <c r="C1712" s="54">
        <v>4.7800000000000002E-2</v>
      </c>
      <c r="D1712" s="53">
        <v>4.8600000000000004E-2</v>
      </c>
      <c r="E1712" s="50">
        <v>1224.45</v>
      </c>
      <c r="F1712" s="50">
        <v>1213.18</v>
      </c>
      <c r="G1712" s="55">
        <v>1212.8699999999999</v>
      </c>
      <c r="I1712" s="68"/>
      <c r="J1712" s="69"/>
      <c r="K1712" s="69"/>
      <c r="L1712" s="70"/>
      <c r="M1712" s="70"/>
      <c r="N1712" s="68"/>
      <c r="O1712" s="68"/>
      <c r="P1712" s="70"/>
    </row>
    <row r="1713" spans="1:16" x14ac:dyDescent="0.25">
      <c r="A1713" s="61">
        <v>41079</v>
      </c>
      <c r="B1713" s="64" t="str">
        <f t="shared" si="75"/>
        <v>terça-feira</v>
      </c>
      <c r="C1713" s="54">
        <v>4.7699999999999992E-2</v>
      </c>
      <c r="D1713" s="53">
        <v>4.8499999999999995E-2</v>
      </c>
      <c r="E1713" s="50">
        <v>1226.17</v>
      </c>
      <c r="F1713" s="50">
        <v>1214.8900000000001</v>
      </c>
      <c r="G1713" s="55">
        <v>1214.58</v>
      </c>
      <c r="I1713" s="68"/>
      <c r="J1713" s="69"/>
      <c r="K1713" s="69"/>
      <c r="L1713" s="70"/>
      <c r="M1713" s="70"/>
      <c r="N1713" s="68"/>
      <c r="O1713" s="68"/>
      <c r="P1713" s="70"/>
    </row>
    <row r="1714" spans="1:16" x14ac:dyDescent="0.25">
      <c r="A1714" s="61">
        <v>41080</v>
      </c>
      <c r="B1714" s="64" t="str">
        <f t="shared" si="75"/>
        <v>quarta-feira</v>
      </c>
      <c r="C1714" s="54">
        <v>4.7300000000000002E-2</v>
      </c>
      <c r="D1714" s="53">
        <v>4.8099999999999997E-2</v>
      </c>
      <c r="E1714" s="50">
        <v>1232.17</v>
      </c>
      <c r="F1714" s="50">
        <v>1220.83</v>
      </c>
      <c r="G1714" s="55">
        <v>1220.52</v>
      </c>
      <c r="I1714" s="68"/>
      <c r="J1714" s="69"/>
      <c r="K1714" s="69"/>
      <c r="L1714" s="70"/>
      <c r="M1714" s="70"/>
      <c r="N1714" s="68"/>
      <c r="O1714" s="68"/>
      <c r="P1714" s="70"/>
    </row>
    <row r="1715" spans="1:16" x14ac:dyDescent="0.25">
      <c r="A1715" s="61">
        <v>41081</v>
      </c>
      <c r="B1715" s="64" t="str">
        <f t="shared" si="75"/>
        <v>quinta-feira</v>
      </c>
      <c r="C1715" s="54">
        <v>4.7E-2</v>
      </c>
      <c r="D1715" s="53">
        <v>4.7800000000000002E-2</v>
      </c>
      <c r="E1715" s="50">
        <v>1236.75</v>
      </c>
      <c r="F1715" s="50">
        <v>1225.3800000000001</v>
      </c>
      <c r="G1715" s="55">
        <v>1225.07</v>
      </c>
      <c r="I1715" s="68"/>
      <c r="J1715" s="69"/>
      <c r="K1715" s="69"/>
      <c r="L1715" s="70"/>
      <c r="M1715" s="70"/>
      <c r="N1715" s="68"/>
      <c r="O1715" s="68"/>
      <c r="P1715" s="70"/>
    </row>
    <row r="1716" spans="1:16" x14ac:dyDescent="0.25">
      <c r="A1716" s="61">
        <v>41082</v>
      </c>
      <c r="B1716" s="64" t="str">
        <f t="shared" si="75"/>
        <v>sexta-feira</v>
      </c>
      <c r="C1716" s="54">
        <v>4.6500000000000007E-2</v>
      </c>
      <c r="D1716" s="53">
        <v>4.7300000000000002E-2</v>
      </c>
      <c r="E1716" s="50">
        <v>1244.07</v>
      </c>
      <c r="F1716" s="50">
        <v>1232.6199999999999</v>
      </c>
      <c r="G1716" s="55">
        <v>1232.24</v>
      </c>
      <c r="I1716" s="68"/>
      <c r="J1716" s="69"/>
      <c r="K1716" s="69"/>
      <c r="L1716" s="70"/>
      <c r="M1716" s="70"/>
      <c r="N1716" s="68"/>
      <c r="O1716" s="68"/>
      <c r="P1716" s="70"/>
    </row>
    <row r="1717" spans="1:16" x14ac:dyDescent="0.25">
      <c r="A1717" s="61">
        <v>41085</v>
      </c>
      <c r="B1717" s="64" t="str">
        <f t="shared" si="75"/>
        <v>segunda-feira</v>
      </c>
      <c r="C1717" s="54">
        <v>4.6500000000000007E-2</v>
      </c>
      <c r="D1717" s="53">
        <v>4.7300000000000002E-2</v>
      </c>
      <c r="E1717" s="50">
        <v>1244.3399999999999</v>
      </c>
      <c r="F1717" s="50">
        <v>1232.8900000000001</v>
      </c>
      <c r="G1717" s="55">
        <v>1232.6199999999999</v>
      </c>
      <c r="I1717" s="68"/>
      <c r="J1717" s="69"/>
      <c r="K1717" s="69"/>
      <c r="L1717" s="70"/>
      <c r="M1717" s="70"/>
      <c r="N1717" s="68"/>
      <c r="O1717" s="68"/>
      <c r="P1717" s="70"/>
    </row>
    <row r="1718" spans="1:16" x14ac:dyDescent="0.25">
      <c r="A1718" s="61">
        <v>41086</v>
      </c>
      <c r="B1718" s="64" t="str">
        <f t="shared" si="75"/>
        <v>terça-feira</v>
      </c>
      <c r="C1718" s="54">
        <v>4.58E-2</v>
      </c>
      <c r="D1718" s="53">
        <v>4.6600000000000003E-2</v>
      </c>
      <c r="E1718" s="50">
        <v>1254.73</v>
      </c>
      <c r="F1718" s="50">
        <v>1243.18</v>
      </c>
      <c r="G1718" s="55">
        <v>1242.9100000000001</v>
      </c>
      <c r="I1718" s="68"/>
      <c r="J1718" s="69"/>
      <c r="K1718" s="69"/>
      <c r="L1718" s="70"/>
      <c r="M1718" s="70"/>
      <c r="N1718" s="68"/>
      <c r="O1718" s="68"/>
      <c r="P1718" s="70"/>
    </row>
    <row r="1719" spans="1:16" x14ac:dyDescent="0.25">
      <c r="A1719" s="61">
        <v>41087</v>
      </c>
      <c r="B1719" s="64" t="str">
        <f t="shared" si="75"/>
        <v>quarta-feira</v>
      </c>
      <c r="C1719" s="54">
        <v>4.58E-2</v>
      </c>
      <c r="D1719" s="53">
        <v>4.6600000000000003E-2</v>
      </c>
      <c r="E1719" s="50">
        <v>1255</v>
      </c>
      <c r="F1719" s="50">
        <v>1243.45</v>
      </c>
      <c r="G1719" s="55">
        <v>1243.18</v>
      </c>
      <c r="I1719" s="68"/>
      <c r="J1719" s="69"/>
      <c r="K1719" s="69"/>
      <c r="L1719" s="70"/>
      <c r="M1719" s="70"/>
      <c r="N1719" s="68"/>
      <c r="O1719" s="68"/>
      <c r="P1719" s="70"/>
    </row>
    <row r="1720" spans="1:16" x14ac:dyDescent="0.25">
      <c r="A1720" s="61">
        <v>41088</v>
      </c>
      <c r="B1720" s="64" t="str">
        <f t="shared" si="75"/>
        <v>quinta-feira</v>
      </c>
      <c r="C1720" s="54">
        <v>4.6100000000000002E-2</v>
      </c>
      <c r="D1720" s="53">
        <v>4.6900000000000004E-2</v>
      </c>
      <c r="E1720" s="50">
        <v>1250.93</v>
      </c>
      <c r="F1720" s="50">
        <v>1239.43</v>
      </c>
      <c r="G1720" s="55">
        <v>1239.1500000000001</v>
      </c>
      <c r="I1720" s="68"/>
      <c r="J1720" s="69"/>
      <c r="K1720" s="69"/>
      <c r="L1720" s="70"/>
      <c r="M1720" s="70"/>
      <c r="N1720" s="68"/>
      <c r="O1720" s="68"/>
      <c r="P1720" s="70"/>
    </row>
    <row r="1721" spans="1:16" x14ac:dyDescent="0.25">
      <c r="A1721" s="61">
        <v>41089</v>
      </c>
      <c r="B1721" s="64" t="str">
        <f t="shared" si="75"/>
        <v>sexta-feira</v>
      </c>
      <c r="C1721" s="54">
        <v>4.6699999999999998E-2</v>
      </c>
      <c r="D1721" s="53">
        <v>4.7500000000000001E-2</v>
      </c>
      <c r="E1721" s="50">
        <v>1242.67</v>
      </c>
      <c r="F1721" s="50">
        <v>1231.25</v>
      </c>
      <c r="G1721" s="55">
        <v>1230.8800000000001</v>
      </c>
      <c r="I1721" s="68"/>
      <c r="J1721" s="69"/>
      <c r="K1721" s="69"/>
      <c r="L1721" s="70"/>
      <c r="M1721" s="70"/>
      <c r="N1721" s="68"/>
      <c r="O1721" s="68"/>
      <c r="P1721" s="70"/>
    </row>
    <row r="1722" spans="1:16" x14ac:dyDescent="0.25">
      <c r="A1722" s="61">
        <v>41092</v>
      </c>
      <c r="B1722" s="64" t="str">
        <f t="shared" si="75"/>
        <v>segunda-feira</v>
      </c>
      <c r="C1722" s="54">
        <v>4.6199999999999998E-2</v>
      </c>
      <c r="D1722" s="53">
        <v>4.7E-2</v>
      </c>
      <c r="E1722" s="50">
        <v>1250.1300000000001</v>
      </c>
      <c r="F1722" s="50">
        <v>1238.6500000000001</v>
      </c>
      <c r="G1722" s="55">
        <v>1238.3699999999999</v>
      </c>
      <c r="I1722" s="68"/>
      <c r="J1722" s="69"/>
      <c r="K1722" s="69"/>
      <c r="L1722" s="70"/>
      <c r="M1722" s="70"/>
      <c r="N1722" s="68"/>
      <c r="O1722" s="68"/>
      <c r="P1722" s="70"/>
    </row>
    <row r="1723" spans="1:16" x14ac:dyDescent="0.25">
      <c r="A1723" s="61">
        <v>41093</v>
      </c>
      <c r="B1723" s="64" t="str">
        <f t="shared" si="75"/>
        <v>terça-feira</v>
      </c>
      <c r="C1723" s="54">
        <v>4.58E-2</v>
      </c>
      <c r="D1723" s="53">
        <v>4.6600000000000003E-2</v>
      </c>
      <c r="E1723" s="50">
        <v>1256.19</v>
      </c>
      <c r="F1723" s="50">
        <v>1244.6500000000001</v>
      </c>
      <c r="G1723" s="55">
        <v>1244.3800000000001</v>
      </c>
      <c r="I1723" s="68"/>
      <c r="J1723" s="69"/>
      <c r="K1723" s="69"/>
      <c r="L1723" s="70"/>
      <c r="M1723" s="70"/>
      <c r="N1723" s="68"/>
      <c r="O1723" s="68"/>
      <c r="P1723" s="70"/>
    </row>
    <row r="1724" spans="1:16" x14ac:dyDescent="0.25">
      <c r="A1724" s="61">
        <v>41094</v>
      </c>
      <c r="B1724" s="64" t="str">
        <f t="shared" si="75"/>
        <v>quarta-feira</v>
      </c>
      <c r="C1724" s="54">
        <v>4.5899999999999996E-2</v>
      </c>
      <c r="D1724" s="53">
        <v>4.6699999999999998E-2</v>
      </c>
      <c r="E1724" s="50">
        <v>1255.02</v>
      </c>
      <c r="F1724" s="50">
        <v>1243.49</v>
      </c>
      <c r="G1724" s="55">
        <v>1243.22</v>
      </c>
      <c r="I1724" s="68"/>
      <c r="J1724" s="69"/>
      <c r="K1724" s="69"/>
      <c r="L1724" s="70"/>
      <c r="M1724" s="70"/>
      <c r="N1724" s="68"/>
      <c r="O1724" s="68"/>
      <c r="P1724" s="70"/>
    </row>
    <row r="1725" spans="1:16" x14ac:dyDescent="0.25">
      <c r="A1725" s="61">
        <v>41095</v>
      </c>
      <c r="B1725" s="64" t="str">
        <f t="shared" si="75"/>
        <v>quinta-feira</v>
      </c>
      <c r="C1725" s="54">
        <v>4.6300000000000001E-2</v>
      </c>
      <c r="D1725" s="53">
        <v>4.7100000000000003E-2</v>
      </c>
      <c r="E1725" s="50">
        <v>1249.51</v>
      </c>
      <c r="F1725" s="50">
        <v>1238.05</v>
      </c>
      <c r="G1725" s="55">
        <v>1237.77</v>
      </c>
      <c r="I1725" s="68"/>
      <c r="J1725" s="69"/>
      <c r="K1725" s="69"/>
      <c r="L1725" s="70"/>
      <c r="M1725" s="70"/>
      <c r="N1725" s="68"/>
      <c r="O1725" s="68"/>
      <c r="P1725" s="70"/>
    </row>
    <row r="1726" spans="1:16" x14ac:dyDescent="0.25">
      <c r="A1726" s="61">
        <v>41096</v>
      </c>
      <c r="B1726" s="64" t="str">
        <f t="shared" si="75"/>
        <v>sexta-feira</v>
      </c>
      <c r="C1726" s="54">
        <v>4.6900000000000004E-2</v>
      </c>
      <c r="D1726" s="53">
        <v>4.7699999999999992E-2</v>
      </c>
      <c r="E1726" s="50">
        <v>1240.8800000000001</v>
      </c>
      <c r="F1726" s="50">
        <v>1229.5</v>
      </c>
      <c r="G1726" s="55">
        <v>1229.18</v>
      </c>
      <c r="I1726" s="68"/>
      <c r="J1726" s="69"/>
      <c r="K1726" s="69"/>
      <c r="L1726" s="70"/>
      <c r="M1726" s="70"/>
      <c r="N1726" s="68"/>
      <c r="O1726" s="68"/>
      <c r="P1726" s="70"/>
    </row>
    <row r="1727" spans="1:16" x14ac:dyDescent="0.25">
      <c r="A1727" s="61">
        <v>41099</v>
      </c>
      <c r="B1727" s="64" t="str">
        <f t="shared" si="75"/>
        <v>segunda-feira</v>
      </c>
      <c r="C1727" s="54">
        <v>4.6399999999999997E-2</v>
      </c>
      <c r="D1727" s="53">
        <v>4.7199999999999999E-2</v>
      </c>
      <c r="E1727" s="50">
        <v>1248.31</v>
      </c>
      <c r="F1727" s="50">
        <v>1236.8599999999999</v>
      </c>
      <c r="G1727" s="55">
        <v>1236.5999999999999</v>
      </c>
      <c r="I1727" s="68"/>
      <c r="J1727" s="69"/>
      <c r="K1727" s="69"/>
      <c r="L1727" s="70"/>
      <c r="M1727" s="70"/>
      <c r="N1727" s="68"/>
      <c r="O1727" s="68"/>
      <c r="P1727" s="70"/>
    </row>
    <row r="1728" spans="1:16" x14ac:dyDescent="0.25">
      <c r="A1728" s="61">
        <v>41100</v>
      </c>
      <c r="B1728" s="64" t="str">
        <f t="shared" si="75"/>
        <v>terça-feira</v>
      </c>
      <c r="C1728" s="54">
        <v>4.6399999999999997E-2</v>
      </c>
      <c r="D1728" s="53">
        <v>4.7199999999999999E-2</v>
      </c>
      <c r="E1728" s="50">
        <v>1248.57</v>
      </c>
      <c r="F1728" s="50">
        <v>1237.1199999999999</v>
      </c>
      <c r="G1728" s="55">
        <v>1236.8599999999999</v>
      </c>
      <c r="I1728" s="68"/>
      <c r="J1728" s="69"/>
      <c r="K1728" s="69"/>
      <c r="L1728" s="70"/>
      <c r="M1728" s="70"/>
      <c r="N1728" s="68"/>
      <c r="O1728" s="68"/>
      <c r="P1728" s="70"/>
    </row>
    <row r="1729" spans="1:16" x14ac:dyDescent="0.25">
      <c r="A1729" s="61">
        <v>41101</v>
      </c>
      <c r="B1729" s="64" t="str">
        <f t="shared" si="75"/>
        <v>quarta-feira</v>
      </c>
      <c r="C1729" s="54">
        <v>4.5999999999999999E-2</v>
      </c>
      <c r="D1729" s="53">
        <v>4.6799999999999994E-2</v>
      </c>
      <c r="E1729" s="50">
        <v>1254.5899999999999</v>
      </c>
      <c r="F1729" s="50">
        <v>1243.0899999999999</v>
      </c>
      <c r="G1729" s="55">
        <v>1242.83</v>
      </c>
      <c r="I1729" s="68"/>
      <c r="J1729" s="69"/>
      <c r="K1729" s="69"/>
      <c r="L1729" s="70"/>
      <c r="M1729" s="70"/>
      <c r="N1729" s="68"/>
      <c r="O1729" s="68"/>
      <c r="P1729" s="70"/>
    </row>
    <row r="1730" spans="1:16" x14ac:dyDescent="0.25">
      <c r="A1730" s="61">
        <v>41102</v>
      </c>
      <c r="B1730" s="64" t="str">
        <f t="shared" si="75"/>
        <v>quinta-feira</v>
      </c>
      <c r="C1730" s="54">
        <v>4.5100000000000001E-2</v>
      </c>
      <c r="D1730" s="53">
        <v>4.5899999999999996E-2</v>
      </c>
      <c r="E1730" s="50">
        <v>1267.92</v>
      </c>
      <c r="F1730" s="50">
        <v>1256.29</v>
      </c>
      <c r="G1730" s="55">
        <v>1256.03</v>
      </c>
      <c r="I1730" s="68"/>
      <c r="J1730" s="69"/>
      <c r="K1730" s="69"/>
      <c r="L1730" s="70"/>
      <c r="M1730" s="70"/>
      <c r="N1730" s="68"/>
      <c r="O1730" s="68"/>
      <c r="P1730" s="70"/>
    </row>
    <row r="1731" spans="1:16" x14ac:dyDescent="0.25">
      <c r="A1731" s="61">
        <v>41103</v>
      </c>
      <c r="B1731" s="64" t="str">
        <f t="shared" ref="B1731:B1794" si="76">TEXT(A1731,"dddd")</f>
        <v>sexta-feira</v>
      </c>
      <c r="C1731" s="54">
        <v>4.5400000000000003E-2</v>
      </c>
      <c r="D1731" s="53">
        <v>4.6199999999999998E-2</v>
      </c>
      <c r="E1731" s="50">
        <v>1263.93</v>
      </c>
      <c r="F1731" s="50">
        <v>1252.3399999999999</v>
      </c>
      <c r="G1731" s="55">
        <v>1251.96</v>
      </c>
      <c r="I1731" s="68"/>
      <c r="J1731" s="69"/>
      <c r="K1731" s="69"/>
      <c r="L1731" s="70"/>
      <c r="M1731" s="70"/>
      <c r="N1731" s="68"/>
      <c r="O1731" s="68"/>
      <c r="P1731" s="70"/>
    </row>
    <row r="1732" spans="1:16" x14ac:dyDescent="0.25">
      <c r="A1732" s="61">
        <v>41106</v>
      </c>
      <c r="B1732" s="64" t="str">
        <f t="shared" si="76"/>
        <v>segunda-feira</v>
      </c>
      <c r="C1732" s="54">
        <v>4.4800000000000006E-2</v>
      </c>
      <c r="D1732" s="53">
        <v>4.5599999999999995E-2</v>
      </c>
      <c r="E1732" s="50">
        <v>1273.01</v>
      </c>
      <c r="F1732" s="50">
        <v>1261.3399999999999</v>
      </c>
      <c r="G1732" s="55">
        <v>1261.02</v>
      </c>
      <c r="I1732" s="68"/>
      <c r="J1732" s="69"/>
      <c r="K1732" s="69"/>
      <c r="L1732" s="70"/>
      <c r="M1732" s="70"/>
      <c r="N1732" s="68"/>
      <c r="O1732" s="68"/>
      <c r="P1732" s="70"/>
    </row>
    <row r="1733" spans="1:16" x14ac:dyDescent="0.25">
      <c r="A1733" s="61">
        <v>41107</v>
      </c>
      <c r="B1733" s="64" t="str">
        <f t="shared" si="76"/>
        <v>terça-feira</v>
      </c>
      <c r="C1733" s="54">
        <v>4.3799999999999999E-2</v>
      </c>
      <c r="D1733" s="53">
        <v>4.4600000000000001E-2</v>
      </c>
      <c r="E1733" s="50">
        <v>1288.08</v>
      </c>
      <c r="F1733" s="50">
        <v>1276.27</v>
      </c>
      <c r="G1733" s="55">
        <v>1275.95</v>
      </c>
      <c r="I1733" s="68"/>
      <c r="J1733" s="69"/>
      <c r="K1733" s="69"/>
      <c r="L1733" s="70"/>
      <c r="M1733" s="70"/>
      <c r="N1733" s="68"/>
      <c r="O1733" s="68"/>
      <c r="P1733" s="70"/>
    </row>
    <row r="1734" spans="1:16" x14ac:dyDescent="0.25">
      <c r="A1734" s="61">
        <v>41108</v>
      </c>
      <c r="B1734" s="64" t="str">
        <f t="shared" si="76"/>
        <v>quarta-feira</v>
      </c>
      <c r="C1734" s="54">
        <v>4.3799999999999999E-2</v>
      </c>
      <c r="D1734" s="53">
        <v>4.4600000000000001E-2</v>
      </c>
      <c r="E1734" s="50">
        <v>1288.4000000000001</v>
      </c>
      <c r="F1734" s="50">
        <v>1276.58</v>
      </c>
      <c r="G1734" s="55">
        <v>1276.27</v>
      </c>
      <c r="I1734" s="68"/>
      <c r="J1734" s="69"/>
      <c r="K1734" s="69"/>
      <c r="L1734" s="70"/>
      <c r="M1734" s="70"/>
      <c r="N1734" s="68"/>
      <c r="O1734" s="68"/>
      <c r="P1734" s="70"/>
    </row>
    <row r="1735" spans="1:16" x14ac:dyDescent="0.25">
      <c r="A1735" s="61">
        <v>41109</v>
      </c>
      <c r="B1735" s="64" t="str">
        <f t="shared" si="76"/>
        <v>quinta-feira</v>
      </c>
      <c r="C1735" s="54">
        <v>4.36E-2</v>
      </c>
      <c r="D1735" s="53">
        <v>4.4400000000000002E-2</v>
      </c>
      <c r="E1735" s="50">
        <v>1291.69</v>
      </c>
      <c r="F1735" s="50">
        <v>1279.8399999999999</v>
      </c>
      <c r="G1735" s="55">
        <v>1279.52</v>
      </c>
      <c r="I1735" s="68"/>
      <c r="J1735" s="69"/>
      <c r="K1735" s="69"/>
      <c r="L1735" s="70"/>
      <c r="M1735" s="70"/>
      <c r="N1735" s="68"/>
      <c r="O1735" s="68"/>
      <c r="P1735" s="70"/>
    </row>
    <row r="1736" spans="1:16" x14ac:dyDescent="0.25">
      <c r="A1736" s="61">
        <v>41110</v>
      </c>
      <c r="B1736" s="64" t="str">
        <f t="shared" si="76"/>
        <v>sexta-feira</v>
      </c>
      <c r="C1736" s="54">
        <v>4.3200000000000002E-2</v>
      </c>
      <c r="D1736" s="53">
        <v>4.4000000000000004E-2</v>
      </c>
      <c r="E1736" s="50">
        <v>1298.1600000000001</v>
      </c>
      <c r="F1736" s="50">
        <v>1286.25</v>
      </c>
      <c r="G1736" s="55">
        <v>1285.75</v>
      </c>
      <c r="I1736" s="68"/>
      <c r="J1736" s="69"/>
      <c r="K1736" s="69"/>
      <c r="L1736" s="70"/>
      <c r="M1736" s="70"/>
      <c r="N1736" s="68"/>
      <c r="O1736" s="68"/>
      <c r="P1736" s="70"/>
    </row>
    <row r="1737" spans="1:16" x14ac:dyDescent="0.25">
      <c r="A1737" s="61">
        <v>41113</v>
      </c>
      <c r="B1737" s="64" t="str">
        <f t="shared" si="76"/>
        <v>segunda-feira</v>
      </c>
      <c r="C1737" s="54">
        <v>4.2599999999999999E-2</v>
      </c>
      <c r="D1737" s="53">
        <v>4.3400000000000001E-2</v>
      </c>
      <c r="E1737" s="50">
        <v>1308.05</v>
      </c>
      <c r="F1737" s="50">
        <v>1296.05</v>
      </c>
      <c r="G1737" s="55">
        <v>1295.67</v>
      </c>
      <c r="I1737" s="68"/>
      <c r="J1737" s="69"/>
      <c r="K1737" s="69"/>
      <c r="L1737" s="70"/>
      <c r="M1737" s="70"/>
      <c r="N1737" s="68"/>
      <c r="O1737" s="68"/>
      <c r="P1737" s="70"/>
    </row>
    <row r="1738" spans="1:16" x14ac:dyDescent="0.25">
      <c r="A1738" s="61">
        <v>41114</v>
      </c>
      <c r="B1738" s="64" t="str">
        <f t="shared" si="76"/>
        <v>terça-feira</v>
      </c>
      <c r="C1738" s="54">
        <v>4.1900000000000007E-2</v>
      </c>
      <c r="D1738" s="53">
        <v>4.2699999999999995E-2</v>
      </c>
      <c r="E1738" s="50">
        <v>1319.02</v>
      </c>
      <c r="F1738" s="50">
        <v>1306.92</v>
      </c>
      <c r="G1738" s="55">
        <v>1306.54</v>
      </c>
      <c r="I1738" s="68"/>
      <c r="J1738" s="69"/>
      <c r="K1738" s="69"/>
      <c r="L1738" s="70"/>
      <c r="M1738" s="70"/>
      <c r="N1738" s="68"/>
      <c r="O1738" s="68"/>
      <c r="P1738" s="70"/>
    </row>
    <row r="1739" spans="1:16" x14ac:dyDescent="0.25">
      <c r="A1739" s="61">
        <v>41115</v>
      </c>
      <c r="B1739" s="64" t="str">
        <f t="shared" si="76"/>
        <v>quarta-feira</v>
      </c>
      <c r="C1739" s="54">
        <v>4.2500000000000003E-2</v>
      </c>
      <c r="D1739" s="53">
        <v>4.3299999999999998E-2</v>
      </c>
      <c r="E1739" s="50">
        <v>1310.31</v>
      </c>
      <c r="F1739" s="50">
        <v>1298.3</v>
      </c>
      <c r="G1739" s="55">
        <v>1297.92</v>
      </c>
      <c r="I1739" s="68"/>
      <c r="J1739" s="69"/>
      <c r="K1739" s="69"/>
      <c r="L1739" s="70"/>
      <c r="M1739" s="70"/>
      <c r="N1739" s="68"/>
      <c r="O1739" s="68"/>
      <c r="P1739" s="70"/>
    </row>
    <row r="1740" spans="1:16" x14ac:dyDescent="0.25">
      <c r="A1740" s="61">
        <v>41116</v>
      </c>
      <c r="B1740" s="64" t="str">
        <f t="shared" si="76"/>
        <v>quinta-feira</v>
      </c>
      <c r="C1740" s="54">
        <v>4.2199999999999994E-2</v>
      </c>
      <c r="D1740" s="53">
        <v>4.2999999999999997E-2</v>
      </c>
      <c r="E1740" s="50">
        <v>1315.22</v>
      </c>
      <c r="F1740" s="50">
        <v>1303.17</v>
      </c>
      <c r="G1740" s="55">
        <v>1302.79</v>
      </c>
      <c r="I1740" s="68"/>
      <c r="J1740" s="69"/>
      <c r="K1740" s="69"/>
      <c r="L1740" s="70"/>
      <c r="M1740" s="70"/>
      <c r="N1740" s="68"/>
      <c r="O1740" s="68"/>
      <c r="P1740" s="70"/>
    </row>
    <row r="1741" spans="1:16" x14ac:dyDescent="0.25">
      <c r="A1741" s="61">
        <v>41117</v>
      </c>
      <c r="B1741" s="64" t="str">
        <f t="shared" si="76"/>
        <v>sexta-feira</v>
      </c>
      <c r="C1741" s="54">
        <v>4.2199999999999994E-2</v>
      </c>
      <c r="D1741" s="53">
        <v>4.2999999999999997E-2</v>
      </c>
      <c r="E1741" s="50">
        <v>1315.92</v>
      </c>
      <c r="F1741" s="50">
        <v>1303.8599999999999</v>
      </c>
      <c r="G1741" s="55">
        <v>1303.17</v>
      </c>
      <c r="I1741" s="68"/>
      <c r="J1741" s="69"/>
      <c r="K1741" s="69"/>
      <c r="L1741" s="70"/>
      <c r="M1741" s="70"/>
      <c r="N1741" s="68"/>
      <c r="O1741" s="68"/>
      <c r="P1741" s="70"/>
    </row>
    <row r="1742" spans="1:16" x14ac:dyDescent="0.25">
      <c r="A1742" s="61">
        <v>41120</v>
      </c>
      <c r="B1742" s="64" t="str">
        <f t="shared" si="76"/>
        <v>segunda-feira</v>
      </c>
      <c r="C1742" s="54">
        <v>4.3200000000000002E-2</v>
      </c>
      <c r="D1742" s="53">
        <v>4.4000000000000004E-2</v>
      </c>
      <c r="E1742" s="50">
        <v>1301.24</v>
      </c>
      <c r="F1742" s="50">
        <v>1289.33</v>
      </c>
      <c r="G1742" s="55">
        <v>1288.95</v>
      </c>
      <c r="I1742" s="68"/>
      <c r="J1742" s="69"/>
      <c r="K1742" s="69"/>
      <c r="L1742" s="70"/>
      <c r="M1742" s="70"/>
      <c r="N1742" s="68"/>
      <c r="O1742" s="68"/>
      <c r="P1742" s="70"/>
    </row>
    <row r="1743" spans="1:16" x14ac:dyDescent="0.25">
      <c r="A1743" s="61">
        <v>41121</v>
      </c>
      <c r="B1743" s="64" t="str">
        <f t="shared" si="76"/>
        <v>terça-feira</v>
      </c>
      <c r="C1743" s="54">
        <v>4.3200000000000002E-2</v>
      </c>
      <c r="D1743" s="53">
        <v>4.4000000000000004E-2</v>
      </c>
      <c r="E1743" s="50">
        <v>1301.6199999999999</v>
      </c>
      <c r="F1743" s="50">
        <v>1289.71</v>
      </c>
      <c r="G1743" s="55">
        <v>1289.33</v>
      </c>
      <c r="I1743" s="68"/>
      <c r="J1743" s="69"/>
      <c r="K1743" s="69"/>
      <c r="L1743" s="70"/>
      <c r="M1743" s="70"/>
      <c r="N1743" s="68"/>
      <c r="O1743" s="68"/>
      <c r="P1743" s="70"/>
    </row>
    <row r="1744" spans="1:16" x14ac:dyDescent="0.25">
      <c r="A1744" s="61">
        <v>41122</v>
      </c>
      <c r="B1744" s="64" t="str">
        <f t="shared" si="76"/>
        <v>quarta-feira</v>
      </c>
      <c r="C1744" s="54">
        <v>4.2699999999999995E-2</v>
      </c>
      <c r="D1744" s="53">
        <v>4.3499999999999997E-2</v>
      </c>
      <c r="E1744" s="50">
        <v>1309.5</v>
      </c>
      <c r="F1744" s="50">
        <v>1297.52</v>
      </c>
      <c r="G1744" s="55">
        <v>1297.1400000000001</v>
      </c>
      <c r="I1744" s="68"/>
      <c r="J1744" s="69"/>
      <c r="K1744" s="69"/>
      <c r="L1744" s="70"/>
      <c r="M1744" s="70"/>
      <c r="N1744" s="68"/>
      <c r="O1744" s="68"/>
      <c r="P1744" s="70"/>
    </row>
    <row r="1745" spans="1:16" x14ac:dyDescent="0.25">
      <c r="A1745" s="61">
        <v>41123</v>
      </c>
      <c r="B1745" s="64" t="str">
        <f t="shared" si="76"/>
        <v>quinta-feira</v>
      </c>
      <c r="C1745" s="54">
        <v>4.24E-2</v>
      </c>
      <c r="D1745" s="53">
        <v>4.3200000000000002E-2</v>
      </c>
      <c r="E1745" s="50">
        <v>1314.4</v>
      </c>
      <c r="F1745" s="50">
        <v>1302.3699999999999</v>
      </c>
      <c r="G1745" s="55">
        <v>1302</v>
      </c>
      <c r="I1745" s="68"/>
      <c r="J1745" s="69"/>
      <c r="K1745" s="69"/>
      <c r="L1745" s="70"/>
      <c r="M1745" s="70"/>
      <c r="N1745" s="68"/>
      <c r="O1745" s="68"/>
      <c r="P1745" s="70"/>
    </row>
    <row r="1746" spans="1:16" x14ac:dyDescent="0.25">
      <c r="A1746" s="61">
        <v>41124</v>
      </c>
      <c r="B1746" s="64" t="str">
        <f t="shared" si="76"/>
        <v>sexta-feira</v>
      </c>
      <c r="C1746" s="54">
        <v>4.2300000000000004E-2</v>
      </c>
      <c r="D1746" s="53">
        <v>4.3099999999999999E-2</v>
      </c>
      <c r="E1746" s="50">
        <v>1316.62</v>
      </c>
      <c r="F1746" s="50">
        <v>1304.57</v>
      </c>
      <c r="G1746" s="55">
        <v>1303.8699999999999</v>
      </c>
      <c r="I1746" s="68"/>
      <c r="J1746" s="69"/>
      <c r="K1746" s="69"/>
      <c r="L1746" s="70"/>
      <c r="M1746" s="70"/>
      <c r="N1746" s="68"/>
      <c r="O1746" s="68"/>
      <c r="P1746" s="70"/>
    </row>
    <row r="1747" spans="1:16" x14ac:dyDescent="0.25">
      <c r="A1747" s="61">
        <v>41127</v>
      </c>
      <c r="B1747" s="64" t="str">
        <f t="shared" si="76"/>
        <v>segunda-feira</v>
      </c>
      <c r="C1747" s="54">
        <v>4.2300000000000004E-2</v>
      </c>
      <c r="D1747" s="53">
        <v>4.3099999999999999E-2</v>
      </c>
      <c r="E1747" s="50">
        <v>1316.99</v>
      </c>
      <c r="F1747" s="50">
        <v>1304.95</v>
      </c>
      <c r="G1747" s="55">
        <v>1304.57</v>
      </c>
      <c r="I1747" s="68"/>
      <c r="J1747" s="69"/>
      <c r="K1747" s="69"/>
      <c r="L1747" s="70"/>
      <c r="M1747" s="70"/>
      <c r="N1747" s="68"/>
      <c r="O1747" s="68"/>
      <c r="P1747" s="70"/>
    </row>
    <row r="1748" spans="1:16" x14ac:dyDescent="0.25">
      <c r="A1748" s="61">
        <v>41128</v>
      </c>
      <c r="B1748" s="64" t="str">
        <f t="shared" si="76"/>
        <v>terça-feira</v>
      </c>
      <c r="C1748" s="54">
        <v>4.2199999999999994E-2</v>
      </c>
      <c r="D1748" s="53">
        <v>4.2999999999999997E-2</v>
      </c>
      <c r="E1748" s="50">
        <v>1318.89</v>
      </c>
      <c r="F1748" s="50">
        <v>1306.83</v>
      </c>
      <c r="G1748" s="55">
        <v>1306.45</v>
      </c>
      <c r="I1748" s="68"/>
      <c r="J1748" s="69"/>
      <c r="K1748" s="69"/>
      <c r="L1748" s="70"/>
      <c r="M1748" s="70"/>
      <c r="N1748" s="68"/>
      <c r="O1748" s="68"/>
      <c r="P1748" s="70"/>
    </row>
    <row r="1749" spans="1:16" x14ac:dyDescent="0.25">
      <c r="A1749" s="61">
        <v>41129</v>
      </c>
      <c r="B1749" s="64" t="str">
        <f t="shared" si="76"/>
        <v>quarta-feira</v>
      </c>
      <c r="C1749" s="54">
        <v>4.1299999999999996E-2</v>
      </c>
      <c r="D1749" s="53">
        <v>4.2099999999999999E-2</v>
      </c>
      <c r="E1749" s="50">
        <v>1333.51</v>
      </c>
      <c r="F1749" s="50">
        <v>1321.31</v>
      </c>
      <c r="G1749" s="55">
        <v>1320.91</v>
      </c>
      <c r="I1749" s="68"/>
      <c r="J1749" s="69"/>
      <c r="K1749" s="69"/>
      <c r="L1749" s="70"/>
      <c r="M1749" s="70"/>
      <c r="N1749" s="68"/>
      <c r="O1749" s="68"/>
      <c r="P1749" s="70"/>
    </row>
    <row r="1750" spans="1:16" x14ac:dyDescent="0.25">
      <c r="A1750" s="61">
        <v>41130</v>
      </c>
      <c r="B1750" s="64" t="str">
        <f t="shared" si="76"/>
        <v>quinta-feira</v>
      </c>
      <c r="C1750" s="54">
        <v>4.1200000000000001E-2</v>
      </c>
      <c r="D1750" s="53">
        <v>4.2000000000000003E-2</v>
      </c>
      <c r="E1750" s="50">
        <v>1335.44</v>
      </c>
      <c r="F1750" s="50">
        <v>1323.23</v>
      </c>
      <c r="G1750" s="55">
        <v>1322.83</v>
      </c>
      <c r="I1750" s="68"/>
      <c r="J1750" s="69"/>
      <c r="K1750" s="69"/>
      <c r="L1750" s="70"/>
      <c r="M1750" s="70"/>
      <c r="N1750" s="68"/>
      <c r="O1750" s="68"/>
      <c r="P1750" s="70"/>
    </row>
    <row r="1751" spans="1:16" x14ac:dyDescent="0.25">
      <c r="A1751" s="61">
        <v>41131</v>
      </c>
      <c r="B1751" s="64" t="str">
        <f t="shared" si="76"/>
        <v>sexta-feira</v>
      </c>
      <c r="C1751" s="54">
        <v>4.1399999999999999E-2</v>
      </c>
      <c r="D1751" s="53">
        <v>4.2199999999999994E-2</v>
      </c>
      <c r="E1751" s="50">
        <v>1333.15</v>
      </c>
      <c r="F1751" s="50">
        <v>1320.96</v>
      </c>
      <c r="G1751" s="55">
        <v>1320.19</v>
      </c>
      <c r="I1751" s="68"/>
      <c r="J1751" s="69"/>
      <c r="K1751" s="69"/>
      <c r="L1751" s="70"/>
      <c r="M1751" s="70"/>
      <c r="N1751" s="68"/>
      <c r="O1751" s="68"/>
      <c r="P1751" s="70"/>
    </row>
    <row r="1752" spans="1:16" x14ac:dyDescent="0.25">
      <c r="A1752" s="61">
        <v>41134</v>
      </c>
      <c r="B1752" s="64" t="str">
        <f t="shared" si="76"/>
        <v>segunda-feira</v>
      </c>
      <c r="C1752" s="54">
        <v>4.2000000000000003E-2</v>
      </c>
      <c r="D1752" s="53">
        <v>4.2800000000000005E-2</v>
      </c>
      <c r="E1752" s="50">
        <v>1324.39</v>
      </c>
      <c r="F1752" s="50">
        <v>1312.3</v>
      </c>
      <c r="G1752" s="55">
        <v>1311.9</v>
      </c>
      <c r="I1752" s="68"/>
      <c r="J1752" s="69"/>
      <c r="K1752" s="69"/>
      <c r="L1752" s="70"/>
      <c r="M1752" s="70"/>
      <c r="N1752" s="68"/>
      <c r="O1752" s="68"/>
      <c r="P1752" s="70"/>
    </row>
    <row r="1753" spans="1:16" x14ac:dyDescent="0.25">
      <c r="A1753" s="61">
        <v>41135</v>
      </c>
      <c r="B1753" s="64" t="str">
        <f t="shared" si="76"/>
        <v>terça-feira</v>
      </c>
      <c r="C1753" s="54">
        <v>4.1900000000000007E-2</v>
      </c>
      <c r="D1753" s="53">
        <v>4.2699999999999995E-2</v>
      </c>
      <c r="E1753" s="50">
        <v>1326.31</v>
      </c>
      <c r="F1753" s="50">
        <v>1314.2</v>
      </c>
      <c r="G1753" s="55">
        <v>1313.8</v>
      </c>
      <c r="I1753" s="68"/>
      <c r="J1753" s="69"/>
      <c r="K1753" s="69"/>
      <c r="L1753" s="70"/>
      <c r="M1753" s="70"/>
      <c r="N1753" s="68"/>
      <c r="O1753" s="68"/>
      <c r="P1753" s="70"/>
    </row>
    <row r="1754" spans="1:16" x14ac:dyDescent="0.25">
      <c r="A1754" s="61">
        <v>41136</v>
      </c>
      <c r="B1754" s="64" t="str">
        <f t="shared" si="76"/>
        <v>quarta-feira</v>
      </c>
      <c r="C1754" s="54">
        <v>4.2099999999999999E-2</v>
      </c>
      <c r="D1754" s="53">
        <v>4.2900000000000001E-2</v>
      </c>
      <c r="E1754" s="50">
        <v>1323.65</v>
      </c>
      <c r="F1754" s="50">
        <v>1311.57</v>
      </c>
      <c r="G1754" s="55">
        <v>1311.19</v>
      </c>
      <c r="I1754" s="68"/>
      <c r="J1754" s="69"/>
      <c r="K1754" s="69"/>
      <c r="L1754" s="70"/>
      <c r="M1754" s="70"/>
      <c r="N1754" s="68"/>
      <c r="O1754" s="68"/>
      <c r="P1754" s="70"/>
    </row>
    <row r="1755" spans="1:16" x14ac:dyDescent="0.25">
      <c r="A1755" s="61">
        <v>41137</v>
      </c>
      <c r="B1755" s="64" t="str">
        <f t="shared" si="76"/>
        <v>quinta-feira</v>
      </c>
      <c r="C1755" s="54">
        <v>4.1500000000000002E-2</v>
      </c>
      <c r="D1755" s="53">
        <v>4.2300000000000004E-2</v>
      </c>
      <c r="E1755" s="50">
        <v>1333.16</v>
      </c>
      <c r="F1755" s="50">
        <v>1320.99</v>
      </c>
      <c r="G1755" s="55">
        <v>1320.62</v>
      </c>
      <c r="I1755" s="68"/>
      <c r="J1755" s="69"/>
      <c r="K1755" s="69"/>
      <c r="L1755" s="70"/>
      <c r="M1755" s="70"/>
      <c r="N1755" s="68"/>
      <c r="O1755" s="68"/>
      <c r="P1755" s="70"/>
    </row>
    <row r="1756" spans="1:16" x14ac:dyDescent="0.25">
      <c r="A1756" s="61">
        <v>41138</v>
      </c>
      <c r="B1756" s="64" t="str">
        <f t="shared" si="76"/>
        <v>sexta-feira</v>
      </c>
      <c r="C1756" s="54">
        <v>4.2099999999999999E-2</v>
      </c>
      <c r="D1756" s="53">
        <v>4.2900000000000001E-2</v>
      </c>
      <c r="E1756" s="50">
        <v>1324.71</v>
      </c>
      <c r="F1756" s="50">
        <v>1312.63</v>
      </c>
      <c r="G1756" s="55">
        <v>1311.94</v>
      </c>
      <c r="I1756" s="68"/>
      <c r="J1756" s="69"/>
      <c r="K1756" s="69"/>
      <c r="L1756" s="70"/>
      <c r="M1756" s="70"/>
      <c r="N1756" s="68"/>
      <c r="O1756" s="68"/>
      <c r="P1756" s="70"/>
    </row>
    <row r="1757" spans="1:16" x14ac:dyDescent="0.25">
      <c r="A1757" s="61">
        <v>41141</v>
      </c>
      <c r="B1757" s="64" t="str">
        <f t="shared" si="76"/>
        <v>segunda-feira</v>
      </c>
      <c r="C1757" s="54">
        <v>4.1799999999999997E-2</v>
      </c>
      <c r="D1757" s="53">
        <v>4.2599999999999999E-2</v>
      </c>
      <c r="E1757" s="50">
        <v>1329.65</v>
      </c>
      <c r="F1757" s="50">
        <v>1317.52</v>
      </c>
      <c r="G1757" s="55">
        <v>1317.15</v>
      </c>
      <c r="I1757" s="68"/>
      <c r="J1757" s="69"/>
      <c r="K1757" s="69"/>
      <c r="L1757" s="70"/>
      <c r="M1757" s="70"/>
      <c r="N1757" s="68"/>
      <c r="O1757" s="68"/>
      <c r="P1757" s="70"/>
    </row>
    <row r="1758" spans="1:16" x14ac:dyDescent="0.25">
      <c r="A1758" s="61">
        <v>41142</v>
      </c>
      <c r="B1758" s="64" t="str">
        <f t="shared" si="76"/>
        <v>terça-feira</v>
      </c>
      <c r="C1758" s="54">
        <v>4.2500000000000003E-2</v>
      </c>
      <c r="D1758" s="53">
        <v>4.3299999999999998E-2</v>
      </c>
      <c r="E1758" s="50">
        <v>1319.41</v>
      </c>
      <c r="F1758" s="50">
        <v>1307.3900000000001</v>
      </c>
      <c r="G1758" s="55">
        <v>1307.01</v>
      </c>
      <c r="I1758" s="68"/>
      <c r="J1758" s="69"/>
      <c r="K1758" s="69"/>
      <c r="L1758" s="70"/>
      <c r="M1758" s="70"/>
      <c r="N1758" s="68"/>
      <c r="O1758" s="68"/>
      <c r="P1758" s="70"/>
    </row>
    <row r="1759" spans="1:16" x14ac:dyDescent="0.25">
      <c r="A1759" s="61">
        <v>41143</v>
      </c>
      <c r="B1759" s="64" t="str">
        <f t="shared" si="76"/>
        <v>quarta-feira</v>
      </c>
      <c r="C1759" s="54">
        <v>4.1799999999999997E-2</v>
      </c>
      <c r="D1759" s="53">
        <v>4.2599999999999999E-2</v>
      </c>
      <c r="E1759" s="50">
        <v>1330.4</v>
      </c>
      <c r="F1759" s="50">
        <v>1318.27</v>
      </c>
      <c r="G1759" s="55">
        <v>1317.9</v>
      </c>
      <c r="I1759" s="68"/>
      <c r="J1759" s="69"/>
      <c r="K1759" s="69"/>
      <c r="L1759" s="70"/>
      <c r="M1759" s="70"/>
      <c r="N1759" s="68"/>
      <c r="O1759" s="68"/>
      <c r="P1759" s="70"/>
    </row>
    <row r="1760" spans="1:16" x14ac:dyDescent="0.25">
      <c r="A1760" s="61">
        <v>41144</v>
      </c>
      <c r="B1760" s="64" t="str">
        <f t="shared" si="76"/>
        <v>quinta-feira</v>
      </c>
      <c r="C1760" s="54">
        <v>4.2199999999999994E-2</v>
      </c>
      <c r="D1760" s="53">
        <v>4.2999999999999997E-2</v>
      </c>
      <c r="E1760" s="50">
        <v>1324.74</v>
      </c>
      <c r="F1760" s="50">
        <v>1312.67</v>
      </c>
      <c r="G1760" s="55">
        <v>1312.29</v>
      </c>
      <c r="I1760" s="68"/>
      <c r="J1760" s="69"/>
      <c r="K1760" s="69"/>
      <c r="L1760" s="70"/>
      <c r="M1760" s="70"/>
      <c r="N1760" s="68"/>
      <c r="O1760" s="68"/>
      <c r="P1760" s="70"/>
    </row>
    <row r="1761" spans="1:16" x14ac:dyDescent="0.25">
      <c r="A1761" s="61">
        <v>41145</v>
      </c>
      <c r="B1761" s="64" t="str">
        <f t="shared" si="76"/>
        <v>sexta-feira</v>
      </c>
      <c r="C1761" s="54">
        <v>4.2099999999999999E-2</v>
      </c>
      <c r="D1761" s="53">
        <v>4.2900000000000001E-2</v>
      </c>
      <c r="E1761" s="50">
        <v>1326.95</v>
      </c>
      <c r="F1761" s="50">
        <v>1314.87</v>
      </c>
      <c r="G1761" s="55">
        <v>1314.17</v>
      </c>
      <c r="I1761" s="68"/>
      <c r="J1761" s="69"/>
      <c r="K1761" s="69"/>
      <c r="L1761" s="70"/>
      <c r="M1761" s="70"/>
      <c r="N1761" s="68"/>
      <c r="O1761" s="68"/>
      <c r="P1761" s="70"/>
    </row>
    <row r="1762" spans="1:16" x14ac:dyDescent="0.25">
      <c r="A1762" s="61">
        <v>41148</v>
      </c>
      <c r="B1762" s="64" t="str">
        <f t="shared" si="76"/>
        <v>segunda-feira</v>
      </c>
      <c r="C1762" s="54">
        <v>4.1799999999999997E-2</v>
      </c>
      <c r="D1762" s="53">
        <v>4.2599999999999999E-2</v>
      </c>
      <c r="E1762" s="50">
        <v>1331.9</v>
      </c>
      <c r="F1762" s="50">
        <v>1319.77</v>
      </c>
      <c r="G1762" s="55">
        <v>1319.39</v>
      </c>
      <c r="I1762" s="68"/>
      <c r="J1762" s="69"/>
      <c r="K1762" s="69"/>
      <c r="L1762" s="70"/>
      <c r="M1762" s="70"/>
      <c r="N1762" s="68"/>
      <c r="O1762" s="68"/>
      <c r="P1762" s="70"/>
    </row>
    <row r="1763" spans="1:16" x14ac:dyDescent="0.25">
      <c r="A1763" s="61">
        <v>41149</v>
      </c>
      <c r="B1763" s="64" t="str">
        <f t="shared" si="76"/>
        <v>terça-feira</v>
      </c>
      <c r="C1763" s="54">
        <v>4.1399999999999999E-2</v>
      </c>
      <c r="D1763" s="53">
        <v>4.2199999999999994E-2</v>
      </c>
      <c r="E1763" s="50">
        <v>1338.39</v>
      </c>
      <c r="F1763" s="50">
        <v>1326.2</v>
      </c>
      <c r="G1763" s="55">
        <v>1325.82</v>
      </c>
      <c r="I1763" s="68"/>
      <c r="J1763" s="69"/>
      <c r="K1763" s="69"/>
      <c r="L1763" s="70"/>
      <c r="M1763" s="70"/>
      <c r="N1763" s="68"/>
      <c r="O1763" s="68"/>
      <c r="P1763" s="70"/>
    </row>
    <row r="1764" spans="1:16" x14ac:dyDescent="0.25">
      <c r="A1764" s="61">
        <v>41150</v>
      </c>
      <c r="B1764" s="64" t="str">
        <f t="shared" si="76"/>
        <v>quarta-feira</v>
      </c>
      <c r="C1764" s="54">
        <v>4.0999999999999995E-2</v>
      </c>
      <c r="D1764" s="53">
        <v>4.1799999999999997E-2</v>
      </c>
      <c r="E1764" s="50">
        <v>1344.9</v>
      </c>
      <c r="F1764" s="50">
        <v>1332.66</v>
      </c>
      <c r="G1764" s="55">
        <v>1332.28</v>
      </c>
      <c r="I1764" s="68"/>
      <c r="J1764" s="69"/>
      <c r="K1764" s="69"/>
      <c r="L1764" s="70"/>
      <c r="M1764" s="70"/>
      <c r="N1764" s="68"/>
      <c r="O1764" s="68"/>
      <c r="P1764" s="70"/>
    </row>
    <row r="1765" spans="1:16" x14ac:dyDescent="0.25">
      <c r="A1765" s="61">
        <v>41151</v>
      </c>
      <c r="B1765" s="64" t="str">
        <f t="shared" si="76"/>
        <v>quinta-feira</v>
      </c>
      <c r="C1765" s="54">
        <v>4.1100000000000005E-2</v>
      </c>
      <c r="D1765" s="53">
        <v>4.1900000000000007E-2</v>
      </c>
      <c r="E1765" s="50">
        <v>1343.74</v>
      </c>
      <c r="F1765" s="50">
        <v>1331.51</v>
      </c>
      <c r="G1765" s="55">
        <v>1331.13</v>
      </c>
      <c r="I1765" s="68"/>
      <c r="J1765" s="69"/>
      <c r="K1765" s="69"/>
      <c r="L1765" s="70"/>
      <c r="M1765" s="70"/>
      <c r="N1765" s="68"/>
      <c r="O1765" s="68"/>
      <c r="P1765" s="70"/>
    </row>
    <row r="1766" spans="1:16" x14ac:dyDescent="0.25">
      <c r="A1766" s="61">
        <v>41152</v>
      </c>
      <c r="B1766" s="64" t="str">
        <f t="shared" si="76"/>
        <v>sexta-feira</v>
      </c>
      <c r="C1766" s="54">
        <v>4.0800000000000003E-2</v>
      </c>
      <c r="D1766" s="53">
        <v>4.1599999999999998E-2</v>
      </c>
      <c r="E1766" s="50">
        <v>1349.07</v>
      </c>
      <c r="F1766" s="50">
        <v>1336.79</v>
      </c>
      <c r="G1766" s="55">
        <v>1336.09</v>
      </c>
      <c r="I1766" s="68"/>
      <c r="J1766" s="69"/>
      <c r="K1766" s="69"/>
      <c r="L1766" s="70"/>
      <c r="M1766" s="70"/>
      <c r="N1766" s="68"/>
      <c r="O1766" s="68"/>
      <c r="P1766" s="70"/>
    </row>
    <row r="1767" spans="1:16" x14ac:dyDescent="0.25">
      <c r="A1767" s="61">
        <v>41155</v>
      </c>
      <c r="B1767" s="64" t="str">
        <f t="shared" si="76"/>
        <v>segunda-feira</v>
      </c>
      <c r="C1767" s="54">
        <v>4.0300000000000002E-2</v>
      </c>
      <c r="D1767" s="53">
        <v>4.1100000000000005E-2</v>
      </c>
      <c r="E1767" s="50">
        <v>1357.19</v>
      </c>
      <c r="F1767" s="50">
        <v>1344.83</v>
      </c>
      <c r="G1767" s="55">
        <v>1344.45</v>
      </c>
      <c r="I1767" s="68"/>
      <c r="J1767" s="69"/>
      <c r="K1767" s="69"/>
      <c r="L1767" s="70"/>
      <c r="M1767" s="70"/>
      <c r="N1767" s="68"/>
      <c r="O1767" s="68"/>
      <c r="P1767" s="70"/>
    </row>
    <row r="1768" spans="1:16" x14ac:dyDescent="0.25">
      <c r="A1768" s="61">
        <v>41156</v>
      </c>
      <c r="B1768" s="64" t="str">
        <f t="shared" si="76"/>
        <v>terça-feira</v>
      </c>
      <c r="C1768" s="54">
        <v>4.0099999999999997E-2</v>
      </c>
      <c r="D1768" s="53">
        <v>4.0899999999999999E-2</v>
      </c>
      <c r="E1768" s="50">
        <v>1360.68</v>
      </c>
      <c r="F1768" s="50">
        <v>1348.29</v>
      </c>
      <c r="G1768" s="55">
        <v>1347.91</v>
      </c>
      <c r="I1768" s="68"/>
      <c r="J1768" s="69"/>
      <c r="K1768" s="69"/>
      <c r="L1768" s="70"/>
      <c r="M1768" s="70"/>
      <c r="N1768" s="68"/>
      <c r="O1768" s="68"/>
      <c r="P1768" s="70"/>
    </row>
    <row r="1769" spans="1:16" x14ac:dyDescent="0.25">
      <c r="A1769" s="61">
        <v>41157</v>
      </c>
      <c r="B1769" s="64" t="str">
        <f t="shared" si="76"/>
        <v>quarta-feira</v>
      </c>
      <c r="C1769" s="54">
        <v>4.0199999999999993E-2</v>
      </c>
      <c r="D1769" s="53">
        <v>4.0999999999999995E-2</v>
      </c>
      <c r="E1769" s="50">
        <v>1359.79</v>
      </c>
      <c r="F1769" s="50">
        <v>1347.41</v>
      </c>
      <c r="G1769" s="55">
        <v>1347.02</v>
      </c>
      <c r="I1769" s="68"/>
      <c r="J1769" s="69"/>
      <c r="K1769" s="69"/>
      <c r="L1769" s="70"/>
      <c r="M1769" s="70"/>
      <c r="N1769" s="68"/>
      <c r="O1769" s="68"/>
      <c r="P1769" s="70"/>
    </row>
    <row r="1770" spans="1:16" x14ac:dyDescent="0.25">
      <c r="A1770" s="61">
        <v>41158</v>
      </c>
      <c r="B1770" s="64" t="str">
        <f t="shared" si="76"/>
        <v>quinta-feira</v>
      </c>
      <c r="C1770" s="54">
        <v>4.0199999999999993E-2</v>
      </c>
      <c r="D1770" s="53">
        <v>4.0999999999999995E-2</v>
      </c>
      <c r="E1770" s="50">
        <v>1360.72</v>
      </c>
      <c r="F1770" s="50">
        <v>1348.34</v>
      </c>
      <c r="G1770" s="55">
        <v>1347.41</v>
      </c>
      <c r="I1770" s="68"/>
      <c r="J1770" s="69"/>
      <c r="K1770" s="69"/>
      <c r="L1770" s="70"/>
      <c r="M1770" s="70"/>
      <c r="N1770" s="68"/>
      <c r="O1770" s="68"/>
      <c r="P1770" s="70"/>
    </row>
    <row r="1771" spans="1:16" x14ac:dyDescent="0.25">
      <c r="A1771" s="61">
        <v>41162</v>
      </c>
      <c r="B1771" s="64" t="str">
        <f t="shared" si="76"/>
        <v>segunda-feira</v>
      </c>
      <c r="C1771" s="54">
        <v>4.0399999999999998E-2</v>
      </c>
      <c r="D1771" s="53">
        <v>4.1200000000000001E-2</v>
      </c>
      <c r="E1771" s="50">
        <v>1358</v>
      </c>
      <c r="F1771" s="50">
        <v>1345.66</v>
      </c>
      <c r="G1771" s="55">
        <v>1345.27</v>
      </c>
      <c r="I1771" s="68"/>
      <c r="J1771" s="69"/>
      <c r="K1771" s="69"/>
      <c r="L1771" s="70"/>
      <c r="M1771" s="70"/>
      <c r="N1771" s="68"/>
      <c r="O1771" s="68"/>
      <c r="P1771" s="70"/>
    </row>
    <row r="1772" spans="1:16" x14ac:dyDescent="0.25">
      <c r="A1772" s="61">
        <v>41163</v>
      </c>
      <c r="B1772" s="64" t="str">
        <f t="shared" si="76"/>
        <v>terça-feira</v>
      </c>
      <c r="C1772" s="54">
        <v>4.0500000000000001E-2</v>
      </c>
      <c r="D1772" s="53">
        <v>4.1299999999999996E-2</v>
      </c>
      <c r="E1772" s="50">
        <v>1356.85</v>
      </c>
      <c r="F1772" s="50">
        <v>1344.52</v>
      </c>
      <c r="G1772" s="55">
        <v>1344.13</v>
      </c>
      <c r="I1772" s="68"/>
      <c r="J1772" s="69"/>
      <c r="K1772" s="69"/>
      <c r="L1772" s="70"/>
      <c r="M1772" s="70"/>
      <c r="N1772" s="68"/>
      <c r="O1772" s="68"/>
      <c r="P1772" s="70"/>
    </row>
    <row r="1773" spans="1:16" x14ac:dyDescent="0.25">
      <c r="A1773" s="61">
        <v>41164</v>
      </c>
      <c r="B1773" s="64" t="str">
        <f t="shared" si="76"/>
        <v>quarta-feira</v>
      </c>
      <c r="C1773" s="54">
        <v>4.07E-2</v>
      </c>
      <c r="D1773" s="53">
        <v>4.1500000000000002E-2</v>
      </c>
      <c r="E1773" s="50">
        <v>1354.15</v>
      </c>
      <c r="F1773" s="50">
        <v>1341.85</v>
      </c>
      <c r="G1773" s="55">
        <v>1341.46</v>
      </c>
      <c r="I1773" s="68"/>
      <c r="J1773" s="69"/>
      <c r="K1773" s="69"/>
      <c r="L1773" s="70"/>
      <c r="M1773" s="70"/>
      <c r="N1773" s="68"/>
      <c r="O1773" s="68"/>
      <c r="P1773" s="70"/>
    </row>
    <row r="1774" spans="1:16" x14ac:dyDescent="0.25">
      <c r="A1774" s="61">
        <v>41165</v>
      </c>
      <c r="B1774" s="64" t="str">
        <f t="shared" si="76"/>
        <v>quinta-feira</v>
      </c>
      <c r="C1774" s="54">
        <v>4.0899999999999999E-2</v>
      </c>
      <c r="D1774" s="53">
        <v>4.1700000000000001E-2</v>
      </c>
      <c r="E1774" s="50">
        <v>1351.45</v>
      </c>
      <c r="F1774" s="50">
        <v>1339.19</v>
      </c>
      <c r="G1774" s="55">
        <v>1338.79</v>
      </c>
      <c r="I1774" s="68"/>
      <c r="J1774" s="69"/>
      <c r="K1774" s="69"/>
      <c r="L1774" s="70"/>
      <c r="M1774" s="70"/>
      <c r="N1774" s="68"/>
      <c r="O1774" s="68"/>
      <c r="P1774" s="70"/>
    </row>
    <row r="1775" spans="1:16" x14ac:dyDescent="0.25">
      <c r="A1775" s="61">
        <v>41166</v>
      </c>
      <c r="B1775" s="64" t="str">
        <f t="shared" si="76"/>
        <v>sexta-feira</v>
      </c>
      <c r="C1775" s="54">
        <v>4.0300000000000002E-2</v>
      </c>
      <c r="D1775" s="53">
        <v>4.1100000000000005E-2</v>
      </c>
      <c r="E1775" s="50">
        <v>1361.56</v>
      </c>
      <c r="F1775" s="50">
        <v>1349.2</v>
      </c>
      <c r="G1775" s="55">
        <v>1348.38</v>
      </c>
      <c r="I1775" s="68"/>
      <c r="J1775" s="69"/>
      <c r="K1775" s="69"/>
      <c r="L1775" s="70"/>
      <c r="M1775" s="70"/>
      <c r="N1775" s="68"/>
      <c r="O1775" s="68"/>
      <c r="P1775" s="70"/>
    </row>
    <row r="1776" spans="1:16" x14ac:dyDescent="0.25">
      <c r="A1776" s="61">
        <v>41169</v>
      </c>
      <c r="B1776" s="64" t="str">
        <f t="shared" si="76"/>
        <v>segunda-feira</v>
      </c>
      <c r="C1776" s="54">
        <v>4.0300000000000002E-2</v>
      </c>
      <c r="D1776" s="53">
        <v>4.1100000000000005E-2</v>
      </c>
      <c r="E1776" s="50">
        <v>1361.99</v>
      </c>
      <c r="F1776" s="50">
        <v>1349.63</v>
      </c>
      <c r="G1776" s="55">
        <v>1343.69</v>
      </c>
      <c r="I1776" s="68"/>
      <c r="J1776" s="69"/>
      <c r="K1776" s="69"/>
      <c r="L1776" s="70"/>
      <c r="M1776" s="70"/>
      <c r="N1776" s="68"/>
      <c r="O1776" s="68"/>
      <c r="P1776" s="70"/>
    </row>
    <row r="1777" spans="1:16" x14ac:dyDescent="0.25">
      <c r="A1777" s="61">
        <v>41170</v>
      </c>
      <c r="B1777" s="64" t="str">
        <f t="shared" si="76"/>
        <v>terça-feira</v>
      </c>
      <c r="C1777" s="54">
        <v>4.0099999999999997E-2</v>
      </c>
      <c r="D1777" s="53">
        <v>4.0899999999999999E-2</v>
      </c>
      <c r="E1777" s="50">
        <v>1365.53</v>
      </c>
      <c r="F1777" s="50">
        <v>1353.14</v>
      </c>
      <c r="G1777" s="55">
        <v>1347.19</v>
      </c>
      <c r="I1777" s="68"/>
      <c r="J1777" s="69"/>
      <c r="K1777" s="69"/>
      <c r="L1777" s="70"/>
      <c r="M1777" s="70"/>
      <c r="N1777" s="68"/>
      <c r="O1777" s="68"/>
      <c r="P1777" s="70"/>
    </row>
    <row r="1778" spans="1:16" x14ac:dyDescent="0.25">
      <c r="A1778" s="61">
        <v>41171</v>
      </c>
      <c r="B1778" s="64" t="str">
        <f t="shared" si="76"/>
        <v>quarta-feira</v>
      </c>
      <c r="C1778" s="54">
        <v>4.0199999999999993E-2</v>
      </c>
      <c r="D1778" s="53">
        <v>4.0999999999999995E-2</v>
      </c>
      <c r="E1778" s="50">
        <v>1364.41</v>
      </c>
      <c r="F1778" s="50">
        <v>1352.03</v>
      </c>
      <c r="G1778" s="55">
        <v>1346.08</v>
      </c>
      <c r="I1778" s="68"/>
      <c r="J1778" s="69"/>
      <c r="K1778" s="69"/>
      <c r="L1778" s="70"/>
      <c r="M1778" s="70"/>
      <c r="N1778" s="68"/>
      <c r="O1778" s="68"/>
      <c r="P1778" s="70"/>
    </row>
    <row r="1779" spans="1:16" x14ac:dyDescent="0.25">
      <c r="A1779" s="61">
        <v>41172</v>
      </c>
      <c r="B1779" s="64" t="str">
        <f t="shared" si="76"/>
        <v>quinta-feira</v>
      </c>
      <c r="C1779" s="54">
        <v>4.0599999999999997E-2</v>
      </c>
      <c r="D1779" s="53">
        <v>4.1399999999999999E-2</v>
      </c>
      <c r="E1779" s="50">
        <v>1358.64</v>
      </c>
      <c r="F1779" s="50">
        <v>1346.32</v>
      </c>
      <c r="G1779" s="55">
        <v>1340.39</v>
      </c>
      <c r="I1779" s="68"/>
      <c r="J1779" s="69"/>
      <c r="K1779" s="69"/>
      <c r="L1779" s="70"/>
      <c r="M1779" s="70"/>
      <c r="N1779" s="68"/>
      <c r="O1779" s="68"/>
      <c r="P1779" s="70"/>
    </row>
    <row r="1780" spans="1:16" x14ac:dyDescent="0.25">
      <c r="A1780" s="61">
        <v>41173</v>
      </c>
      <c r="B1780" s="64" t="str">
        <f t="shared" si="76"/>
        <v>sexta-feira</v>
      </c>
      <c r="C1780" s="54">
        <v>4.0300000000000002E-2</v>
      </c>
      <c r="D1780" s="53">
        <v>4.1100000000000005E-2</v>
      </c>
      <c r="E1780" s="50">
        <v>1364.4</v>
      </c>
      <c r="F1780" s="50">
        <v>1352.03</v>
      </c>
      <c r="G1780" s="55">
        <v>1345.57</v>
      </c>
      <c r="I1780" s="68"/>
      <c r="J1780" s="69"/>
      <c r="K1780" s="69"/>
      <c r="L1780" s="70"/>
      <c r="M1780" s="70"/>
      <c r="N1780" s="68"/>
      <c r="O1780" s="68"/>
      <c r="P1780" s="70"/>
    </row>
    <row r="1781" spans="1:16" x14ac:dyDescent="0.25">
      <c r="A1781" s="61">
        <v>41176</v>
      </c>
      <c r="B1781" s="64" t="str">
        <f t="shared" si="76"/>
        <v>segunda-feira</v>
      </c>
      <c r="C1781" s="54">
        <v>4.0500000000000001E-2</v>
      </c>
      <c r="D1781" s="53">
        <v>4.1299999999999996E-2</v>
      </c>
      <c r="E1781" s="50">
        <v>1361.75</v>
      </c>
      <c r="F1781" s="50">
        <v>1349.42</v>
      </c>
      <c r="G1781" s="55">
        <v>1343.45</v>
      </c>
      <c r="I1781" s="68"/>
      <c r="J1781" s="69"/>
      <c r="K1781" s="69"/>
      <c r="L1781" s="70"/>
      <c r="M1781" s="70"/>
      <c r="N1781" s="68"/>
      <c r="O1781" s="68"/>
      <c r="P1781" s="70"/>
    </row>
    <row r="1782" spans="1:16" x14ac:dyDescent="0.25">
      <c r="A1782" s="61">
        <v>41177</v>
      </c>
      <c r="B1782" s="64" t="str">
        <f t="shared" si="76"/>
        <v>terça-feira</v>
      </c>
      <c r="C1782" s="54">
        <v>4.0500000000000001E-2</v>
      </c>
      <c r="D1782" s="53">
        <v>4.1299999999999996E-2</v>
      </c>
      <c r="E1782" s="50">
        <v>1362.21</v>
      </c>
      <c r="F1782" s="50">
        <v>1349.88</v>
      </c>
      <c r="G1782" s="55">
        <v>1349.42</v>
      </c>
      <c r="I1782" s="68"/>
      <c r="J1782" s="69"/>
      <c r="K1782" s="69"/>
      <c r="L1782" s="70"/>
      <c r="M1782" s="70"/>
      <c r="N1782" s="68"/>
      <c r="O1782" s="68"/>
      <c r="P1782" s="70"/>
    </row>
    <row r="1783" spans="1:16" x14ac:dyDescent="0.25">
      <c r="A1783" s="61">
        <v>41178</v>
      </c>
      <c r="B1783" s="64" t="str">
        <f t="shared" si="76"/>
        <v>quarta-feira</v>
      </c>
      <c r="C1783" s="54">
        <v>4.0300000000000002E-2</v>
      </c>
      <c r="D1783" s="53">
        <v>4.1100000000000005E-2</v>
      </c>
      <c r="E1783" s="50">
        <v>1365.78</v>
      </c>
      <c r="F1783" s="50">
        <v>1353.41</v>
      </c>
      <c r="G1783" s="55">
        <v>1352.95</v>
      </c>
      <c r="I1783" s="68"/>
      <c r="J1783" s="69"/>
      <c r="K1783" s="69"/>
      <c r="L1783" s="70"/>
      <c r="M1783" s="70"/>
      <c r="N1783" s="68"/>
      <c r="O1783" s="68"/>
      <c r="P1783" s="70"/>
    </row>
    <row r="1784" spans="1:16" x14ac:dyDescent="0.25">
      <c r="A1784" s="61">
        <v>41179</v>
      </c>
      <c r="B1784" s="64" t="str">
        <f t="shared" si="76"/>
        <v>quinta-feira</v>
      </c>
      <c r="C1784" s="54">
        <v>4.0399999999999998E-2</v>
      </c>
      <c r="D1784" s="53">
        <v>4.1200000000000001E-2</v>
      </c>
      <c r="E1784" s="50">
        <v>1364.68</v>
      </c>
      <c r="F1784" s="50">
        <v>1352.33</v>
      </c>
      <c r="G1784" s="55">
        <v>1351.87</v>
      </c>
      <c r="I1784" s="68"/>
      <c r="J1784" s="69"/>
      <c r="K1784" s="69"/>
      <c r="L1784" s="70"/>
      <c r="M1784" s="70"/>
      <c r="N1784" s="68"/>
      <c r="O1784" s="68"/>
      <c r="P1784" s="70"/>
    </row>
    <row r="1785" spans="1:16" x14ac:dyDescent="0.25">
      <c r="A1785" s="61">
        <v>41180</v>
      </c>
      <c r="B1785" s="64" t="str">
        <f t="shared" si="76"/>
        <v>sexta-feira</v>
      </c>
      <c r="C1785" s="54">
        <v>4.0199999999999993E-2</v>
      </c>
      <c r="D1785" s="53">
        <v>4.0999999999999995E-2</v>
      </c>
      <c r="E1785" s="50">
        <v>1368.74</v>
      </c>
      <c r="F1785" s="50">
        <v>1356.35</v>
      </c>
      <c r="G1785" s="55">
        <v>1355.41</v>
      </c>
      <c r="I1785" s="68"/>
      <c r="J1785" s="69"/>
      <c r="K1785" s="69"/>
      <c r="L1785" s="70"/>
      <c r="M1785" s="70"/>
      <c r="N1785" s="68"/>
      <c r="O1785" s="68"/>
      <c r="P1785" s="70"/>
    </row>
    <row r="1786" spans="1:16" x14ac:dyDescent="0.25">
      <c r="A1786" s="61">
        <v>41183</v>
      </c>
      <c r="B1786" s="64" t="str">
        <f t="shared" si="76"/>
        <v>segunda-feira</v>
      </c>
      <c r="C1786" s="54">
        <v>3.9699999999999999E-2</v>
      </c>
      <c r="D1786" s="53">
        <v>4.0500000000000001E-2</v>
      </c>
      <c r="E1786" s="50">
        <v>1377</v>
      </c>
      <c r="F1786" s="50">
        <v>1364.54</v>
      </c>
      <c r="G1786" s="55">
        <v>1364.08</v>
      </c>
      <c r="I1786" s="68"/>
      <c r="J1786" s="69"/>
      <c r="K1786" s="69"/>
      <c r="L1786" s="70"/>
      <c r="M1786" s="70"/>
      <c r="N1786" s="68"/>
      <c r="O1786" s="68"/>
      <c r="P1786" s="70"/>
    </row>
    <row r="1787" spans="1:16" x14ac:dyDescent="0.25">
      <c r="A1787" s="61">
        <v>41184</v>
      </c>
      <c r="B1787" s="64" t="str">
        <f t="shared" si="76"/>
        <v>terça-feira</v>
      </c>
      <c r="C1787" s="54">
        <v>3.9599999999999996E-2</v>
      </c>
      <c r="D1787" s="53">
        <v>4.0399999999999998E-2</v>
      </c>
      <c r="E1787" s="50">
        <v>1379.03</v>
      </c>
      <c r="F1787" s="50">
        <v>1366.55</v>
      </c>
      <c r="G1787" s="55">
        <v>1366.09</v>
      </c>
      <c r="I1787" s="68"/>
      <c r="J1787" s="69"/>
      <c r="K1787" s="69"/>
      <c r="L1787" s="70"/>
      <c r="M1787" s="70"/>
      <c r="N1787" s="68"/>
      <c r="O1787" s="68"/>
      <c r="P1787" s="70"/>
    </row>
    <row r="1788" spans="1:16" x14ac:dyDescent="0.25">
      <c r="A1788" s="61">
        <v>41185</v>
      </c>
      <c r="B1788" s="64" t="str">
        <f t="shared" si="76"/>
        <v>quarta-feira</v>
      </c>
      <c r="C1788" s="54">
        <v>3.9399999999999998E-2</v>
      </c>
      <c r="D1788" s="53">
        <v>4.0199999999999993E-2</v>
      </c>
      <c r="E1788" s="50">
        <v>1382.63</v>
      </c>
      <c r="F1788" s="50">
        <v>1370.12</v>
      </c>
      <c r="G1788" s="55">
        <v>1369.66</v>
      </c>
      <c r="I1788" s="68"/>
      <c r="J1788" s="69"/>
      <c r="K1788" s="69"/>
      <c r="L1788" s="70"/>
      <c r="M1788" s="70"/>
      <c r="N1788" s="68"/>
      <c r="O1788" s="68"/>
      <c r="P1788" s="70"/>
    </row>
    <row r="1789" spans="1:16" x14ac:dyDescent="0.25">
      <c r="A1789" s="61">
        <v>41186</v>
      </c>
      <c r="B1789" s="64" t="str">
        <f t="shared" si="76"/>
        <v>quinta-feira</v>
      </c>
      <c r="C1789" s="54">
        <v>3.9599999999999996E-2</v>
      </c>
      <c r="D1789" s="53">
        <v>4.0399999999999998E-2</v>
      </c>
      <c r="E1789" s="50">
        <v>1379.95</v>
      </c>
      <c r="F1789" s="50">
        <v>1367.47</v>
      </c>
      <c r="G1789" s="55">
        <v>1367.01</v>
      </c>
      <c r="I1789" s="68"/>
      <c r="J1789" s="69"/>
      <c r="K1789" s="69"/>
      <c r="L1789" s="70"/>
      <c r="M1789" s="70"/>
      <c r="N1789" s="68"/>
      <c r="O1789" s="68"/>
      <c r="P1789" s="70"/>
    </row>
    <row r="1790" spans="1:16" x14ac:dyDescent="0.25">
      <c r="A1790" s="61">
        <v>41187</v>
      </c>
      <c r="B1790" s="64" t="str">
        <f t="shared" si="76"/>
        <v>sexta-feira</v>
      </c>
      <c r="C1790" s="54">
        <v>3.9300000000000002E-2</v>
      </c>
      <c r="D1790" s="53">
        <v>4.0099999999999997E-2</v>
      </c>
      <c r="E1790" s="50">
        <v>1385.94</v>
      </c>
      <c r="F1790" s="50">
        <v>1373.4</v>
      </c>
      <c r="G1790" s="55">
        <v>1372.41</v>
      </c>
      <c r="I1790" s="68"/>
      <c r="J1790" s="69"/>
      <c r="K1790" s="69"/>
      <c r="L1790" s="70"/>
      <c r="M1790" s="70"/>
      <c r="N1790" s="68"/>
      <c r="O1790" s="68"/>
      <c r="P1790" s="70"/>
    </row>
    <row r="1791" spans="1:16" x14ac:dyDescent="0.25">
      <c r="A1791" s="61">
        <v>41190</v>
      </c>
      <c r="B1791" s="64" t="str">
        <f t="shared" si="76"/>
        <v>segunda-feira</v>
      </c>
      <c r="C1791" s="54">
        <v>3.7699999999999997E-2</v>
      </c>
      <c r="D1791" s="53">
        <v>3.85E-2</v>
      </c>
      <c r="E1791" s="50">
        <v>1411.85</v>
      </c>
      <c r="F1791" s="50">
        <v>1399.07</v>
      </c>
      <c r="G1791" s="55">
        <v>1398.59</v>
      </c>
      <c r="I1791" s="68"/>
      <c r="J1791" s="69"/>
      <c r="K1791" s="69"/>
      <c r="L1791" s="70"/>
      <c r="M1791" s="70"/>
      <c r="N1791" s="68"/>
      <c r="O1791" s="68"/>
      <c r="P1791" s="70"/>
    </row>
    <row r="1792" spans="1:16" x14ac:dyDescent="0.25">
      <c r="A1792" s="61">
        <v>41191</v>
      </c>
      <c r="B1792" s="64" t="str">
        <f t="shared" si="76"/>
        <v>terça-feira</v>
      </c>
      <c r="C1792" s="54">
        <v>3.85E-2</v>
      </c>
      <c r="D1792" s="53">
        <v>3.9300000000000002E-2</v>
      </c>
      <c r="E1792" s="50">
        <v>1399.54</v>
      </c>
      <c r="F1792" s="50">
        <v>1386.89</v>
      </c>
      <c r="G1792" s="55">
        <v>1386.41</v>
      </c>
      <c r="I1792" s="68"/>
      <c r="J1792" s="69"/>
      <c r="K1792" s="69"/>
      <c r="L1792" s="70"/>
      <c r="M1792" s="70"/>
      <c r="N1792" s="68"/>
      <c r="O1792" s="68"/>
      <c r="P1792" s="70"/>
    </row>
    <row r="1793" spans="1:16" x14ac:dyDescent="0.25">
      <c r="A1793" s="61">
        <v>41192</v>
      </c>
      <c r="B1793" s="64" t="str">
        <f t="shared" si="76"/>
        <v>quarta-feira</v>
      </c>
      <c r="C1793" s="54">
        <v>3.85E-2</v>
      </c>
      <c r="D1793" s="53">
        <v>3.9300000000000002E-2</v>
      </c>
      <c r="E1793" s="50">
        <v>1400.02</v>
      </c>
      <c r="F1793" s="50">
        <v>1387.36</v>
      </c>
      <c r="G1793" s="55">
        <v>1386.89</v>
      </c>
      <c r="I1793" s="68"/>
      <c r="J1793" s="69"/>
      <c r="K1793" s="69"/>
      <c r="L1793" s="70"/>
      <c r="M1793" s="70"/>
      <c r="N1793" s="68"/>
      <c r="O1793" s="68"/>
      <c r="P1793" s="70"/>
    </row>
    <row r="1794" spans="1:16" x14ac:dyDescent="0.25">
      <c r="A1794" s="61">
        <v>41193</v>
      </c>
      <c r="B1794" s="64" t="str">
        <f t="shared" si="76"/>
        <v>quinta-feira</v>
      </c>
      <c r="C1794" s="54">
        <v>3.8399999999999997E-2</v>
      </c>
      <c r="D1794" s="53">
        <v>3.9199999999999999E-2</v>
      </c>
      <c r="E1794" s="50">
        <v>1402.88</v>
      </c>
      <c r="F1794" s="50">
        <v>1390.2</v>
      </c>
      <c r="G1794" s="55">
        <v>1388.94</v>
      </c>
      <c r="I1794" s="68"/>
      <c r="J1794" s="69"/>
      <c r="K1794" s="69"/>
      <c r="L1794" s="70"/>
      <c r="M1794" s="70"/>
      <c r="N1794" s="68"/>
      <c r="O1794" s="68"/>
      <c r="P1794" s="70"/>
    </row>
    <row r="1795" spans="1:16" x14ac:dyDescent="0.25">
      <c r="A1795" s="61">
        <v>41197</v>
      </c>
      <c r="B1795" s="64" t="str">
        <f t="shared" ref="B1795:B1858" si="77">TEXT(A1795,"dddd")</f>
        <v>segunda-feira</v>
      </c>
      <c r="C1795" s="54">
        <v>3.7400000000000003E-2</v>
      </c>
      <c r="D1795" s="53">
        <v>3.8199999999999998E-2</v>
      </c>
      <c r="E1795" s="50">
        <v>1419.35</v>
      </c>
      <c r="F1795" s="50">
        <v>1406.52</v>
      </c>
      <c r="G1795" s="55">
        <v>1406.07</v>
      </c>
      <c r="I1795" s="68"/>
      <c r="J1795" s="69"/>
      <c r="K1795" s="69"/>
      <c r="L1795" s="70"/>
      <c r="M1795" s="70"/>
      <c r="N1795" s="68"/>
      <c r="O1795" s="68"/>
      <c r="P1795" s="70"/>
    </row>
    <row r="1796" spans="1:16" x14ac:dyDescent="0.25">
      <c r="A1796" s="61">
        <v>41198</v>
      </c>
      <c r="B1796" s="64" t="str">
        <f t="shared" si="77"/>
        <v>terça-feira</v>
      </c>
      <c r="C1796" s="54">
        <v>3.7400000000000003E-2</v>
      </c>
      <c r="D1796" s="53">
        <v>3.8199999999999998E-2</v>
      </c>
      <c r="E1796" s="50">
        <v>1419.8</v>
      </c>
      <c r="F1796" s="50">
        <v>1406.96</v>
      </c>
      <c r="G1796" s="55">
        <v>1406.52</v>
      </c>
      <c r="I1796" s="68"/>
      <c r="J1796" s="69"/>
      <c r="K1796" s="69"/>
      <c r="L1796" s="70"/>
      <c r="M1796" s="70"/>
      <c r="N1796" s="68"/>
      <c r="O1796" s="68"/>
      <c r="P1796" s="70"/>
    </row>
    <row r="1797" spans="1:16" x14ac:dyDescent="0.25">
      <c r="A1797" s="61">
        <v>41199</v>
      </c>
      <c r="B1797" s="64" t="str">
        <f t="shared" si="77"/>
        <v>quarta-feira</v>
      </c>
      <c r="C1797" s="54">
        <v>3.7200000000000004E-2</v>
      </c>
      <c r="D1797" s="53">
        <v>3.7999999999999999E-2</v>
      </c>
      <c r="E1797" s="50">
        <v>1423.47</v>
      </c>
      <c r="F1797" s="50">
        <v>1410.6</v>
      </c>
      <c r="G1797" s="55">
        <v>1410.16</v>
      </c>
      <c r="I1797" s="68"/>
      <c r="J1797" s="69"/>
      <c r="K1797" s="69"/>
      <c r="L1797" s="70"/>
      <c r="M1797" s="70"/>
      <c r="N1797" s="68"/>
      <c r="O1797" s="68"/>
      <c r="P1797" s="70"/>
    </row>
    <row r="1798" spans="1:16" x14ac:dyDescent="0.25">
      <c r="A1798" s="61">
        <v>41200</v>
      </c>
      <c r="B1798" s="64" t="str">
        <f t="shared" si="77"/>
        <v>quinta-feira</v>
      </c>
      <c r="C1798" s="54">
        <v>3.73E-2</v>
      </c>
      <c r="D1798" s="53">
        <v>3.8100000000000002E-2</v>
      </c>
      <c r="E1798" s="50">
        <v>1422.3</v>
      </c>
      <c r="F1798" s="50">
        <v>1409.45</v>
      </c>
      <c r="G1798" s="55">
        <v>1409</v>
      </c>
      <c r="I1798" s="68"/>
      <c r="J1798" s="69"/>
      <c r="K1798" s="69"/>
      <c r="L1798" s="70"/>
      <c r="M1798" s="70"/>
      <c r="N1798" s="68"/>
      <c r="O1798" s="68"/>
      <c r="P1798" s="70"/>
    </row>
    <row r="1799" spans="1:16" x14ac:dyDescent="0.25">
      <c r="A1799" s="61">
        <v>41201</v>
      </c>
      <c r="B1799" s="64" t="str">
        <f t="shared" si="77"/>
        <v>sexta-feira</v>
      </c>
      <c r="C1799" s="54">
        <v>3.7599999999999995E-2</v>
      </c>
      <c r="D1799" s="53">
        <v>3.8399999999999997E-2</v>
      </c>
      <c r="E1799" s="50">
        <v>1418.39</v>
      </c>
      <c r="F1799" s="50">
        <v>1405.58</v>
      </c>
      <c r="G1799" s="55">
        <v>1404.66</v>
      </c>
      <c r="I1799" s="68"/>
      <c r="J1799" s="69"/>
      <c r="K1799" s="69"/>
      <c r="L1799" s="70"/>
      <c r="M1799" s="70"/>
      <c r="N1799" s="68"/>
      <c r="O1799" s="68"/>
      <c r="P1799" s="70"/>
    </row>
    <row r="1800" spans="1:16" x14ac:dyDescent="0.25">
      <c r="A1800" s="61">
        <v>41204</v>
      </c>
      <c r="B1800" s="64" t="str">
        <f t="shared" si="77"/>
        <v>segunda-feira</v>
      </c>
      <c r="C1800" s="54">
        <v>3.73E-2</v>
      </c>
      <c r="D1800" s="53">
        <v>3.8100000000000002E-2</v>
      </c>
      <c r="E1800" s="50">
        <v>1423.89</v>
      </c>
      <c r="F1800" s="50">
        <v>1411.03</v>
      </c>
      <c r="G1800" s="55">
        <v>1410.56</v>
      </c>
      <c r="I1800" s="68"/>
      <c r="J1800" s="69"/>
      <c r="K1800" s="69"/>
      <c r="L1800" s="70"/>
      <c r="M1800" s="70"/>
      <c r="N1800" s="68"/>
      <c r="O1800" s="68"/>
      <c r="P1800" s="70"/>
    </row>
    <row r="1801" spans="1:16" x14ac:dyDescent="0.25">
      <c r="A1801" s="61">
        <v>41205</v>
      </c>
      <c r="B1801" s="64" t="str">
        <f t="shared" si="77"/>
        <v>terça-feira</v>
      </c>
      <c r="C1801" s="54">
        <v>3.6499999999999998E-2</v>
      </c>
      <c r="D1801" s="53">
        <v>3.73E-2</v>
      </c>
      <c r="E1801" s="50">
        <v>1437.34</v>
      </c>
      <c r="F1801" s="50">
        <v>1424.36</v>
      </c>
      <c r="G1801" s="55">
        <v>1423.89</v>
      </c>
      <c r="I1801" s="68"/>
      <c r="J1801" s="69"/>
      <c r="K1801" s="69"/>
      <c r="L1801" s="70"/>
      <c r="M1801" s="70"/>
      <c r="N1801" s="68"/>
      <c r="O1801" s="68"/>
      <c r="P1801" s="70"/>
    </row>
    <row r="1802" spans="1:16" x14ac:dyDescent="0.25">
      <c r="A1802" s="61">
        <v>41206</v>
      </c>
      <c r="B1802" s="64" t="str">
        <f t="shared" si="77"/>
        <v>quarta-feira</v>
      </c>
      <c r="C1802" s="54">
        <v>3.6200000000000003E-2</v>
      </c>
      <c r="D1802" s="53">
        <v>3.7000000000000005E-2</v>
      </c>
      <c r="E1802" s="50">
        <v>1442.72</v>
      </c>
      <c r="F1802" s="50">
        <v>1429.69</v>
      </c>
      <c r="G1802" s="55">
        <v>1429.21</v>
      </c>
      <c r="I1802" s="68"/>
      <c r="J1802" s="69"/>
      <c r="K1802" s="69"/>
      <c r="L1802" s="70"/>
      <c r="M1802" s="70"/>
      <c r="N1802" s="68"/>
      <c r="O1802" s="68"/>
      <c r="P1802" s="70"/>
    </row>
    <row r="1803" spans="1:16" x14ac:dyDescent="0.25">
      <c r="A1803" s="61">
        <v>41207</v>
      </c>
      <c r="B1803" s="64" t="str">
        <f t="shared" si="77"/>
        <v>quinta-feira</v>
      </c>
      <c r="C1803" s="54">
        <v>3.6600000000000001E-2</v>
      </c>
      <c r="D1803" s="53">
        <v>3.7400000000000003E-2</v>
      </c>
      <c r="E1803" s="50">
        <v>1436.66</v>
      </c>
      <c r="F1803" s="50">
        <v>1423.69</v>
      </c>
      <c r="G1803" s="55">
        <v>1423.22</v>
      </c>
      <c r="I1803" s="68"/>
      <c r="J1803" s="69"/>
      <c r="K1803" s="69"/>
      <c r="L1803" s="70"/>
      <c r="M1803" s="70"/>
      <c r="N1803" s="68"/>
      <c r="O1803" s="68"/>
      <c r="P1803" s="70"/>
    </row>
    <row r="1804" spans="1:16" x14ac:dyDescent="0.25">
      <c r="A1804" s="61">
        <v>41208</v>
      </c>
      <c r="B1804" s="64" t="str">
        <f t="shared" si="77"/>
        <v>sexta-feira</v>
      </c>
      <c r="C1804" s="54">
        <v>3.6799999999999999E-2</v>
      </c>
      <c r="D1804" s="53">
        <v>3.7599999999999995E-2</v>
      </c>
      <c r="E1804" s="50">
        <v>1434.41</v>
      </c>
      <c r="F1804" s="50">
        <v>1421.47</v>
      </c>
      <c r="G1804" s="55">
        <v>1420.47</v>
      </c>
      <c r="I1804" s="68"/>
      <c r="J1804" s="69"/>
      <c r="K1804" s="69"/>
      <c r="L1804" s="70"/>
      <c r="M1804" s="70"/>
      <c r="N1804" s="68"/>
      <c r="O1804" s="68"/>
      <c r="P1804" s="70"/>
    </row>
    <row r="1805" spans="1:16" x14ac:dyDescent="0.25">
      <c r="A1805" s="61">
        <v>41211</v>
      </c>
      <c r="B1805" s="64" t="str">
        <f t="shared" si="77"/>
        <v>segunda-feira</v>
      </c>
      <c r="C1805" s="54">
        <v>3.6799999999999999E-2</v>
      </c>
      <c r="D1805" s="53">
        <v>3.7599999999999995E-2</v>
      </c>
      <c r="E1805" s="50">
        <v>1434.89</v>
      </c>
      <c r="F1805" s="50">
        <v>1421.94</v>
      </c>
      <c r="G1805" s="55">
        <v>1421.47</v>
      </c>
      <c r="I1805" s="68"/>
      <c r="J1805" s="69"/>
      <c r="K1805" s="69"/>
      <c r="L1805" s="70"/>
      <c r="M1805" s="70"/>
      <c r="N1805" s="68"/>
      <c r="O1805" s="68"/>
      <c r="P1805" s="70"/>
    </row>
    <row r="1806" spans="1:16" x14ac:dyDescent="0.25">
      <c r="A1806" s="61">
        <v>41212</v>
      </c>
      <c r="B1806" s="64" t="str">
        <f t="shared" si="77"/>
        <v>terça-feira</v>
      </c>
      <c r="C1806" s="54">
        <v>3.6799999999999999E-2</v>
      </c>
      <c r="D1806" s="53">
        <v>3.7599999999999995E-2</v>
      </c>
      <c r="E1806" s="50">
        <v>1435.36</v>
      </c>
      <c r="F1806" s="50">
        <v>1422.42</v>
      </c>
      <c r="G1806" s="55">
        <v>1421.94</v>
      </c>
      <c r="I1806" s="68"/>
      <c r="J1806" s="69"/>
      <c r="K1806" s="69"/>
      <c r="L1806" s="70"/>
      <c r="M1806" s="70"/>
      <c r="N1806" s="68"/>
      <c r="O1806" s="68"/>
      <c r="P1806" s="70"/>
    </row>
    <row r="1807" spans="1:16" x14ac:dyDescent="0.25">
      <c r="A1807" s="61">
        <v>41213</v>
      </c>
      <c r="B1807" s="64" t="str">
        <f t="shared" si="77"/>
        <v>quarta-feira</v>
      </c>
      <c r="C1807" s="54">
        <v>3.6900000000000002E-2</v>
      </c>
      <c r="D1807" s="53">
        <v>3.7699999999999997E-2</v>
      </c>
      <c r="E1807" s="50">
        <v>1434.21</v>
      </c>
      <c r="F1807" s="50">
        <v>1421.28</v>
      </c>
      <c r="G1807" s="55">
        <v>1420.81</v>
      </c>
      <c r="I1807" s="68"/>
      <c r="J1807" s="69"/>
      <c r="K1807" s="69"/>
      <c r="L1807" s="70"/>
      <c r="M1807" s="70"/>
      <c r="N1807" s="68"/>
      <c r="O1807" s="68"/>
      <c r="P1807" s="70"/>
    </row>
    <row r="1808" spans="1:16" x14ac:dyDescent="0.25">
      <c r="A1808" s="61">
        <v>41214</v>
      </c>
      <c r="B1808" s="64" t="str">
        <f t="shared" si="77"/>
        <v>quinta-feira</v>
      </c>
      <c r="C1808" s="54">
        <v>3.6799999999999999E-2</v>
      </c>
      <c r="D1808" s="53">
        <v>3.7599999999999995E-2</v>
      </c>
      <c r="E1808" s="50">
        <v>1437.11</v>
      </c>
      <c r="F1808" s="50">
        <v>1424.16</v>
      </c>
      <c r="G1808" s="55">
        <v>1422.89</v>
      </c>
      <c r="I1808" s="68"/>
      <c r="J1808" s="69"/>
      <c r="K1808" s="69"/>
      <c r="L1808" s="70"/>
      <c r="M1808" s="70"/>
      <c r="N1808" s="68"/>
      <c r="O1808" s="68"/>
      <c r="P1808" s="70"/>
    </row>
    <row r="1809" spans="1:16" x14ac:dyDescent="0.25">
      <c r="A1809" s="61">
        <v>41218</v>
      </c>
      <c r="B1809" s="64" t="str">
        <f t="shared" si="77"/>
        <v>segunda-feira</v>
      </c>
      <c r="C1809" s="54">
        <v>3.6900000000000002E-2</v>
      </c>
      <c r="D1809" s="53">
        <v>3.7699999999999997E-2</v>
      </c>
      <c r="E1809" s="50">
        <v>1435.96</v>
      </c>
      <c r="F1809" s="50">
        <v>1423.03</v>
      </c>
      <c r="G1809" s="55">
        <v>1422.55</v>
      </c>
      <c r="I1809" s="68"/>
      <c r="J1809" s="69"/>
      <c r="K1809" s="69"/>
      <c r="L1809" s="70"/>
      <c r="M1809" s="70"/>
      <c r="N1809" s="68"/>
      <c r="O1809" s="68"/>
      <c r="P1809" s="70"/>
    </row>
    <row r="1810" spans="1:16" x14ac:dyDescent="0.25">
      <c r="A1810" s="61">
        <v>41219</v>
      </c>
      <c r="B1810" s="64" t="str">
        <f t="shared" si="77"/>
        <v>terça-feira</v>
      </c>
      <c r="C1810" s="54">
        <v>3.6900000000000002E-2</v>
      </c>
      <c r="D1810" s="53">
        <v>3.7699999999999997E-2</v>
      </c>
      <c r="E1810" s="50">
        <v>1436.43</v>
      </c>
      <c r="F1810" s="50">
        <v>1423.5</v>
      </c>
      <c r="G1810" s="55">
        <v>1423.03</v>
      </c>
      <c r="I1810" s="68"/>
      <c r="J1810" s="69"/>
      <c r="K1810" s="69"/>
      <c r="L1810" s="70"/>
      <c r="M1810" s="70"/>
      <c r="N1810" s="68"/>
      <c r="O1810" s="68"/>
      <c r="P1810" s="70"/>
    </row>
    <row r="1811" spans="1:16" x14ac:dyDescent="0.25">
      <c r="A1811" s="61">
        <v>41220</v>
      </c>
      <c r="B1811" s="64" t="str">
        <f t="shared" si="77"/>
        <v>quarta-feira</v>
      </c>
      <c r="C1811" s="54">
        <v>3.7100000000000001E-2</v>
      </c>
      <c r="D1811" s="53">
        <v>3.7900000000000003E-2</v>
      </c>
      <c r="E1811" s="50">
        <v>1433.77</v>
      </c>
      <c r="F1811" s="50">
        <v>1420.87</v>
      </c>
      <c r="G1811" s="55">
        <v>1420.39</v>
      </c>
      <c r="I1811" s="68"/>
      <c r="J1811" s="69"/>
      <c r="K1811" s="69"/>
      <c r="L1811" s="70"/>
      <c r="M1811" s="70"/>
      <c r="N1811" s="68"/>
      <c r="O1811" s="68"/>
      <c r="P1811" s="70"/>
    </row>
    <row r="1812" spans="1:16" x14ac:dyDescent="0.25">
      <c r="A1812" s="61">
        <v>41221</v>
      </c>
      <c r="B1812" s="64" t="str">
        <f t="shared" si="77"/>
        <v>quinta-feira</v>
      </c>
      <c r="C1812" s="54">
        <v>3.7200000000000004E-2</v>
      </c>
      <c r="D1812" s="53">
        <v>3.7999999999999999E-2</v>
      </c>
      <c r="E1812" s="50">
        <v>1432.64</v>
      </c>
      <c r="F1812" s="50">
        <v>1419.75</v>
      </c>
      <c r="G1812" s="55">
        <v>1419.27</v>
      </c>
      <c r="I1812" s="68"/>
      <c r="J1812" s="69"/>
      <c r="K1812" s="69"/>
      <c r="L1812" s="70"/>
      <c r="M1812" s="70"/>
      <c r="N1812" s="68"/>
      <c r="O1812" s="68"/>
      <c r="P1812" s="70"/>
    </row>
    <row r="1813" spans="1:16" x14ac:dyDescent="0.25">
      <c r="A1813" s="61">
        <v>41222</v>
      </c>
      <c r="B1813" s="64" t="str">
        <f t="shared" si="77"/>
        <v>sexta-feira</v>
      </c>
      <c r="C1813" s="54">
        <v>3.7200000000000004E-2</v>
      </c>
      <c r="D1813" s="53">
        <v>3.7999999999999999E-2</v>
      </c>
      <c r="E1813" s="50">
        <v>1433.66</v>
      </c>
      <c r="F1813" s="50">
        <v>1420.77</v>
      </c>
      <c r="G1813" s="55">
        <v>1419.75</v>
      </c>
      <c r="I1813" s="68"/>
      <c r="J1813" s="69"/>
      <c r="K1813" s="69"/>
      <c r="L1813" s="70"/>
      <c r="M1813" s="70"/>
      <c r="N1813" s="68"/>
      <c r="O1813" s="68"/>
      <c r="P1813" s="70"/>
    </row>
    <row r="1814" spans="1:16" x14ac:dyDescent="0.25">
      <c r="A1814" s="61">
        <v>41225</v>
      </c>
      <c r="B1814" s="64" t="str">
        <f t="shared" si="77"/>
        <v>segunda-feira</v>
      </c>
      <c r="C1814" s="54">
        <v>3.7499999999999999E-2</v>
      </c>
      <c r="D1814" s="53">
        <v>3.8300000000000001E-2</v>
      </c>
      <c r="E1814" s="50">
        <v>1429.29</v>
      </c>
      <c r="F1814" s="50">
        <v>1416.45</v>
      </c>
      <c r="G1814" s="55">
        <v>1415.97</v>
      </c>
      <c r="I1814" s="68"/>
      <c r="J1814" s="69"/>
      <c r="K1814" s="69"/>
      <c r="L1814" s="70"/>
      <c r="M1814" s="70"/>
      <c r="N1814" s="68"/>
      <c r="O1814" s="68"/>
      <c r="P1814" s="70"/>
    </row>
    <row r="1815" spans="1:16" x14ac:dyDescent="0.25">
      <c r="A1815" s="61">
        <v>41226</v>
      </c>
      <c r="B1815" s="64" t="str">
        <f t="shared" si="77"/>
        <v>terça-feira</v>
      </c>
      <c r="C1815" s="54">
        <v>3.78E-2</v>
      </c>
      <c r="D1815" s="53">
        <v>3.8599999999999995E-2</v>
      </c>
      <c r="E1815" s="50">
        <v>1424.94</v>
      </c>
      <c r="F1815" s="50">
        <v>1412.14</v>
      </c>
      <c r="G1815" s="55">
        <v>1411.66</v>
      </c>
      <c r="I1815" s="68"/>
      <c r="J1815" s="69"/>
      <c r="K1815" s="69"/>
      <c r="L1815" s="70"/>
      <c r="M1815" s="70"/>
      <c r="N1815" s="68"/>
      <c r="O1815" s="68"/>
      <c r="P1815" s="70"/>
    </row>
    <row r="1816" spans="1:16" x14ac:dyDescent="0.25">
      <c r="A1816" s="61">
        <v>41227</v>
      </c>
      <c r="B1816" s="64" t="str">
        <f t="shared" si="77"/>
        <v>quarta-feira</v>
      </c>
      <c r="C1816" s="54">
        <v>3.8100000000000002E-2</v>
      </c>
      <c r="D1816" s="53">
        <v>3.8900000000000004E-2</v>
      </c>
      <c r="E1816" s="50">
        <v>1420.83</v>
      </c>
      <c r="F1816" s="50">
        <v>1408.08</v>
      </c>
      <c r="G1816" s="55">
        <v>1407.38</v>
      </c>
      <c r="I1816" s="68"/>
      <c r="J1816" s="69"/>
      <c r="K1816" s="69"/>
      <c r="L1816" s="70"/>
      <c r="M1816" s="70"/>
      <c r="N1816" s="68"/>
      <c r="O1816" s="68"/>
      <c r="P1816" s="70"/>
    </row>
    <row r="1817" spans="1:16" x14ac:dyDescent="0.25">
      <c r="A1817" s="61">
        <v>41229</v>
      </c>
      <c r="B1817" s="64" t="str">
        <f t="shared" si="77"/>
        <v>sexta-feira</v>
      </c>
      <c r="C1817" s="54">
        <v>3.8699999999999998E-2</v>
      </c>
      <c r="D1817" s="53">
        <v>3.95E-2</v>
      </c>
      <c r="E1817" s="50">
        <v>1412.15</v>
      </c>
      <c r="F1817" s="50">
        <v>1399.48</v>
      </c>
      <c r="G1817" s="55">
        <v>1398.6</v>
      </c>
      <c r="I1817" s="68"/>
      <c r="J1817" s="69"/>
      <c r="K1817" s="69"/>
      <c r="L1817" s="70"/>
      <c r="M1817" s="70"/>
      <c r="N1817" s="68"/>
      <c r="O1817" s="68"/>
      <c r="P1817" s="70"/>
    </row>
    <row r="1818" spans="1:16" x14ac:dyDescent="0.25">
      <c r="A1818" s="61">
        <v>41232</v>
      </c>
      <c r="B1818" s="64" t="str">
        <f t="shared" si="77"/>
        <v>segunda-feira</v>
      </c>
      <c r="C1818" s="54">
        <v>3.8300000000000001E-2</v>
      </c>
      <c r="D1818" s="53">
        <v>3.9100000000000003E-2</v>
      </c>
      <c r="E1818" s="50">
        <v>1418.96</v>
      </c>
      <c r="F1818" s="50">
        <v>1406.24</v>
      </c>
      <c r="G1818" s="55">
        <v>1405.8</v>
      </c>
      <c r="I1818" s="68"/>
      <c r="J1818" s="69"/>
      <c r="K1818" s="69"/>
      <c r="L1818" s="70"/>
      <c r="M1818" s="70"/>
      <c r="N1818" s="68"/>
      <c r="O1818" s="68"/>
      <c r="P1818" s="70"/>
    </row>
    <row r="1819" spans="1:16" x14ac:dyDescent="0.25">
      <c r="A1819" s="61">
        <v>41233</v>
      </c>
      <c r="B1819" s="64" t="str">
        <f t="shared" si="77"/>
        <v>terça-feira</v>
      </c>
      <c r="C1819" s="54">
        <v>3.7999999999999999E-2</v>
      </c>
      <c r="D1819" s="53">
        <v>3.8800000000000001E-2</v>
      </c>
      <c r="E1819" s="50">
        <v>1424.2</v>
      </c>
      <c r="F1819" s="50">
        <v>1411.43</v>
      </c>
      <c r="G1819" s="55">
        <v>1410.99</v>
      </c>
      <c r="I1819" s="68"/>
      <c r="J1819" s="69"/>
      <c r="K1819" s="69"/>
      <c r="L1819" s="70"/>
      <c r="M1819" s="70"/>
      <c r="N1819" s="68"/>
      <c r="O1819" s="68"/>
      <c r="P1819" s="70"/>
    </row>
    <row r="1820" spans="1:16" x14ac:dyDescent="0.25">
      <c r="A1820" s="61">
        <v>41234</v>
      </c>
      <c r="B1820" s="64" t="str">
        <f t="shared" si="77"/>
        <v>quarta-feira</v>
      </c>
      <c r="C1820" s="54">
        <v>3.7999999999999999E-2</v>
      </c>
      <c r="D1820" s="53">
        <v>3.8800000000000001E-2</v>
      </c>
      <c r="E1820" s="50">
        <v>1424.64</v>
      </c>
      <c r="F1820" s="50">
        <v>1411.87</v>
      </c>
      <c r="G1820" s="55">
        <v>1411.43</v>
      </c>
      <c r="I1820" s="68"/>
      <c r="J1820" s="69"/>
      <c r="K1820" s="69"/>
      <c r="L1820" s="70"/>
      <c r="M1820" s="70"/>
      <c r="N1820" s="68"/>
      <c r="O1820" s="68"/>
      <c r="P1820" s="70"/>
    </row>
    <row r="1821" spans="1:16" x14ac:dyDescent="0.25">
      <c r="A1821" s="61">
        <v>41235</v>
      </c>
      <c r="B1821" s="64" t="str">
        <f t="shared" si="77"/>
        <v>quinta-feira</v>
      </c>
      <c r="C1821" s="54">
        <v>3.8199999999999998E-2</v>
      </c>
      <c r="D1821" s="53">
        <v>3.9E-2</v>
      </c>
      <c r="E1821" s="50">
        <v>1421.88</v>
      </c>
      <c r="F1821" s="50">
        <v>1409.14</v>
      </c>
      <c r="G1821" s="55">
        <v>1408.7</v>
      </c>
      <c r="I1821" s="68"/>
      <c r="J1821" s="69"/>
      <c r="K1821" s="69"/>
      <c r="L1821" s="70"/>
      <c r="M1821" s="70"/>
      <c r="N1821" s="68"/>
      <c r="O1821" s="68"/>
      <c r="P1821" s="70"/>
    </row>
    <row r="1822" spans="1:16" x14ac:dyDescent="0.25">
      <c r="A1822" s="61">
        <v>41236</v>
      </c>
      <c r="B1822" s="64" t="str">
        <f t="shared" si="77"/>
        <v>sexta-feira</v>
      </c>
      <c r="C1822" s="54">
        <v>3.8300000000000001E-2</v>
      </c>
      <c r="D1822" s="53">
        <v>3.9100000000000003E-2</v>
      </c>
      <c r="E1822" s="50">
        <v>1421.22</v>
      </c>
      <c r="F1822" s="50">
        <v>1408.49</v>
      </c>
      <c r="G1822" s="55">
        <v>1407.59</v>
      </c>
      <c r="I1822" s="68"/>
      <c r="J1822" s="69"/>
      <c r="K1822" s="69"/>
      <c r="L1822" s="70"/>
      <c r="M1822" s="70"/>
      <c r="N1822" s="68"/>
      <c r="O1822" s="68"/>
      <c r="P1822" s="70"/>
    </row>
    <row r="1823" spans="1:16" x14ac:dyDescent="0.25">
      <c r="A1823" s="61">
        <v>41239</v>
      </c>
      <c r="B1823" s="64" t="str">
        <f t="shared" si="77"/>
        <v>segunda-feira</v>
      </c>
      <c r="C1823" s="54">
        <v>3.7999999999999999E-2</v>
      </c>
      <c r="D1823" s="53">
        <v>3.8800000000000001E-2</v>
      </c>
      <c r="E1823" s="50">
        <v>1426.47</v>
      </c>
      <c r="F1823" s="50">
        <v>1413.7</v>
      </c>
      <c r="G1823" s="55">
        <v>1413.25</v>
      </c>
      <c r="I1823" s="68"/>
      <c r="J1823" s="69"/>
      <c r="K1823" s="69"/>
      <c r="L1823" s="70"/>
      <c r="M1823" s="70"/>
      <c r="N1823" s="68"/>
      <c r="O1823" s="68"/>
      <c r="P1823" s="70"/>
    </row>
    <row r="1824" spans="1:16" x14ac:dyDescent="0.25">
      <c r="A1824" s="61">
        <v>41240</v>
      </c>
      <c r="B1824" s="64" t="str">
        <f t="shared" si="77"/>
        <v>terça-feira</v>
      </c>
      <c r="C1824" s="54">
        <v>3.8300000000000001E-2</v>
      </c>
      <c r="D1824" s="53">
        <v>3.9100000000000003E-2</v>
      </c>
      <c r="E1824" s="50">
        <v>1422.11</v>
      </c>
      <c r="F1824" s="50">
        <v>1409.38</v>
      </c>
      <c r="G1824" s="55">
        <v>1408.94</v>
      </c>
      <c r="I1824" s="68"/>
      <c r="J1824" s="69"/>
      <c r="K1824" s="69"/>
      <c r="L1824" s="70"/>
      <c r="M1824" s="70"/>
      <c r="N1824" s="68"/>
      <c r="O1824" s="68"/>
      <c r="P1824" s="70"/>
    </row>
    <row r="1825" spans="1:16" x14ac:dyDescent="0.25">
      <c r="A1825" s="61">
        <v>41241</v>
      </c>
      <c r="B1825" s="64" t="str">
        <f t="shared" si="77"/>
        <v>quarta-feira</v>
      </c>
      <c r="C1825" s="54">
        <v>3.8399999999999997E-2</v>
      </c>
      <c r="D1825" s="53">
        <v>3.9199999999999999E-2</v>
      </c>
      <c r="E1825" s="50">
        <v>1420.96</v>
      </c>
      <c r="F1825" s="50">
        <v>1408.25</v>
      </c>
      <c r="G1825" s="55">
        <v>1407.8</v>
      </c>
      <c r="I1825" s="68"/>
      <c r="J1825" s="69"/>
      <c r="K1825" s="69"/>
      <c r="L1825" s="70"/>
      <c r="M1825" s="70"/>
      <c r="N1825" s="68"/>
      <c r="O1825" s="68"/>
      <c r="P1825" s="70"/>
    </row>
    <row r="1826" spans="1:16" x14ac:dyDescent="0.25">
      <c r="A1826" s="61">
        <v>41242</v>
      </c>
      <c r="B1826" s="64" t="str">
        <f t="shared" si="77"/>
        <v>quinta-feira</v>
      </c>
      <c r="C1826" s="54">
        <v>3.8199999999999998E-2</v>
      </c>
      <c r="D1826" s="53">
        <v>3.9E-2</v>
      </c>
      <c r="E1826" s="50">
        <v>1424.6</v>
      </c>
      <c r="F1826" s="50">
        <v>1411.85</v>
      </c>
      <c r="G1826" s="55">
        <v>1411.41</v>
      </c>
      <c r="I1826" s="68"/>
      <c r="J1826" s="69"/>
      <c r="K1826" s="69"/>
      <c r="L1826" s="70"/>
      <c r="M1826" s="70"/>
      <c r="N1826" s="68"/>
      <c r="O1826" s="68"/>
      <c r="P1826" s="70"/>
    </row>
    <row r="1827" spans="1:16" x14ac:dyDescent="0.25">
      <c r="A1827" s="61">
        <v>41243</v>
      </c>
      <c r="B1827" s="64" t="str">
        <f t="shared" si="77"/>
        <v>sexta-feira</v>
      </c>
      <c r="C1827" s="54">
        <v>3.8100000000000002E-2</v>
      </c>
      <c r="D1827" s="53">
        <v>3.8900000000000004E-2</v>
      </c>
      <c r="E1827" s="50">
        <v>1427.11</v>
      </c>
      <c r="F1827" s="50">
        <v>1414.35</v>
      </c>
      <c r="G1827" s="55">
        <v>1413.44</v>
      </c>
      <c r="I1827" s="68"/>
      <c r="J1827" s="69"/>
      <c r="K1827" s="69"/>
      <c r="L1827" s="70"/>
      <c r="M1827" s="70"/>
      <c r="N1827" s="68"/>
      <c r="O1827" s="68"/>
      <c r="P1827" s="70"/>
    </row>
    <row r="1828" spans="1:16" x14ac:dyDescent="0.25">
      <c r="A1828" s="61">
        <v>41246</v>
      </c>
      <c r="B1828" s="64" t="str">
        <f t="shared" si="77"/>
        <v>segunda-feira</v>
      </c>
      <c r="C1828" s="54">
        <v>3.7900000000000003E-2</v>
      </c>
      <c r="D1828" s="53">
        <v>3.8699999999999998E-2</v>
      </c>
      <c r="E1828" s="50">
        <v>1430.76</v>
      </c>
      <c r="F1828" s="50">
        <v>1417.97</v>
      </c>
      <c r="G1828" s="55">
        <v>1417.52</v>
      </c>
      <c r="I1828" s="68"/>
      <c r="J1828" s="69"/>
      <c r="K1828" s="69"/>
      <c r="L1828" s="70"/>
      <c r="M1828" s="70"/>
      <c r="N1828" s="68"/>
      <c r="O1828" s="68"/>
      <c r="P1828" s="70"/>
    </row>
    <row r="1829" spans="1:16" x14ac:dyDescent="0.25">
      <c r="A1829" s="61">
        <v>41247</v>
      </c>
      <c r="B1829" s="64" t="str">
        <f t="shared" si="77"/>
        <v>terça-feira</v>
      </c>
      <c r="C1829" s="54">
        <v>3.7699999999999997E-2</v>
      </c>
      <c r="D1829" s="53">
        <v>3.85E-2</v>
      </c>
      <c r="E1829" s="50">
        <v>1434.42</v>
      </c>
      <c r="F1829" s="50">
        <v>1421.6</v>
      </c>
      <c r="G1829" s="55">
        <v>1421.16</v>
      </c>
      <c r="I1829" s="68"/>
      <c r="J1829" s="69"/>
      <c r="K1829" s="69"/>
      <c r="L1829" s="70"/>
      <c r="M1829" s="70"/>
      <c r="N1829" s="68"/>
      <c r="O1829" s="68"/>
      <c r="P1829" s="70"/>
    </row>
    <row r="1830" spans="1:16" x14ac:dyDescent="0.25">
      <c r="A1830" s="61">
        <v>41248</v>
      </c>
      <c r="B1830" s="64" t="str">
        <f t="shared" si="77"/>
        <v>quarta-feira</v>
      </c>
      <c r="C1830" s="54">
        <v>3.6900000000000002E-2</v>
      </c>
      <c r="D1830" s="53">
        <v>3.7699999999999997E-2</v>
      </c>
      <c r="E1830" s="50">
        <v>1447.81</v>
      </c>
      <c r="F1830" s="50">
        <v>1434.86</v>
      </c>
      <c r="G1830" s="55">
        <v>1434.42</v>
      </c>
      <c r="I1830" s="68"/>
      <c r="J1830" s="69"/>
      <c r="K1830" s="69"/>
      <c r="L1830" s="70"/>
      <c r="M1830" s="70"/>
      <c r="N1830" s="68"/>
      <c r="O1830" s="68"/>
      <c r="P1830" s="70"/>
    </row>
    <row r="1831" spans="1:16" x14ac:dyDescent="0.25">
      <c r="A1831" s="61">
        <v>41249</v>
      </c>
      <c r="B1831" s="64" t="str">
        <f t="shared" si="77"/>
        <v>quinta-feira</v>
      </c>
      <c r="C1831" s="54">
        <v>3.7200000000000004E-2</v>
      </c>
      <c r="D1831" s="53">
        <v>3.7999999999999999E-2</v>
      </c>
      <c r="E1831" s="50">
        <v>1443.39</v>
      </c>
      <c r="F1831" s="50">
        <v>1430.49</v>
      </c>
      <c r="G1831" s="55">
        <v>1430.04</v>
      </c>
      <c r="I1831" s="68"/>
      <c r="J1831" s="69"/>
      <c r="K1831" s="69"/>
      <c r="L1831" s="70"/>
      <c r="M1831" s="70"/>
      <c r="N1831" s="68"/>
      <c r="O1831" s="68"/>
      <c r="P1831" s="70"/>
    </row>
    <row r="1832" spans="1:16" x14ac:dyDescent="0.25">
      <c r="A1832" s="61">
        <v>41250</v>
      </c>
      <c r="B1832" s="64" t="str">
        <f t="shared" si="77"/>
        <v>sexta-feira</v>
      </c>
      <c r="C1832" s="54">
        <v>3.6200000000000003E-2</v>
      </c>
      <c r="D1832" s="53">
        <v>3.7000000000000005E-2</v>
      </c>
      <c r="E1832" s="50">
        <v>1461.94</v>
      </c>
      <c r="F1832" s="50">
        <v>1448.87</v>
      </c>
      <c r="G1832" s="55">
        <v>1447.79</v>
      </c>
      <c r="I1832" s="68"/>
      <c r="J1832" s="69"/>
      <c r="K1832" s="69"/>
      <c r="L1832" s="70"/>
      <c r="M1832" s="70"/>
      <c r="N1832" s="68"/>
      <c r="O1832" s="68"/>
      <c r="P1832" s="70"/>
    </row>
    <row r="1833" spans="1:16" x14ac:dyDescent="0.25">
      <c r="A1833" s="61">
        <v>41253</v>
      </c>
      <c r="B1833" s="64" t="str">
        <f t="shared" si="77"/>
        <v>segunda-feira</v>
      </c>
      <c r="C1833" s="54">
        <v>3.6400000000000002E-2</v>
      </c>
      <c r="D1833" s="53">
        <v>3.7200000000000004E-2</v>
      </c>
      <c r="E1833" s="50">
        <v>1459.16</v>
      </c>
      <c r="F1833" s="50">
        <v>1446.12</v>
      </c>
      <c r="G1833" s="55">
        <v>1445.62</v>
      </c>
      <c r="I1833" s="68"/>
      <c r="J1833" s="69"/>
      <c r="K1833" s="69"/>
      <c r="L1833" s="70"/>
      <c r="M1833" s="70"/>
      <c r="N1833" s="68"/>
      <c r="O1833" s="68"/>
      <c r="P1833" s="70"/>
    </row>
    <row r="1834" spans="1:16" x14ac:dyDescent="0.25">
      <c r="A1834" s="61">
        <v>41254</v>
      </c>
      <c r="B1834" s="64" t="str">
        <f t="shared" si="77"/>
        <v>terça-feira</v>
      </c>
      <c r="C1834" s="54">
        <v>3.6900000000000002E-2</v>
      </c>
      <c r="D1834" s="53">
        <v>3.7699999999999997E-2</v>
      </c>
      <c r="E1834" s="50">
        <v>1451.49</v>
      </c>
      <c r="F1834" s="50">
        <v>1438.53</v>
      </c>
      <c r="G1834" s="55">
        <v>1438.03</v>
      </c>
      <c r="I1834" s="68"/>
      <c r="J1834" s="69"/>
      <c r="K1834" s="69"/>
      <c r="L1834" s="70"/>
      <c r="M1834" s="70"/>
      <c r="N1834" s="68"/>
      <c r="O1834" s="68"/>
      <c r="P1834" s="70"/>
    </row>
    <row r="1835" spans="1:16" x14ac:dyDescent="0.25">
      <c r="A1835" s="61">
        <v>41255</v>
      </c>
      <c r="B1835" s="64" t="str">
        <f t="shared" si="77"/>
        <v>quarta-feira</v>
      </c>
      <c r="C1835" s="54">
        <v>3.73E-2</v>
      </c>
      <c r="D1835" s="53">
        <v>3.8100000000000002E-2</v>
      </c>
      <c r="E1835" s="50">
        <v>1445.49</v>
      </c>
      <c r="F1835" s="50">
        <v>1432.59</v>
      </c>
      <c r="G1835" s="55">
        <v>1432.09</v>
      </c>
      <c r="I1835" s="68"/>
      <c r="J1835" s="69"/>
      <c r="K1835" s="69"/>
      <c r="L1835" s="70"/>
      <c r="M1835" s="70"/>
      <c r="N1835" s="68"/>
      <c r="O1835" s="68"/>
      <c r="P1835" s="70"/>
    </row>
    <row r="1836" spans="1:16" x14ac:dyDescent="0.25">
      <c r="A1836" s="61">
        <v>41256</v>
      </c>
      <c r="B1836" s="64" t="str">
        <f t="shared" si="77"/>
        <v>quinta-feira</v>
      </c>
      <c r="C1836" s="54">
        <v>3.6699999999999997E-2</v>
      </c>
      <c r="D1836" s="53">
        <v>3.7499999999999999E-2</v>
      </c>
      <c r="E1836" s="50">
        <v>1455.75</v>
      </c>
      <c r="F1836" s="50">
        <v>1442.75</v>
      </c>
      <c r="G1836" s="55">
        <v>1442.26</v>
      </c>
      <c r="I1836" s="68"/>
      <c r="J1836" s="69"/>
      <c r="K1836" s="69"/>
      <c r="L1836" s="70"/>
      <c r="M1836" s="70"/>
      <c r="N1836" s="68"/>
      <c r="O1836" s="68"/>
      <c r="P1836" s="70"/>
    </row>
    <row r="1837" spans="1:16" x14ac:dyDescent="0.25">
      <c r="A1837" s="61">
        <v>41257</v>
      </c>
      <c r="B1837" s="64" t="str">
        <f t="shared" si="77"/>
        <v>sexta-feira</v>
      </c>
      <c r="C1837" s="54">
        <v>3.6299999999999999E-2</v>
      </c>
      <c r="D1837" s="53">
        <v>3.7100000000000001E-2</v>
      </c>
      <c r="E1837" s="50">
        <v>1463.37</v>
      </c>
      <c r="F1837" s="50">
        <v>1450.31</v>
      </c>
      <c r="G1837" s="55">
        <v>1449.23</v>
      </c>
      <c r="I1837" s="68"/>
      <c r="J1837" s="69"/>
      <c r="K1837" s="69"/>
      <c r="L1837" s="70"/>
      <c r="M1837" s="70"/>
      <c r="N1837" s="68"/>
      <c r="O1837" s="68"/>
      <c r="P1837" s="70"/>
    </row>
    <row r="1838" spans="1:16" x14ac:dyDescent="0.25">
      <c r="A1838" s="61">
        <v>41260</v>
      </c>
      <c r="B1838" s="64" t="str">
        <f t="shared" si="77"/>
        <v>segunda-feira</v>
      </c>
      <c r="C1838" s="54">
        <v>3.6400000000000002E-2</v>
      </c>
      <c r="D1838" s="53">
        <v>3.7200000000000004E-2</v>
      </c>
      <c r="E1838" s="50">
        <v>1462.23</v>
      </c>
      <c r="F1838" s="50">
        <v>1449.19</v>
      </c>
      <c r="G1838" s="55">
        <v>1448.69</v>
      </c>
      <c r="I1838" s="68"/>
      <c r="J1838" s="69"/>
      <c r="K1838" s="69"/>
      <c r="L1838" s="70"/>
      <c r="M1838" s="70"/>
      <c r="N1838" s="68"/>
      <c r="O1838" s="68"/>
      <c r="P1838" s="70"/>
    </row>
    <row r="1839" spans="1:16" x14ac:dyDescent="0.25">
      <c r="A1839" s="61">
        <v>41261</v>
      </c>
      <c r="B1839" s="64" t="str">
        <f t="shared" si="77"/>
        <v>terça-feira</v>
      </c>
      <c r="C1839" s="54">
        <v>3.6299999999999999E-2</v>
      </c>
      <c r="D1839" s="53">
        <v>3.7100000000000001E-2</v>
      </c>
      <c r="E1839" s="50">
        <v>1464.37</v>
      </c>
      <c r="F1839" s="50">
        <v>1451.31</v>
      </c>
      <c r="G1839" s="55">
        <v>1450.81</v>
      </c>
      <c r="I1839" s="68"/>
      <c r="J1839" s="69"/>
      <c r="K1839" s="69"/>
      <c r="L1839" s="70"/>
      <c r="M1839" s="70"/>
      <c r="N1839" s="68"/>
      <c r="O1839" s="68"/>
      <c r="P1839" s="70"/>
    </row>
    <row r="1840" spans="1:16" x14ac:dyDescent="0.25">
      <c r="A1840" s="61">
        <v>41262</v>
      </c>
      <c r="B1840" s="64" t="str">
        <f t="shared" si="77"/>
        <v>quarta-feira</v>
      </c>
      <c r="C1840" s="54">
        <v>3.6400000000000002E-2</v>
      </c>
      <c r="D1840" s="53">
        <v>3.7200000000000004E-2</v>
      </c>
      <c r="E1840" s="50">
        <v>1463.23</v>
      </c>
      <c r="F1840" s="50">
        <v>1450.19</v>
      </c>
      <c r="G1840" s="55">
        <v>1449.69</v>
      </c>
      <c r="I1840" s="68"/>
      <c r="J1840" s="69"/>
      <c r="K1840" s="69"/>
      <c r="L1840" s="70"/>
      <c r="M1840" s="70"/>
      <c r="N1840" s="68"/>
      <c r="O1840" s="68"/>
      <c r="P1840" s="70"/>
    </row>
    <row r="1841" spans="1:16" x14ac:dyDescent="0.25">
      <c r="A1841" s="61">
        <v>41263</v>
      </c>
      <c r="B1841" s="64" t="str">
        <f t="shared" si="77"/>
        <v>quinta-feira</v>
      </c>
      <c r="C1841" s="54">
        <v>3.6299999999999999E-2</v>
      </c>
      <c r="D1841" s="53">
        <v>3.7100000000000001E-2</v>
      </c>
      <c r="E1841" s="50">
        <v>1465.71</v>
      </c>
      <c r="F1841" s="50">
        <v>1452.64</v>
      </c>
      <c r="G1841" s="55">
        <v>1452.09</v>
      </c>
      <c r="I1841" s="68"/>
      <c r="J1841" s="69"/>
      <c r="K1841" s="69"/>
      <c r="L1841" s="70"/>
      <c r="M1841" s="70"/>
      <c r="N1841" s="68"/>
      <c r="O1841" s="68"/>
      <c r="P1841" s="70"/>
    </row>
    <row r="1842" spans="1:16" x14ac:dyDescent="0.25">
      <c r="A1842" s="61">
        <v>41264</v>
      </c>
      <c r="B1842" s="64" t="str">
        <f t="shared" si="77"/>
        <v>sexta-feira</v>
      </c>
      <c r="C1842" s="54">
        <v>3.6900000000000002E-2</v>
      </c>
      <c r="D1842" s="53">
        <v>3.7699999999999997E-2</v>
      </c>
      <c r="E1842" s="50">
        <v>1458.05</v>
      </c>
      <c r="F1842" s="50">
        <v>1445.07</v>
      </c>
      <c r="G1842" s="55">
        <v>1442.93</v>
      </c>
      <c r="I1842" s="68"/>
      <c r="J1842" s="69"/>
      <c r="K1842" s="69"/>
      <c r="L1842" s="70"/>
      <c r="M1842" s="70"/>
      <c r="N1842" s="68"/>
      <c r="O1842" s="68"/>
      <c r="P1842" s="70"/>
    </row>
    <row r="1843" spans="1:16" x14ac:dyDescent="0.25">
      <c r="A1843" s="61">
        <v>41269</v>
      </c>
      <c r="B1843" s="64" t="str">
        <f t="shared" si="77"/>
        <v>quarta-feira</v>
      </c>
      <c r="C1843" s="54">
        <v>3.7000000000000005E-2</v>
      </c>
      <c r="D1843" s="53">
        <v>3.78E-2</v>
      </c>
      <c r="E1843" s="50">
        <v>1456.98</v>
      </c>
      <c r="F1843" s="50">
        <v>1444.01</v>
      </c>
      <c r="G1843" s="55">
        <v>1443.46</v>
      </c>
      <c r="I1843" s="68"/>
      <c r="J1843" s="69"/>
      <c r="K1843" s="69"/>
      <c r="L1843" s="70"/>
      <c r="M1843" s="70"/>
      <c r="N1843" s="68"/>
      <c r="O1843" s="68"/>
      <c r="P1843" s="70"/>
    </row>
    <row r="1844" spans="1:16" x14ac:dyDescent="0.25">
      <c r="A1844" s="61">
        <v>41270</v>
      </c>
      <c r="B1844" s="64" t="str">
        <f t="shared" si="77"/>
        <v>quinta-feira</v>
      </c>
      <c r="C1844" s="54">
        <v>3.6600000000000001E-2</v>
      </c>
      <c r="D1844" s="53">
        <v>3.7400000000000003E-2</v>
      </c>
      <c r="E1844" s="50">
        <v>1464.06</v>
      </c>
      <c r="F1844" s="50">
        <v>1451.03</v>
      </c>
      <c r="G1844" s="55">
        <v>1450.48</v>
      </c>
      <c r="I1844" s="68"/>
      <c r="J1844" s="69"/>
      <c r="K1844" s="69"/>
      <c r="L1844" s="70"/>
      <c r="M1844" s="70"/>
      <c r="N1844" s="68"/>
      <c r="O1844" s="68"/>
      <c r="P1844" s="70"/>
    </row>
    <row r="1845" spans="1:16" x14ac:dyDescent="0.25">
      <c r="A1845" s="61">
        <v>41271</v>
      </c>
      <c r="B1845" s="64" t="str">
        <f t="shared" si="77"/>
        <v>sexta-feira</v>
      </c>
      <c r="C1845" s="54">
        <v>3.6600000000000001E-2</v>
      </c>
      <c r="D1845" s="53">
        <v>3.7400000000000003E-2</v>
      </c>
      <c r="E1845" s="50">
        <v>1466.22</v>
      </c>
      <c r="F1845" s="50">
        <v>1453.19</v>
      </c>
      <c r="G1845" s="55">
        <v>1451.03</v>
      </c>
      <c r="I1845" s="68"/>
      <c r="J1845" s="69"/>
      <c r="K1845" s="69"/>
      <c r="L1845" s="70"/>
      <c r="M1845" s="70"/>
      <c r="N1845" s="68"/>
      <c r="O1845" s="68"/>
      <c r="P1845" s="70"/>
    </row>
    <row r="1846" spans="1:16" x14ac:dyDescent="0.25">
      <c r="A1846" s="61">
        <v>41276</v>
      </c>
      <c r="B1846" s="64" t="str">
        <f t="shared" si="77"/>
        <v>quarta-feira</v>
      </c>
      <c r="C1846" s="54">
        <v>3.6499999999999998E-2</v>
      </c>
      <c r="D1846" s="53">
        <v>3.73E-2</v>
      </c>
      <c r="E1846" s="50">
        <v>1468.42</v>
      </c>
      <c r="F1846" s="50">
        <v>1455.37</v>
      </c>
      <c r="G1846" s="55">
        <v>1454.81</v>
      </c>
      <c r="I1846" s="68"/>
      <c r="J1846" s="69"/>
      <c r="K1846" s="69"/>
      <c r="L1846" s="70"/>
      <c r="M1846" s="70"/>
      <c r="N1846" s="68"/>
      <c r="O1846" s="68"/>
      <c r="P1846" s="70"/>
    </row>
    <row r="1847" spans="1:16" x14ac:dyDescent="0.25">
      <c r="A1847" s="61">
        <v>41277</v>
      </c>
      <c r="B1847" s="64" t="str">
        <f t="shared" si="77"/>
        <v>quinta-feira</v>
      </c>
      <c r="C1847" s="54">
        <v>3.61E-2</v>
      </c>
      <c r="D1847" s="53">
        <v>3.6900000000000002E-2</v>
      </c>
      <c r="E1847" s="50">
        <v>1475.55</v>
      </c>
      <c r="F1847" s="50">
        <v>1462.44</v>
      </c>
      <c r="G1847" s="55">
        <v>1461.88</v>
      </c>
      <c r="I1847" s="68"/>
      <c r="J1847" s="69"/>
      <c r="K1847" s="69"/>
      <c r="L1847" s="70"/>
      <c r="M1847" s="70"/>
      <c r="N1847" s="68"/>
      <c r="O1847" s="68"/>
      <c r="P1847" s="70"/>
    </row>
    <row r="1848" spans="1:16" x14ac:dyDescent="0.25">
      <c r="A1848" s="61">
        <v>41278</v>
      </c>
      <c r="B1848" s="64" t="str">
        <f t="shared" si="77"/>
        <v>sexta-feira</v>
      </c>
      <c r="C1848" s="54">
        <v>3.5400000000000001E-2</v>
      </c>
      <c r="D1848" s="53">
        <v>3.6200000000000003E-2</v>
      </c>
      <c r="E1848" s="50">
        <v>1488.41</v>
      </c>
      <c r="F1848" s="50">
        <v>1475.17</v>
      </c>
      <c r="G1848" s="55">
        <v>1473.91</v>
      </c>
      <c r="I1848" s="68"/>
      <c r="J1848" s="69"/>
      <c r="K1848" s="69"/>
      <c r="L1848" s="70"/>
      <c r="M1848" s="70"/>
      <c r="N1848" s="68"/>
      <c r="O1848" s="68"/>
      <c r="P1848" s="70"/>
    </row>
    <row r="1849" spans="1:16" x14ac:dyDescent="0.25">
      <c r="A1849" s="61">
        <v>41281</v>
      </c>
      <c r="B1849" s="64" t="str">
        <f t="shared" si="77"/>
        <v>segunda-feira</v>
      </c>
      <c r="C1849" s="54">
        <v>3.5299999999999998E-2</v>
      </c>
      <c r="D1849" s="53">
        <v>3.61E-2</v>
      </c>
      <c r="E1849" s="50">
        <v>1490.63</v>
      </c>
      <c r="F1849" s="50">
        <v>1477.38</v>
      </c>
      <c r="G1849" s="55">
        <v>1476.82</v>
      </c>
      <c r="I1849" s="68"/>
      <c r="J1849" s="69"/>
      <c r="K1849" s="69"/>
      <c r="L1849" s="70"/>
      <c r="M1849" s="70"/>
      <c r="N1849" s="68"/>
      <c r="O1849" s="68"/>
      <c r="P1849" s="70"/>
    </row>
    <row r="1850" spans="1:16" x14ac:dyDescent="0.25">
      <c r="A1850" s="61">
        <v>41282</v>
      </c>
      <c r="B1850" s="64" t="str">
        <f t="shared" si="77"/>
        <v>terça-feira</v>
      </c>
      <c r="C1850" s="54">
        <v>3.5200000000000002E-2</v>
      </c>
      <c r="D1850" s="53">
        <v>3.6000000000000004E-2</v>
      </c>
      <c r="E1850" s="50">
        <v>1492.86</v>
      </c>
      <c r="F1850" s="50">
        <v>1479.58</v>
      </c>
      <c r="G1850" s="55">
        <v>1479.03</v>
      </c>
      <c r="I1850" s="68"/>
      <c r="J1850" s="69"/>
      <c r="K1850" s="69"/>
      <c r="L1850" s="70"/>
      <c r="M1850" s="70"/>
      <c r="N1850" s="68"/>
      <c r="O1850" s="68"/>
      <c r="P1850" s="70"/>
    </row>
    <row r="1851" spans="1:16" x14ac:dyDescent="0.25">
      <c r="A1851" s="61">
        <v>41283</v>
      </c>
      <c r="B1851" s="64" t="str">
        <f t="shared" si="77"/>
        <v>quarta-feira</v>
      </c>
      <c r="C1851" s="54">
        <v>3.56E-2</v>
      </c>
      <c r="D1851" s="53">
        <v>3.6400000000000002E-2</v>
      </c>
      <c r="E1851" s="50">
        <v>1486.77</v>
      </c>
      <c r="F1851" s="50">
        <v>1473.56</v>
      </c>
      <c r="G1851" s="55">
        <v>1473</v>
      </c>
      <c r="I1851" s="68"/>
      <c r="J1851" s="69"/>
      <c r="K1851" s="69"/>
      <c r="L1851" s="70"/>
      <c r="M1851" s="70"/>
      <c r="N1851" s="68"/>
      <c r="O1851" s="68"/>
      <c r="P1851" s="70"/>
    </row>
    <row r="1852" spans="1:16" x14ac:dyDescent="0.25">
      <c r="A1852" s="61">
        <v>41284</v>
      </c>
      <c r="B1852" s="64" t="str">
        <f t="shared" si="77"/>
        <v>quinta-feira</v>
      </c>
      <c r="C1852" s="54">
        <v>3.5299999999999998E-2</v>
      </c>
      <c r="D1852" s="53">
        <v>3.61E-2</v>
      </c>
      <c r="E1852" s="50">
        <v>1492.95</v>
      </c>
      <c r="F1852" s="50">
        <v>1479.69</v>
      </c>
      <c r="G1852" s="55">
        <v>1479.11</v>
      </c>
      <c r="I1852" s="68"/>
      <c r="J1852" s="69"/>
      <c r="K1852" s="69"/>
      <c r="L1852" s="70"/>
      <c r="M1852" s="70"/>
      <c r="N1852" s="68"/>
      <c r="O1852" s="68"/>
      <c r="P1852" s="70"/>
    </row>
    <row r="1853" spans="1:16" x14ac:dyDescent="0.25">
      <c r="A1853" s="61">
        <v>41285</v>
      </c>
      <c r="B1853" s="64" t="str">
        <f t="shared" si="77"/>
        <v>sexta-feira</v>
      </c>
      <c r="C1853" s="54">
        <v>3.5200000000000002E-2</v>
      </c>
      <c r="D1853" s="53">
        <v>3.6000000000000004E-2</v>
      </c>
      <c r="E1853" s="50">
        <v>1495.97</v>
      </c>
      <c r="F1853" s="50">
        <v>1482.68</v>
      </c>
      <c r="G1853" s="55">
        <v>1481.34</v>
      </c>
      <c r="I1853" s="68"/>
      <c r="J1853" s="69"/>
      <c r="K1853" s="69"/>
      <c r="L1853" s="70"/>
      <c r="M1853" s="70"/>
      <c r="N1853" s="68"/>
      <c r="O1853" s="68"/>
      <c r="P1853" s="70"/>
    </row>
    <row r="1854" spans="1:16" x14ac:dyDescent="0.25">
      <c r="A1854" s="61">
        <v>41288</v>
      </c>
      <c r="B1854" s="64" t="str">
        <f t="shared" si="77"/>
        <v>segunda-feira</v>
      </c>
      <c r="C1854" s="54">
        <v>3.5099999999999999E-2</v>
      </c>
      <c r="D1854" s="53">
        <v>3.5900000000000001E-2</v>
      </c>
      <c r="E1854" s="50">
        <v>1498.22</v>
      </c>
      <c r="F1854" s="50">
        <v>1484.92</v>
      </c>
      <c r="G1854" s="55">
        <v>1484.34</v>
      </c>
      <c r="I1854" s="68"/>
      <c r="J1854" s="69"/>
      <c r="K1854" s="69"/>
      <c r="L1854" s="70"/>
      <c r="M1854" s="70"/>
      <c r="N1854" s="68"/>
      <c r="O1854" s="68"/>
      <c r="P1854" s="70"/>
    </row>
    <row r="1855" spans="1:16" x14ac:dyDescent="0.25">
      <c r="A1855" s="61">
        <v>41289</v>
      </c>
      <c r="B1855" s="64" t="str">
        <f t="shared" si="77"/>
        <v>terça-feira</v>
      </c>
      <c r="C1855" s="54">
        <v>3.5000000000000003E-2</v>
      </c>
      <c r="D1855" s="53">
        <v>3.5799999999999998E-2</v>
      </c>
      <c r="E1855" s="50">
        <v>1500.48</v>
      </c>
      <c r="F1855" s="50">
        <v>1487.16</v>
      </c>
      <c r="G1855" s="55">
        <v>1486.58</v>
      </c>
      <c r="I1855" s="68"/>
      <c r="J1855" s="69"/>
      <c r="K1855" s="69"/>
      <c r="L1855" s="70"/>
      <c r="M1855" s="70"/>
      <c r="N1855" s="68"/>
      <c r="O1855" s="68"/>
      <c r="P1855" s="70"/>
    </row>
    <row r="1856" spans="1:16" x14ac:dyDescent="0.25">
      <c r="A1856" s="61">
        <v>41290</v>
      </c>
      <c r="B1856" s="64" t="str">
        <f t="shared" si="77"/>
        <v>quarta-feira</v>
      </c>
      <c r="C1856" s="54">
        <v>3.5000000000000003E-2</v>
      </c>
      <c r="D1856" s="53">
        <v>3.5799999999999998E-2</v>
      </c>
      <c r="E1856" s="50">
        <v>1501.07</v>
      </c>
      <c r="F1856" s="50">
        <v>1487.75</v>
      </c>
      <c r="G1856" s="55">
        <v>1487.16</v>
      </c>
      <c r="I1856" s="68"/>
      <c r="J1856" s="69"/>
      <c r="K1856" s="69"/>
      <c r="L1856" s="70"/>
      <c r="M1856" s="70"/>
      <c r="N1856" s="68"/>
      <c r="O1856" s="68"/>
      <c r="P1856" s="70"/>
    </row>
    <row r="1857" spans="1:16" x14ac:dyDescent="0.25">
      <c r="A1857" s="61">
        <v>41291</v>
      </c>
      <c r="B1857" s="64" t="str">
        <f t="shared" si="77"/>
        <v>quinta-feira</v>
      </c>
      <c r="C1857" s="54">
        <v>3.5000000000000003E-2</v>
      </c>
      <c r="D1857" s="53">
        <v>3.5799999999999998E-2</v>
      </c>
      <c r="E1857" s="50">
        <v>1501.65</v>
      </c>
      <c r="F1857" s="50">
        <v>1488.33</v>
      </c>
      <c r="G1857" s="55">
        <v>1487.75</v>
      </c>
      <c r="I1857" s="68"/>
      <c r="J1857" s="69"/>
      <c r="K1857" s="69"/>
      <c r="L1857" s="70"/>
      <c r="M1857" s="70"/>
      <c r="N1857" s="68"/>
      <c r="O1857" s="68"/>
      <c r="P1857" s="70"/>
    </row>
    <row r="1858" spans="1:16" x14ac:dyDescent="0.25">
      <c r="A1858" s="61">
        <v>41292</v>
      </c>
      <c r="B1858" s="64" t="str">
        <f t="shared" si="77"/>
        <v>sexta-feira</v>
      </c>
      <c r="C1858" s="54">
        <v>3.5200000000000002E-2</v>
      </c>
      <c r="D1858" s="53">
        <v>3.6000000000000004E-2</v>
      </c>
      <c r="E1858" s="50">
        <v>1499.66</v>
      </c>
      <c r="F1858" s="50">
        <v>1486.36</v>
      </c>
      <c r="G1858" s="55">
        <v>1485.02</v>
      </c>
      <c r="I1858" s="68"/>
      <c r="J1858" s="69"/>
      <c r="K1858" s="69"/>
      <c r="L1858" s="70"/>
      <c r="M1858" s="70"/>
      <c r="N1858" s="68"/>
      <c r="O1858" s="68"/>
      <c r="P1858" s="70"/>
    </row>
    <row r="1859" spans="1:16" x14ac:dyDescent="0.25">
      <c r="A1859" s="61">
        <v>41295</v>
      </c>
      <c r="B1859" s="64" t="str">
        <f t="shared" ref="B1859:B1922" si="78">TEXT(A1859,"dddd")</f>
        <v>segunda-feira</v>
      </c>
      <c r="C1859" s="54">
        <v>3.5799999999999998E-2</v>
      </c>
      <c r="D1859" s="53">
        <v>3.6600000000000001E-2</v>
      </c>
      <c r="E1859" s="50">
        <v>1490.26</v>
      </c>
      <c r="F1859" s="50">
        <v>1477.06</v>
      </c>
      <c r="G1859" s="55">
        <v>1476.47</v>
      </c>
      <c r="I1859" s="68"/>
      <c r="J1859" s="69"/>
      <c r="K1859" s="69"/>
      <c r="L1859" s="70"/>
      <c r="M1859" s="70"/>
      <c r="N1859" s="68"/>
      <c r="O1859" s="68"/>
      <c r="P1859" s="70"/>
    </row>
    <row r="1860" spans="1:16" x14ac:dyDescent="0.25">
      <c r="A1860" s="61">
        <v>41296</v>
      </c>
      <c r="B1860" s="64" t="str">
        <f t="shared" si="78"/>
        <v>terça-feira</v>
      </c>
      <c r="C1860" s="54">
        <v>3.5000000000000003E-2</v>
      </c>
      <c r="D1860" s="53">
        <v>3.5799999999999998E-2</v>
      </c>
      <c r="E1860" s="50">
        <v>1504.18</v>
      </c>
      <c r="F1860" s="50">
        <v>1490.85</v>
      </c>
      <c r="G1860" s="55">
        <v>1490.26</v>
      </c>
      <c r="I1860" s="68"/>
      <c r="J1860" s="69"/>
      <c r="K1860" s="69"/>
      <c r="L1860" s="70"/>
      <c r="M1860" s="70"/>
      <c r="N1860" s="68"/>
      <c r="O1860" s="68"/>
      <c r="P1860" s="70"/>
    </row>
    <row r="1861" spans="1:16" x14ac:dyDescent="0.25">
      <c r="A1861" s="61">
        <v>41297</v>
      </c>
      <c r="B1861" s="64" t="str">
        <f t="shared" si="78"/>
        <v>quarta-feira</v>
      </c>
      <c r="C1861" s="54">
        <v>3.5099999999999999E-2</v>
      </c>
      <c r="D1861" s="53">
        <v>3.5900000000000001E-2</v>
      </c>
      <c r="E1861" s="50">
        <v>1503.09</v>
      </c>
      <c r="F1861" s="50">
        <v>1489.78</v>
      </c>
      <c r="G1861" s="55">
        <v>1489.19</v>
      </c>
      <c r="I1861" s="68"/>
      <c r="J1861" s="69"/>
      <c r="K1861" s="69"/>
      <c r="L1861" s="70"/>
      <c r="M1861" s="70"/>
      <c r="N1861" s="68"/>
      <c r="O1861" s="68"/>
      <c r="P1861" s="70"/>
    </row>
    <row r="1862" spans="1:16" x14ac:dyDescent="0.25">
      <c r="A1862" s="61">
        <v>41298</v>
      </c>
      <c r="B1862" s="64" t="str">
        <f t="shared" si="78"/>
        <v>quinta-feira</v>
      </c>
      <c r="C1862" s="54">
        <v>3.5000000000000003E-2</v>
      </c>
      <c r="D1862" s="53">
        <v>3.5799999999999998E-2</v>
      </c>
      <c r="E1862" s="50">
        <v>1507.39</v>
      </c>
      <c r="F1862" s="50">
        <v>1494.05</v>
      </c>
      <c r="G1862" s="55">
        <v>1491.91</v>
      </c>
      <c r="I1862" s="68"/>
      <c r="J1862" s="69"/>
      <c r="K1862" s="69"/>
      <c r="L1862" s="70"/>
      <c r="M1862" s="70"/>
      <c r="N1862" s="68"/>
      <c r="O1862" s="68"/>
      <c r="P1862" s="70"/>
    </row>
    <row r="1863" spans="1:16" x14ac:dyDescent="0.25">
      <c r="A1863" s="61">
        <v>41302</v>
      </c>
      <c r="B1863" s="64" t="str">
        <f t="shared" si="78"/>
        <v>segunda-feira</v>
      </c>
      <c r="C1863" s="54">
        <v>3.5200000000000002E-2</v>
      </c>
      <c r="D1863" s="53">
        <v>3.6000000000000004E-2</v>
      </c>
      <c r="E1863" s="50">
        <v>1504.69</v>
      </c>
      <c r="F1863" s="50">
        <v>1491.37</v>
      </c>
      <c r="G1863" s="55">
        <v>1490.73</v>
      </c>
      <c r="I1863" s="68"/>
      <c r="J1863" s="69"/>
      <c r="K1863" s="69"/>
      <c r="L1863" s="70"/>
      <c r="M1863" s="70"/>
      <c r="N1863" s="68"/>
      <c r="O1863" s="68"/>
      <c r="P1863" s="70"/>
    </row>
    <row r="1864" spans="1:16" x14ac:dyDescent="0.25">
      <c r="A1864" s="61">
        <v>41303</v>
      </c>
      <c r="B1864" s="64" t="str">
        <f t="shared" si="78"/>
        <v>terça-feira</v>
      </c>
      <c r="C1864" s="54">
        <v>3.5699999999999996E-2</v>
      </c>
      <c r="D1864" s="53">
        <v>3.6499999999999998E-2</v>
      </c>
      <c r="E1864" s="50">
        <v>1496.99</v>
      </c>
      <c r="F1864" s="50">
        <v>1483.76</v>
      </c>
      <c r="G1864" s="55">
        <v>1483.12</v>
      </c>
      <c r="I1864" s="68"/>
      <c r="J1864" s="69"/>
      <c r="K1864" s="69"/>
      <c r="L1864" s="70"/>
      <c r="M1864" s="70"/>
      <c r="N1864" s="68"/>
      <c r="O1864" s="68"/>
      <c r="P1864" s="70"/>
    </row>
    <row r="1865" spans="1:16" x14ac:dyDescent="0.25">
      <c r="A1865" s="61">
        <v>41304</v>
      </c>
      <c r="B1865" s="64" t="str">
        <f t="shared" si="78"/>
        <v>quarta-feira</v>
      </c>
      <c r="C1865" s="54">
        <v>3.6299999999999999E-2</v>
      </c>
      <c r="D1865" s="53">
        <v>3.7100000000000001E-2</v>
      </c>
      <c r="E1865" s="50">
        <v>1487.69</v>
      </c>
      <c r="F1865" s="50">
        <v>1474.55</v>
      </c>
      <c r="G1865" s="55">
        <v>1473.91</v>
      </c>
      <c r="I1865" s="68"/>
      <c r="J1865" s="69"/>
      <c r="K1865" s="69"/>
      <c r="L1865" s="70"/>
      <c r="M1865" s="70"/>
      <c r="N1865" s="68"/>
      <c r="O1865" s="68"/>
      <c r="P1865" s="70"/>
    </row>
    <row r="1866" spans="1:16" x14ac:dyDescent="0.25">
      <c r="A1866" s="61">
        <v>41305</v>
      </c>
      <c r="B1866" s="64" t="str">
        <f t="shared" si="78"/>
        <v>quinta-feira</v>
      </c>
      <c r="C1866" s="54">
        <v>3.6699999999999997E-2</v>
      </c>
      <c r="D1866" s="53">
        <v>3.7499999999999999E-2</v>
      </c>
      <c r="E1866" s="50">
        <v>1481.75</v>
      </c>
      <c r="F1866" s="50">
        <v>1468.67</v>
      </c>
      <c r="G1866" s="55">
        <v>1468.03</v>
      </c>
      <c r="I1866" s="68"/>
      <c r="J1866" s="69"/>
      <c r="K1866" s="69"/>
      <c r="L1866" s="70"/>
      <c r="M1866" s="70"/>
      <c r="N1866" s="68"/>
      <c r="O1866" s="68"/>
      <c r="P1866" s="70"/>
    </row>
    <row r="1867" spans="1:16" x14ac:dyDescent="0.25">
      <c r="A1867" s="61">
        <v>41306</v>
      </c>
      <c r="B1867" s="64" t="str">
        <f t="shared" si="78"/>
        <v>sexta-feira</v>
      </c>
      <c r="C1867" s="54">
        <v>3.6799999999999999E-2</v>
      </c>
      <c r="D1867" s="53">
        <v>3.7599999999999995E-2</v>
      </c>
      <c r="E1867" s="50">
        <v>1481.6</v>
      </c>
      <c r="F1867" s="50">
        <v>1468.53</v>
      </c>
      <c r="G1867" s="55">
        <v>1467.05</v>
      </c>
      <c r="I1867" s="68"/>
      <c r="J1867" s="69"/>
      <c r="K1867" s="69"/>
      <c r="L1867" s="70"/>
      <c r="M1867" s="70"/>
      <c r="N1867" s="68"/>
      <c r="O1867" s="68"/>
      <c r="P1867" s="70"/>
    </row>
    <row r="1868" spans="1:16" x14ac:dyDescent="0.25">
      <c r="A1868" s="61">
        <v>41309</v>
      </c>
      <c r="B1868" s="64" t="str">
        <f t="shared" si="78"/>
        <v>segunda-feira</v>
      </c>
      <c r="C1868" s="54">
        <v>3.7699999999999997E-2</v>
      </c>
      <c r="D1868" s="53">
        <v>3.85E-2</v>
      </c>
      <c r="E1868" s="50">
        <v>1467.55</v>
      </c>
      <c r="F1868" s="50">
        <v>1454.62</v>
      </c>
      <c r="G1868" s="55">
        <v>1453.98</v>
      </c>
      <c r="I1868" s="68"/>
      <c r="J1868" s="69"/>
      <c r="K1868" s="69"/>
      <c r="L1868" s="70"/>
      <c r="M1868" s="70"/>
      <c r="N1868" s="68"/>
      <c r="O1868" s="68"/>
      <c r="P1868" s="70"/>
    </row>
    <row r="1869" spans="1:16" x14ac:dyDescent="0.25">
      <c r="A1869" s="61">
        <v>41310</v>
      </c>
      <c r="B1869" s="64" t="str">
        <f t="shared" si="78"/>
        <v>terça-feira</v>
      </c>
      <c r="C1869" s="54">
        <v>3.8599999999999995E-2</v>
      </c>
      <c r="D1869" s="53">
        <v>3.9399999999999998E-2</v>
      </c>
      <c r="E1869" s="50">
        <v>1453.65</v>
      </c>
      <c r="F1869" s="50">
        <v>1440.85</v>
      </c>
      <c r="G1869" s="55">
        <v>1440.22</v>
      </c>
      <c r="I1869" s="68"/>
      <c r="J1869" s="69"/>
      <c r="K1869" s="69"/>
      <c r="L1869" s="70"/>
      <c r="M1869" s="70"/>
      <c r="N1869" s="68"/>
      <c r="O1869" s="68"/>
      <c r="P1869" s="70"/>
    </row>
    <row r="1870" spans="1:16" x14ac:dyDescent="0.25">
      <c r="A1870" s="61">
        <v>41311</v>
      </c>
      <c r="B1870" s="64" t="str">
        <f t="shared" si="78"/>
        <v>quarta-feira</v>
      </c>
      <c r="C1870" s="54">
        <v>3.9900000000000005E-2</v>
      </c>
      <c r="D1870" s="53">
        <v>4.07E-2</v>
      </c>
      <c r="E1870" s="50">
        <v>1433.56</v>
      </c>
      <c r="F1870" s="50">
        <v>1420.96</v>
      </c>
      <c r="G1870" s="55">
        <v>1420.33</v>
      </c>
      <c r="I1870" s="68"/>
      <c r="J1870" s="69"/>
      <c r="K1870" s="69"/>
      <c r="L1870" s="70"/>
      <c r="M1870" s="70"/>
      <c r="N1870" s="68"/>
      <c r="O1870" s="68"/>
      <c r="P1870" s="70"/>
    </row>
    <row r="1871" spans="1:16" x14ac:dyDescent="0.25">
      <c r="A1871" s="61">
        <v>41312</v>
      </c>
      <c r="B1871" s="64" t="str">
        <f t="shared" si="78"/>
        <v>quinta-feira</v>
      </c>
      <c r="C1871" s="54">
        <v>4.0300000000000002E-2</v>
      </c>
      <c r="D1871" s="53">
        <v>4.1100000000000005E-2</v>
      </c>
      <c r="E1871" s="50">
        <v>1427.44</v>
      </c>
      <c r="F1871" s="50">
        <v>1414.91</v>
      </c>
      <c r="G1871" s="55">
        <v>1414.29</v>
      </c>
      <c r="I1871" s="68"/>
      <c r="J1871" s="69"/>
      <c r="K1871" s="69"/>
      <c r="L1871" s="70"/>
      <c r="M1871" s="70"/>
      <c r="N1871" s="68"/>
      <c r="O1871" s="68"/>
      <c r="P1871" s="70"/>
    </row>
    <row r="1872" spans="1:16" x14ac:dyDescent="0.25">
      <c r="A1872" s="61">
        <v>41313</v>
      </c>
      <c r="B1872" s="64" t="str">
        <f t="shared" si="78"/>
        <v>sexta-feira</v>
      </c>
      <c r="C1872" s="54">
        <v>4.0899999999999999E-2</v>
      </c>
      <c r="D1872" s="53">
        <v>4.1700000000000001E-2</v>
      </c>
      <c r="E1872" s="50">
        <v>1420.22</v>
      </c>
      <c r="F1872" s="50">
        <v>1407.76</v>
      </c>
      <c r="G1872" s="55">
        <v>1405.59</v>
      </c>
      <c r="I1872" s="68"/>
      <c r="J1872" s="69"/>
      <c r="K1872" s="69"/>
      <c r="L1872" s="70"/>
      <c r="M1872" s="70"/>
      <c r="N1872" s="68"/>
      <c r="O1872" s="68"/>
      <c r="P1872" s="70"/>
    </row>
    <row r="1873" spans="1:16" x14ac:dyDescent="0.25">
      <c r="A1873" s="61">
        <v>41318</v>
      </c>
      <c r="B1873" s="64" t="str">
        <f t="shared" si="78"/>
        <v>quarta-feira</v>
      </c>
      <c r="C1873" s="54">
        <v>4.1599999999999998E-2</v>
      </c>
      <c r="D1873" s="53">
        <v>4.24E-2</v>
      </c>
      <c r="E1873" s="50">
        <v>1409.93</v>
      </c>
      <c r="F1873" s="50">
        <v>1397.57</v>
      </c>
      <c r="G1873" s="55">
        <v>1396.96</v>
      </c>
      <c r="I1873" s="68"/>
      <c r="J1873" s="69"/>
      <c r="K1873" s="69"/>
      <c r="L1873" s="70"/>
      <c r="M1873" s="70"/>
      <c r="N1873" s="68"/>
      <c r="O1873" s="68"/>
      <c r="P1873" s="70"/>
    </row>
    <row r="1874" spans="1:16" x14ac:dyDescent="0.25">
      <c r="A1874" s="61">
        <v>41319</v>
      </c>
      <c r="B1874" s="64" t="str">
        <f t="shared" si="78"/>
        <v>quinta-feira</v>
      </c>
      <c r="C1874" s="54">
        <v>4.1299999999999996E-2</v>
      </c>
      <c r="D1874" s="53">
        <v>4.2099999999999999E-2</v>
      </c>
      <c r="E1874" s="50">
        <v>1415.21</v>
      </c>
      <c r="F1874" s="50">
        <v>1402.81</v>
      </c>
      <c r="G1874" s="55">
        <v>1402.19</v>
      </c>
      <c r="I1874" s="68"/>
      <c r="J1874" s="69"/>
      <c r="K1874" s="69"/>
      <c r="L1874" s="70"/>
      <c r="M1874" s="70"/>
      <c r="N1874" s="68"/>
      <c r="O1874" s="68"/>
      <c r="P1874" s="70"/>
    </row>
    <row r="1875" spans="1:16" x14ac:dyDescent="0.25">
      <c r="A1875" s="61">
        <v>41320</v>
      </c>
      <c r="B1875" s="64" t="str">
        <f t="shared" si="78"/>
        <v>sexta-feira</v>
      </c>
      <c r="C1875" s="54">
        <v>4.1200000000000001E-2</v>
      </c>
      <c r="D1875" s="53">
        <v>4.2000000000000003E-2</v>
      </c>
      <c r="E1875" s="50">
        <v>1417.6</v>
      </c>
      <c r="F1875" s="50">
        <v>1405.18</v>
      </c>
      <c r="G1875" s="55">
        <v>1404.35</v>
      </c>
      <c r="I1875" s="68"/>
      <c r="J1875" s="69"/>
      <c r="K1875" s="69"/>
      <c r="L1875" s="70"/>
      <c r="M1875" s="70"/>
      <c r="N1875" s="68"/>
      <c r="O1875" s="68"/>
      <c r="P1875" s="70"/>
    </row>
    <row r="1876" spans="1:16" x14ac:dyDescent="0.25">
      <c r="A1876" s="61">
        <v>41323</v>
      </c>
      <c r="B1876" s="64" t="str">
        <f t="shared" si="78"/>
        <v>segunda-feira</v>
      </c>
      <c r="C1876" s="54">
        <v>4.0999999999999995E-2</v>
      </c>
      <c r="D1876" s="53">
        <v>4.1799999999999997E-2</v>
      </c>
      <c r="E1876" s="50">
        <v>1421.15</v>
      </c>
      <c r="F1876" s="50">
        <v>1408.71</v>
      </c>
      <c r="G1876" s="55">
        <v>1408.28</v>
      </c>
      <c r="I1876" s="68"/>
      <c r="J1876" s="69"/>
      <c r="K1876" s="69"/>
      <c r="L1876" s="70"/>
      <c r="M1876" s="70"/>
      <c r="N1876" s="68"/>
      <c r="O1876" s="68"/>
      <c r="P1876" s="70"/>
    </row>
    <row r="1877" spans="1:16" x14ac:dyDescent="0.25">
      <c r="A1877" s="61">
        <v>41324</v>
      </c>
      <c r="B1877" s="64" t="str">
        <f t="shared" si="78"/>
        <v>terça-feira</v>
      </c>
      <c r="C1877" s="54">
        <v>4.07E-2</v>
      </c>
      <c r="D1877" s="53">
        <v>4.1500000000000002E-2</v>
      </c>
      <c r="E1877" s="50">
        <v>1426.28</v>
      </c>
      <c r="F1877" s="50">
        <v>1413.79</v>
      </c>
      <c r="G1877" s="55">
        <v>1413.36</v>
      </c>
      <c r="I1877" s="68"/>
      <c r="J1877" s="69"/>
      <c r="K1877" s="69"/>
      <c r="L1877" s="70"/>
      <c r="M1877" s="70"/>
      <c r="N1877" s="68"/>
      <c r="O1877" s="68"/>
      <c r="P1877" s="70"/>
    </row>
    <row r="1878" spans="1:16" x14ac:dyDescent="0.25">
      <c r="A1878" s="61">
        <v>41325</v>
      </c>
      <c r="B1878" s="64" t="str">
        <f t="shared" si="78"/>
        <v>quarta-feira</v>
      </c>
      <c r="C1878" s="54">
        <v>4.0399999999999998E-2</v>
      </c>
      <c r="D1878" s="53">
        <v>4.1200000000000001E-2</v>
      </c>
      <c r="E1878" s="50">
        <v>1431.43</v>
      </c>
      <c r="F1878" s="50">
        <v>1418.89</v>
      </c>
      <c r="G1878" s="55">
        <v>1418.46</v>
      </c>
      <c r="I1878" s="68"/>
      <c r="J1878" s="69"/>
      <c r="K1878" s="69"/>
      <c r="L1878" s="70"/>
      <c r="M1878" s="70"/>
      <c r="N1878" s="68"/>
      <c r="O1878" s="68"/>
      <c r="P1878" s="70"/>
    </row>
    <row r="1879" spans="1:16" x14ac:dyDescent="0.25">
      <c r="A1879" s="61">
        <v>41326</v>
      </c>
      <c r="B1879" s="64" t="str">
        <f t="shared" si="78"/>
        <v>quinta-feira</v>
      </c>
      <c r="C1879" s="54">
        <v>4.0500000000000001E-2</v>
      </c>
      <c r="D1879" s="53">
        <v>4.1299999999999996E-2</v>
      </c>
      <c r="E1879" s="50">
        <v>1430.28</v>
      </c>
      <c r="F1879" s="50">
        <v>1417.76</v>
      </c>
      <c r="G1879" s="55">
        <v>1417.33</v>
      </c>
      <c r="I1879" s="68"/>
      <c r="J1879" s="69"/>
      <c r="K1879" s="69"/>
      <c r="L1879" s="70"/>
      <c r="M1879" s="70"/>
      <c r="N1879" s="68"/>
      <c r="O1879" s="68"/>
      <c r="P1879" s="70"/>
    </row>
    <row r="1880" spans="1:16" x14ac:dyDescent="0.25">
      <c r="A1880" s="61">
        <v>41327</v>
      </c>
      <c r="B1880" s="64" t="str">
        <f t="shared" si="78"/>
        <v>sexta-feira</v>
      </c>
      <c r="C1880" s="54">
        <v>4.0199999999999993E-2</v>
      </c>
      <c r="D1880" s="53">
        <v>4.0999999999999995E-2</v>
      </c>
      <c r="E1880" s="50">
        <v>1435.85</v>
      </c>
      <c r="F1880" s="50">
        <v>1423.28</v>
      </c>
      <c r="G1880" s="55">
        <v>1422.44</v>
      </c>
      <c r="I1880" s="68"/>
      <c r="J1880" s="69"/>
      <c r="K1880" s="69"/>
      <c r="L1880" s="70"/>
      <c r="M1880" s="70"/>
      <c r="N1880" s="68"/>
      <c r="O1880" s="68"/>
      <c r="P1880" s="70"/>
    </row>
    <row r="1881" spans="1:16" x14ac:dyDescent="0.25">
      <c r="A1881" s="61">
        <v>41330</v>
      </c>
      <c r="B1881" s="64" t="str">
        <f t="shared" si="78"/>
        <v>segunda-feira</v>
      </c>
      <c r="C1881" s="54">
        <v>4.0399999999999998E-2</v>
      </c>
      <c r="D1881" s="53">
        <v>4.1200000000000001E-2</v>
      </c>
      <c r="E1881" s="50">
        <v>1433.57</v>
      </c>
      <c r="F1881" s="50">
        <v>1421.03</v>
      </c>
      <c r="G1881" s="55">
        <v>1420.56</v>
      </c>
      <c r="I1881" s="68"/>
      <c r="J1881" s="69"/>
      <c r="K1881" s="69"/>
      <c r="L1881" s="70"/>
      <c r="M1881" s="70"/>
      <c r="N1881" s="68"/>
      <c r="O1881" s="68"/>
      <c r="P1881" s="70"/>
    </row>
    <row r="1882" spans="1:16" x14ac:dyDescent="0.25">
      <c r="A1882" s="61">
        <v>41331</v>
      </c>
      <c r="B1882" s="64" t="str">
        <f t="shared" si="78"/>
        <v>terça-feira</v>
      </c>
      <c r="C1882" s="54">
        <v>3.9900000000000005E-2</v>
      </c>
      <c r="D1882" s="53">
        <v>4.07E-2</v>
      </c>
      <c r="E1882" s="50">
        <v>1441.94</v>
      </c>
      <c r="F1882" s="50">
        <v>1429.32</v>
      </c>
      <c r="G1882" s="55">
        <v>1428.85</v>
      </c>
      <c r="I1882" s="68"/>
      <c r="J1882" s="69"/>
      <c r="K1882" s="69"/>
      <c r="L1882" s="70"/>
      <c r="M1882" s="70"/>
      <c r="N1882" s="68"/>
      <c r="O1882" s="68"/>
      <c r="P1882" s="70"/>
    </row>
    <row r="1883" spans="1:16" x14ac:dyDescent="0.25">
      <c r="A1883" s="61">
        <v>41332</v>
      </c>
      <c r="B1883" s="64" t="str">
        <f t="shared" si="78"/>
        <v>quarta-feira</v>
      </c>
      <c r="C1883" s="54">
        <v>3.9699999999999999E-2</v>
      </c>
      <c r="D1883" s="53">
        <v>4.0500000000000001E-2</v>
      </c>
      <c r="E1883" s="50">
        <v>1445.59</v>
      </c>
      <c r="F1883" s="50">
        <v>1432.94</v>
      </c>
      <c r="G1883" s="55">
        <v>1432.47</v>
      </c>
      <c r="I1883" s="68"/>
      <c r="J1883" s="69"/>
      <c r="K1883" s="69"/>
      <c r="L1883" s="70"/>
      <c r="M1883" s="70"/>
      <c r="N1883" s="68"/>
      <c r="O1883" s="68"/>
      <c r="P1883" s="70"/>
    </row>
    <row r="1884" spans="1:16" x14ac:dyDescent="0.25">
      <c r="A1884" s="61">
        <v>41333</v>
      </c>
      <c r="B1884" s="64" t="str">
        <f t="shared" si="78"/>
        <v>quinta-feira</v>
      </c>
      <c r="C1884" s="54">
        <v>3.9599999999999996E-2</v>
      </c>
      <c r="D1884" s="53">
        <v>4.0399999999999998E-2</v>
      </c>
      <c r="E1884" s="50">
        <v>1447.64</v>
      </c>
      <c r="F1884" s="50">
        <v>1434.98</v>
      </c>
      <c r="G1884" s="55">
        <v>1434.51</v>
      </c>
      <c r="I1884" s="68"/>
      <c r="J1884" s="69"/>
      <c r="K1884" s="69"/>
      <c r="L1884" s="70"/>
      <c r="M1884" s="70"/>
      <c r="N1884" s="68"/>
      <c r="O1884" s="68"/>
      <c r="P1884" s="70"/>
    </row>
    <row r="1885" spans="1:16" x14ac:dyDescent="0.25">
      <c r="A1885" s="61">
        <v>41334</v>
      </c>
      <c r="B1885" s="64" t="str">
        <f t="shared" si="78"/>
        <v>sexta-feira</v>
      </c>
      <c r="C1885" s="54">
        <v>3.9599999999999996E-2</v>
      </c>
      <c r="D1885" s="53">
        <v>4.0399999999999998E-2</v>
      </c>
      <c r="E1885" s="50">
        <v>1448.61</v>
      </c>
      <c r="F1885" s="50">
        <v>1435.95</v>
      </c>
      <c r="G1885" s="55">
        <v>1434.98</v>
      </c>
      <c r="I1885" s="68"/>
      <c r="J1885" s="69"/>
      <c r="K1885" s="69"/>
      <c r="L1885" s="70"/>
      <c r="M1885" s="70"/>
      <c r="N1885" s="68"/>
      <c r="O1885" s="68"/>
      <c r="P1885" s="70"/>
    </row>
    <row r="1886" spans="1:16" x14ac:dyDescent="0.25">
      <c r="A1886" s="61">
        <v>41337</v>
      </c>
      <c r="B1886" s="64" t="str">
        <f t="shared" si="78"/>
        <v>segunda-feira</v>
      </c>
      <c r="C1886" s="54">
        <v>3.9100000000000003E-2</v>
      </c>
      <c r="D1886" s="53">
        <v>3.9900000000000005E-2</v>
      </c>
      <c r="E1886" s="50">
        <v>1457.06</v>
      </c>
      <c r="F1886" s="50">
        <v>1444.32</v>
      </c>
      <c r="G1886" s="55">
        <v>1443.85</v>
      </c>
      <c r="I1886" s="68"/>
      <c r="J1886" s="69"/>
      <c r="K1886" s="69"/>
      <c r="L1886" s="70"/>
      <c r="M1886" s="70"/>
      <c r="N1886" s="68"/>
      <c r="O1886" s="68"/>
      <c r="P1886" s="70"/>
    </row>
    <row r="1887" spans="1:16" x14ac:dyDescent="0.25">
      <c r="A1887" s="61">
        <v>41338</v>
      </c>
      <c r="B1887" s="64" t="str">
        <f t="shared" si="78"/>
        <v>terça-feira</v>
      </c>
      <c r="C1887" s="54">
        <v>3.9199999999999999E-2</v>
      </c>
      <c r="D1887" s="53">
        <v>0.04</v>
      </c>
      <c r="E1887" s="50">
        <v>1455.93</v>
      </c>
      <c r="F1887" s="50">
        <v>1443.21</v>
      </c>
      <c r="G1887" s="55">
        <v>1442.73</v>
      </c>
      <c r="I1887" s="68"/>
      <c r="J1887" s="69"/>
      <c r="K1887" s="69"/>
      <c r="L1887" s="70"/>
      <c r="M1887" s="70"/>
      <c r="N1887" s="68"/>
      <c r="O1887" s="68"/>
      <c r="P1887" s="70"/>
    </row>
    <row r="1888" spans="1:16" x14ac:dyDescent="0.25">
      <c r="A1888" s="61">
        <v>41339</v>
      </c>
      <c r="B1888" s="64" t="str">
        <f t="shared" si="78"/>
        <v>quarta-feira</v>
      </c>
      <c r="C1888" s="54">
        <v>3.8699999999999998E-2</v>
      </c>
      <c r="D1888" s="53">
        <v>3.95E-2</v>
      </c>
      <c r="E1888" s="50">
        <v>1464.42</v>
      </c>
      <c r="F1888" s="50">
        <v>1451.62</v>
      </c>
      <c r="G1888" s="55">
        <v>1451.15</v>
      </c>
      <c r="I1888" s="68"/>
      <c r="J1888" s="69"/>
      <c r="K1888" s="69"/>
      <c r="L1888" s="70"/>
      <c r="M1888" s="70"/>
      <c r="N1888" s="68"/>
      <c r="O1888" s="68"/>
      <c r="P1888" s="70"/>
    </row>
    <row r="1889" spans="1:16" x14ac:dyDescent="0.25">
      <c r="A1889" s="61">
        <v>41340</v>
      </c>
      <c r="B1889" s="64" t="str">
        <f t="shared" si="78"/>
        <v>quinta-feira</v>
      </c>
      <c r="C1889" s="54">
        <v>3.8100000000000002E-2</v>
      </c>
      <c r="D1889" s="53">
        <v>3.8900000000000004E-2</v>
      </c>
      <c r="E1889" s="50">
        <v>1474.57</v>
      </c>
      <c r="F1889" s="50">
        <v>1461.68</v>
      </c>
      <c r="G1889" s="55">
        <v>1461.21</v>
      </c>
      <c r="I1889" s="68"/>
      <c r="J1889" s="69"/>
      <c r="K1889" s="69"/>
      <c r="L1889" s="70"/>
      <c r="M1889" s="70"/>
      <c r="N1889" s="68"/>
      <c r="O1889" s="68"/>
      <c r="P1889" s="70"/>
    </row>
    <row r="1890" spans="1:16" x14ac:dyDescent="0.25">
      <c r="A1890" s="61">
        <v>41341</v>
      </c>
      <c r="B1890" s="64" t="str">
        <f t="shared" si="78"/>
        <v>sexta-feira</v>
      </c>
      <c r="C1890" s="54">
        <v>3.8399999999999997E-2</v>
      </c>
      <c r="D1890" s="53">
        <v>3.9199999999999999E-2</v>
      </c>
      <c r="E1890" s="50">
        <v>1472.2</v>
      </c>
      <c r="F1890" s="50">
        <v>1459.34</v>
      </c>
      <c r="G1890" s="55">
        <v>1458.18</v>
      </c>
      <c r="I1890" s="68"/>
      <c r="J1890" s="69"/>
      <c r="K1890" s="69"/>
      <c r="L1890" s="70"/>
      <c r="M1890" s="70"/>
      <c r="N1890" s="68"/>
      <c r="O1890" s="68"/>
      <c r="P1890" s="70"/>
    </row>
    <row r="1891" spans="1:16" x14ac:dyDescent="0.25">
      <c r="A1891" s="61">
        <v>41344</v>
      </c>
      <c r="B1891" s="64" t="str">
        <f t="shared" si="78"/>
        <v>segunda-feira</v>
      </c>
      <c r="C1891" s="54">
        <v>3.8900000000000004E-2</v>
      </c>
      <c r="D1891" s="53">
        <v>3.9699999999999999E-2</v>
      </c>
      <c r="E1891" s="50">
        <v>1464.68</v>
      </c>
      <c r="F1891" s="50">
        <v>1451.89</v>
      </c>
      <c r="G1891" s="55">
        <v>1451.36</v>
      </c>
      <c r="I1891" s="68"/>
      <c r="J1891" s="69"/>
      <c r="K1891" s="69"/>
      <c r="L1891" s="70"/>
      <c r="M1891" s="70"/>
      <c r="N1891" s="68"/>
      <c r="O1891" s="68"/>
      <c r="P1891" s="70"/>
    </row>
    <row r="1892" spans="1:16" x14ac:dyDescent="0.25">
      <c r="A1892" s="61">
        <v>41345</v>
      </c>
      <c r="B1892" s="64" t="str">
        <f t="shared" si="78"/>
        <v>terça-feira</v>
      </c>
      <c r="C1892" s="54">
        <v>3.9199999999999999E-2</v>
      </c>
      <c r="D1892" s="53">
        <v>0.04</v>
      </c>
      <c r="E1892" s="50">
        <v>1460.41</v>
      </c>
      <c r="F1892" s="50">
        <v>1447.66</v>
      </c>
      <c r="G1892" s="55">
        <v>1447.13</v>
      </c>
      <c r="I1892" s="68"/>
      <c r="J1892" s="69"/>
      <c r="K1892" s="69"/>
      <c r="L1892" s="70"/>
      <c r="M1892" s="70"/>
      <c r="N1892" s="68"/>
      <c r="O1892" s="68"/>
      <c r="P1892" s="70"/>
    </row>
    <row r="1893" spans="1:16" x14ac:dyDescent="0.25">
      <c r="A1893" s="61">
        <v>41346</v>
      </c>
      <c r="B1893" s="64" t="str">
        <f t="shared" si="78"/>
        <v>quarta-feira</v>
      </c>
      <c r="C1893" s="54">
        <v>3.9800000000000002E-2</v>
      </c>
      <c r="D1893" s="53">
        <v>4.0599999999999997E-2</v>
      </c>
      <c r="E1893" s="50">
        <v>1451.37</v>
      </c>
      <c r="F1893" s="50">
        <v>1438.72</v>
      </c>
      <c r="G1893" s="55">
        <v>1438.18</v>
      </c>
      <c r="I1893" s="68"/>
      <c r="J1893" s="69"/>
      <c r="K1893" s="69"/>
      <c r="L1893" s="70"/>
      <c r="M1893" s="70"/>
      <c r="N1893" s="68"/>
      <c r="O1893" s="68"/>
      <c r="P1893" s="70"/>
    </row>
    <row r="1894" spans="1:16" x14ac:dyDescent="0.25">
      <c r="A1894" s="61">
        <v>41347</v>
      </c>
      <c r="B1894" s="64" t="str">
        <f t="shared" si="78"/>
        <v>quinta-feira</v>
      </c>
      <c r="C1894" s="54">
        <v>4.0300000000000002E-2</v>
      </c>
      <c r="D1894" s="53">
        <v>4.1100000000000005E-2</v>
      </c>
      <c r="E1894" s="50">
        <v>1443.98</v>
      </c>
      <c r="F1894" s="50">
        <v>1431.41</v>
      </c>
      <c r="G1894" s="55">
        <v>1430.87</v>
      </c>
      <c r="I1894" s="68"/>
      <c r="J1894" s="69"/>
      <c r="K1894" s="69"/>
      <c r="L1894" s="70"/>
      <c r="M1894" s="70"/>
      <c r="N1894" s="68"/>
      <c r="O1894" s="68"/>
      <c r="P1894" s="70"/>
    </row>
    <row r="1895" spans="1:16" x14ac:dyDescent="0.25">
      <c r="A1895" s="61">
        <v>41348</v>
      </c>
      <c r="B1895" s="64" t="str">
        <f t="shared" si="78"/>
        <v>sexta-feira</v>
      </c>
      <c r="C1895" s="54">
        <v>4.0300000000000002E-2</v>
      </c>
      <c r="D1895" s="53">
        <v>4.1100000000000005E-2</v>
      </c>
      <c r="E1895" s="50">
        <v>1444.94</v>
      </c>
      <c r="F1895" s="50">
        <v>1432.35</v>
      </c>
      <c r="G1895" s="55">
        <v>1431.41</v>
      </c>
      <c r="I1895" s="68"/>
      <c r="J1895" s="69"/>
      <c r="K1895" s="69"/>
      <c r="L1895" s="70"/>
      <c r="M1895" s="70"/>
      <c r="N1895" s="68"/>
      <c r="O1895" s="68"/>
      <c r="P1895" s="70"/>
    </row>
    <row r="1896" spans="1:16" x14ac:dyDescent="0.25">
      <c r="A1896" s="61">
        <v>41351</v>
      </c>
      <c r="B1896" s="64" t="str">
        <f t="shared" si="78"/>
        <v>segunda-feira</v>
      </c>
      <c r="C1896" s="54">
        <v>3.9900000000000005E-2</v>
      </c>
      <c r="D1896" s="53">
        <v>4.07E-2</v>
      </c>
      <c r="E1896" s="50">
        <v>1451.74</v>
      </c>
      <c r="F1896" s="50">
        <v>1439.1</v>
      </c>
      <c r="G1896" s="55">
        <v>1438.63</v>
      </c>
      <c r="I1896" s="68"/>
      <c r="J1896" s="69"/>
      <c r="K1896" s="69"/>
      <c r="L1896" s="70"/>
      <c r="M1896" s="70"/>
      <c r="N1896" s="68"/>
      <c r="O1896" s="68"/>
      <c r="P1896" s="70"/>
    </row>
    <row r="1897" spans="1:16" x14ac:dyDescent="0.25">
      <c r="A1897" s="61">
        <v>41352</v>
      </c>
      <c r="B1897" s="64" t="str">
        <f t="shared" si="78"/>
        <v>terça-feira</v>
      </c>
      <c r="C1897" s="54">
        <v>3.9800000000000002E-2</v>
      </c>
      <c r="D1897" s="53">
        <v>4.0599999999999997E-2</v>
      </c>
      <c r="E1897" s="50">
        <v>1453.8</v>
      </c>
      <c r="F1897" s="50">
        <v>1441.14</v>
      </c>
      <c r="G1897" s="55">
        <v>1440.67</v>
      </c>
      <c r="I1897" s="68"/>
      <c r="J1897" s="69"/>
      <c r="K1897" s="69"/>
      <c r="L1897" s="70"/>
      <c r="M1897" s="70"/>
      <c r="N1897" s="68"/>
      <c r="O1897" s="68"/>
      <c r="P1897" s="70"/>
    </row>
    <row r="1898" spans="1:16" x14ac:dyDescent="0.25">
      <c r="A1898" s="61">
        <v>41353</v>
      </c>
      <c r="B1898" s="64" t="str">
        <f t="shared" si="78"/>
        <v>quarta-feira</v>
      </c>
      <c r="C1898" s="54">
        <v>3.9599999999999996E-2</v>
      </c>
      <c r="D1898" s="53">
        <v>4.0399999999999998E-2</v>
      </c>
      <c r="E1898" s="50">
        <v>1457.45</v>
      </c>
      <c r="F1898" s="50">
        <v>1444.76</v>
      </c>
      <c r="G1898" s="55">
        <v>1444.29</v>
      </c>
      <c r="I1898" s="68"/>
      <c r="J1898" s="69"/>
      <c r="K1898" s="69"/>
      <c r="L1898" s="70"/>
      <c r="M1898" s="70"/>
      <c r="N1898" s="68"/>
      <c r="O1898" s="68"/>
      <c r="P1898" s="70"/>
    </row>
    <row r="1899" spans="1:16" x14ac:dyDescent="0.25">
      <c r="A1899" s="61">
        <v>41354</v>
      </c>
      <c r="B1899" s="64" t="str">
        <f t="shared" si="78"/>
        <v>quinta-feira</v>
      </c>
      <c r="C1899" s="54">
        <v>0.04</v>
      </c>
      <c r="D1899" s="53">
        <v>4.0800000000000003E-2</v>
      </c>
      <c r="E1899" s="50">
        <v>1451.56</v>
      </c>
      <c r="F1899" s="50">
        <v>1438.93</v>
      </c>
      <c r="G1899" s="55">
        <v>1438.46</v>
      </c>
      <c r="I1899" s="68"/>
      <c r="J1899" s="69"/>
      <c r="K1899" s="69"/>
      <c r="L1899" s="70"/>
      <c r="M1899" s="70"/>
      <c r="N1899" s="68"/>
      <c r="O1899" s="68"/>
      <c r="P1899" s="70"/>
    </row>
    <row r="1900" spans="1:16" x14ac:dyDescent="0.25">
      <c r="A1900" s="61">
        <v>41355</v>
      </c>
      <c r="B1900" s="64" t="str">
        <f t="shared" si="78"/>
        <v>sexta-feira</v>
      </c>
      <c r="C1900" s="54">
        <v>4.0999999999999995E-2</v>
      </c>
      <c r="D1900" s="53">
        <v>4.1799999999999997E-2</v>
      </c>
      <c r="E1900" s="50">
        <v>1436.74</v>
      </c>
      <c r="F1900" s="50">
        <v>1424.27</v>
      </c>
      <c r="G1900" s="55">
        <v>1423.32</v>
      </c>
      <c r="I1900" s="68"/>
      <c r="J1900" s="69"/>
      <c r="K1900" s="69"/>
      <c r="L1900" s="70"/>
      <c r="M1900" s="70"/>
      <c r="N1900" s="68"/>
      <c r="O1900" s="68"/>
      <c r="P1900" s="70"/>
    </row>
    <row r="1901" spans="1:16" x14ac:dyDescent="0.25">
      <c r="A1901" s="61">
        <v>41358</v>
      </c>
      <c r="B1901" s="64" t="str">
        <f t="shared" si="78"/>
        <v>segunda-feira</v>
      </c>
      <c r="C1901" s="54">
        <v>4.0999999999999995E-2</v>
      </c>
      <c r="D1901" s="53">
        <v>4.1799999999999997E-2</v>
      </c>
      <c r="E1901" s="50">
        <v>1437.11</v>
      </c>
      <c r="F1901" s="50">
        <v>1424.64</v>
      </c>
      <c r="G1901" s="55">
        <v>1424.17</v>
      </c>
      <c r="I1901" s="68"/>
      <c r="J1901" s="69"/>
      <c r="K1901" s="69"/>
      <c r="L1901" s="70"/>
      <c r="M1901" s="70"/>
      <c r="N1901" s="68"/>
      <c r="O1901" s="68"/>
      <c r="P1901" s="70"/>
    </row>
    <row r="1902" spans="1:16" x14ac:dyDescent="0.25">
      <c r="A1902" s="61">
        <v>41359</v>
      </c>
      <c r="B1902" s="64" t="str">
        <f t="shared" si="78"/>
        <v>terça-feira</v>
      </c>
      <c r="C1902" s="54">
        <v>4.0800000000000003E-2</v>
      </c>
      <c r="D1902" s="53">
        <v>4.1599999999999998E-2</v>
      </c>
      <c r="E1902" s="50">
        <v>1440.71</v>
      </c>
      <c r="F1902" s="50">
        <v>1428.2</v>
      </c>
      <c r="G1902" s="55">
        <v>1427.74</v>
      </c>
      <c r="I1902" s="68"/>
      <c r="J1902" s="69"/>
      <c r="K1902" s="69"/>
      <c r="L1902" s="70"/>
      <c r="M1902" s="70"/>
      <c r="N1902" s="68"/>
      <c r="O1902" s="68"/>
      <c r="P1902" s="70"/>
    </row>
    <row r="1903" spans="1:16" x14ac:dyDescent="0.25">
      <c r="A1903" s="61">
        <v>41360</v>
      </c>
      <c r="B1903" s="64" t="str">
        <f t="shared" si="78"/>
        <v>quarta-feira</v>
      </c>
      <c r="C1903" s="54">
        <v>4.0800000000000003E-2</v>
      </c>
      <c r="D1903" s="53">
        <v>4.1599999999999998E-2</v>
      </c>
      <c r="E1903" s="50">
        <v>1441.17</v>
      </c>
      <c r="F1903" s="50">
        <v>1428.66</v>
      </c>
      <c r="G1903" s="55">
        <v>1428.2</v>
      </c>
      <c r="I1903" s="68"/>
      <c r="J1903" s="69"/>
      <c r="K1903" s="69"/>
      <c r="L1903" s="70"/>
      <c r="M1903" s="70"/>
      <c r="N1903" s="68"/>
      <c r="O1903" s="68"/>
      <c r="P1903" s="70"/>
    </row>
    <row r="1904" spans="1:16" x14ac:dyDescent="0.25">
      <c r="A1904" s="61">
        <v>41361</v>
      </c>
      <c r="B1904" s="64" t="str">
        <f t="shared" si="78"/>
        <v>quinta-feira</v>
      </c>
      <c r="C1904" s="54">
        <v>4.0599999999999997E-2</v>
      </c>
      <c r="D1904" s="53">
        <v>4.1399999999999999E-2</v>
      </c>
      <c r="E1904" s="50">
        <v>1445.48</v>
      </c>
      <c r="F1904" s="50">
        <v>1432.93</v>
      </c>
      <c r="G1904" s="55">
        <v>1431.78</v>
      </c>
      <c r="I1904" s="68"/>
      <c r="J1904" s="69"/>
      <c r="K1904" s="69"/>
      <c r="L1904" s="70"/>
      <c r="M1904" s="70"/>
      <c r="N1904" s="68"/>
      <c r="O1904" s="68"/>
      <c r="P1904" s="70"/>
    </row>
    <row r="1905" spans="1:16" x14ac:dyDescent="0.25">
      <c r="A1905" s="61">
        <v>41365</v>
      </c>
      <c r="B1905" s="64" t="str">
        <f t="shared" si="78"/>
        <v>segunda-feira</v>
      </c>
      <c r="C1905" s="54">
        <v>4.0800000000000003E-2</v>
      </c>
      <c r="D1905" s="53">
        <v>4.1599999999999998E-2</v>
      </c>
      <c r="E1905" s="50">
        <v>1442.79</v>
      </c>
      <c r="F1905" s="50">
        <v>1430.28</v>
      </c>
      <c r="G1905" s="55">
        <v>1429.82</v>
      </c>
      <c r="I1905" s="68"/>
      <c r="J1905" s="69"/>
      <c r="K1905" s="69"/>
      <c r="L1905" s="70"/>
      <c r="M1905" s="70"/>
      <c r="N1905" s="68"/>
      <c r="O1905" s="68"/>
      <c r="P1905" s="70"/>
    </row>
    <row r="1906" spans="1:16" x14ac:dyDescent="0.25">
      <c r="A1906" s="61">
        <v>41366</v>
      </c>
      <c r="B1906" s="64" t="str">
        <f t="shared" si="78"/>
        <v>terça-feira</v>
      </c>
      <c r="C1906" s="54">
        <v>4.2300000000000004E-2</v>
      </c>
      <c r="D1906" s="53">
        <v>4.3099999999999999E-2</v>
      </c>
      <c r="E1906" s="50">
        <v>1419.89</v>
      </c>
      <c r="F1906" s="50">
        <v>1407.59</v>
      </c>
      <c r="G1906" s="55">
        <v>1407.13</v>
      </c>
      <c r="I1906" s="68"/>
      <c r="J1906" s="69"/>
      <c r="K1906" s="69"/>
      <c r="L1906" s="70"/>
      <c r="M1906" s="70"/>
      <c r="N1906" s="68"/>
      <c r="O1906" s="68"/>
      <c r="P1906" s="70"/>
    </row>
    <row r="1907" spans="1:16" x14ac:dyDescent="0.25">
      <c r="A1907" s="61">
        <v>41367</v>
      </c>
      <c r="B1907" s="64" t="str">
        <f t="shared" si="78"/>
        <v>quarta-feira</v>
      </c>
      <c r="C1907" s="54">
        <v>4.24E-2</v>
      </c>
      <c r="D1907" s="53">
        <v>4.3200000000000002E-2</v>
      </c>
      <c r="E1907" s="50">
        <v>1418.81</v>
      </c>
      <c r="F1907" s="50">
        <v>1406.53</v>
      </c>
      <c r="G1907" s="55">
        <v>1406.06</v>
      </c>
      <c r="I1907" s="68"/>
      <c r="J1907" s="69"/>
      <c r="K1907" s="69"/>
      <c r="L1907" s="70"/>
      <c r="M1907" s="70"/>
      <c r="N1907" s="68"/>
      <c r="O1907" s="68"/>
      <c r="P1907" s="70"/>
    </row>
    <row r="1908" spans="1:16" x14ac:dyDescent="0.25">
      <c r="A1908" s="61">
        <v>41368</v>
      </c>
      <c r="B1908" s="64" t="str">
        <f t="shared" si="78"/>
        <v>quinta-feira</v>
      </c>
      <c r="C1908" s="54">
        <v>4.3499999999999997E-2</v>
      </c>
      <c r="D1908" s="53">
        <v>4.4299999999999999E-2</v>
      </c>
      <c r="E1908" s="50">
        <v>1402.42</v>
      </c>
      <c r="F1908" s="50">
        <v>1390.3</v>
      </c>
      <c r="G1908" s="55">
        <v>1389.83</v>
      </c>
      <c r="I1908" s="68"/>
      <c r="J1908" s="69"/>
      <c r="K1908" s="69"/>
      <c r="L1908" s="70"/>
      <c r="M1908" s="70"/>
      <c r="N1908" s="68"/>
      <c r="O1908" s="68"/>
      <c r="P1908" s="70"/>
    </row>
    <row r="1909" spans="1:16" x14ac:dyDescent="0.25">
      <c r="A1909" s="61">
        <v>41369</v>
      </c>
      <c r="B1909" s="64" t="str">
        <f t="shared" si="78"/>
        <v>sexta-feira</v>
      </c>
      <c r="C1909" s="54">
        <v>4.3400000000000001E-2</v>
      </c>
      <c r="D1909" s="53">
        <v>4.4199999999999996E-2</v>
      </c>
      <c r="E1909" s="50">
        <v>1404.85</v>
      </c>
      <c r="F1909" s="50">
        <v>1392.72</v>
      </c>
      <c r="G1909" s="55">
        <v>1391.8</v>
      </c>
      <c r="I1909" s="68"/>
      <c r="J1909" s="69"/>
      <c r="K1909" s="69"/>
      <c r="L1909" s="70"/>
      <c r="M1909" s="70"/>
      <c r="N1909" s="68"/>
      <c r="O1909" s="68"/>
      <c r="P1909" s="70"/>
    </row>
    <row r="1910" spans="1:16" x14ac:dyDescent="0.25">
      <c r="A1910" s="61">
        <v>41372</v>
      </c>
      <c r="B1910" s="64" t="str">
        <f t="shared" si="78"/>
        <v>segunda-feira</v>
      </c>
      <c r="C1910" s="54">
        <v>4.2000000000000003E-2</v>
      </c>
      <c r="D1910" s="53">
        <v>4.2800000000000005E-2</v>
      </c>
      <c r="E1910" s="50">
        <v>1426.83</v>
      </c>
      <c r="F1910" s="50">
        <v>1414.49</v>
      </c>
      <c r="G1910" s="55">
        <v>1414.03</v>
      </c>
      <c r="I1910" s="68"/>
      <c r="J1910" s="69"/>
      <c r="K1910" s="69"/>
      <c r="L1910" s="70"/>
      <c r="M1910" s="70"/>
      <c r="N1910" s="68"/>
      <c r="O1910" s="68"/>
      <c r="P1910" s="70"/>
    </row>
    <row r="1911" spans="1:16" x14ac:dyDescent="0.25">
      <c r="A1911" s="61">
        <v>41373</v>
      </c>
      <c r="B1911" s="64" t="str">
        <f t="shared" si="78"/>
        <v>terça-feira</v>
      </c>
      <c r="C1911" s="54">
        <v>4.1799999999999997E-2</v>
      </c>
      <c r="D1911" s="53">
        <v>4.2599999999999999E-2</v>
      </c>
      <c r="E1911" s="50">
        <v>1430.4</v>
      </c>
      <c r="F1911" s="50">
        <v>1418.03</v>
      </c>
      <c r="G1911" s="55">
        <v>1417.57</v>
      </c>
      <c r="I1911" s="68"/>
      <c r="J1911" s="69"/>
      <c r="K1911" s="69"/>
      <c r="L1911" s="70"/>
      <c r="M1911" s="70"/>
      <c r="N1911" s="68"/>
      <c r="O1911" s="68"/>
      <c r="P1911" s="70"/>
    </row>
    <row r="1912" spans="1:16" x14ac:dyDescent="0.25">
      <c r="A1912" s="61">
        <v>41374</v>
      </c>
      <c r="B1912" s="64" t="str">
        <f t="shared" si="78"/>
        <v>quarta-feira</v>
      </c>
      <c r="C1912" s="54">
        <v>4.1700000000000001E-2</v>
      </c>
      <c r="D1912" s="53">
        <v>4.2500000000000003E-2</v>
      </c>
      <c r="E1912" s="50">
        <v>1432.04</v>
      </c>
      <c r="F1912" s="50">
        <v>1419.66</v>
      </c>
      <c r="G1912" s="55">
        <v>1419.22</v>
      </c>
      <c r="I1912" s="68"/>
      <c r="J1912" s="69"/>
      <c r="K1912" s="69"/>
      <c r="L1912" s="70"/>
      <c r="M1912" s="70"/>
      <c r="N1912" s="68"/>
      <c r="O1912" s="68"/>
      <c r="P1912" s="70"/>
    </row>
    <row r="1913" spans="1:16" x14ac:dyDescent="0.25">
      <c r="A1913" s="61">
        <v>41375</v>
      </c>
      <c r="B1913" s="64" t="str">
        <f t="shared" si="78"/>
        <v>quinta-feira</v>
      </c>
      <c r="C1913" s="54">
        <v>4.1700000000000001E-2</v>
      </c>
      <c r="D1913" s="53">
        <v>4.2500000000000003E-2</v>
      </c>
      <c r="E1913" s="50">
        <v>1432.49</v>
      </c>
      <c r="F1913" s="50">
        <v>1420.11</v>
      </c>
      <c r="G1913" s="55">
        <v>1419.66</v>
      </c>
      <c r="I1913" s="68"/>
      <c r="J1913" s="69"/>
      <c r="K1913" s="69"/>
      <c r="L1913" s="70"/>
      <c r="M1913" s="70"/>
      <c r="N1913" s="68"/>
      <c r="O1913" s="68"/>
      <c r="P1913" s="70"/>
    </row>
    <row r="1914" spans="1:16" x14ac:dyDescent="0.25">
      <c r="A1914" s="61">
        <v>41376</v>
      </c>
      <c r="B1914" s="64" t="str">
        <f t="shared" si="78"/>
        <v>sexta-feira</v>
      </c>
      <c r="C1914" s="54">
        <v>4.2199999999999994E-2</v>
      </c>
      <c r="D1914" s="53">
        <v>4.2999999999999997E-2</v>
      </c>
      <c r="E1914" s="50">
        <v>1425.62</v>
      </c>
      <c r="F1914" s="50">
        <v>1413.31</v>
      </c>
      <c r="G1914" s="55">
        <v>1412.44</v>
      </c>
      <c r="I1914" s="68"/>
      <c r="J1914" s="69"/>
      <c r="K1914" s="69"/>
      <c r="L1914" s="70"/>
      <c r="M1914" s="70"/>
      <c r="N1914" s="68"/>
      <c r="O1914" s="68"/>
      <c r="P1914" s="70"/>
    </row>
    <row r="1915" spans="1:16" x14ac:dyDescent="0.25">
      <c r="A1915" s="61">
        <v>41379</v>
      </c>
      <c r="B1915" s="64" t="str">
        <f t="shared" si="78"/>
        <v>segunda-feira</v>
      </c>
      <c r="C1915" s="54">
        <v>4.2699999999999995E-2</v>
      </c>
      <c r="D1915" s="53">
        <v>4.3499999999999997E-2</v>
      </c>
      <c r="E1915" s="50">
        <v>1418.36</v>
      </c>
      <c r="F1915" s="50">
        <v>1406.13</v>
      </c>
      <c r="G1915" s="55">
        <v>1405.68</v>
      </c>
      <c r="I1915" s="68"/>
      <c r="J1915" s="69"/>
      <c r="K1915" s="69"/>
      <c r="L1915" s="70"/>
      <c r="M1915" s="70"/>
      <c r="N1915" s="68"/>
      <c r="O1915" s="68"/>
      <c r="P1915" s="70"/>
    </row>
    <row r="1916" spans="1:16" x14ac:dyDescent="0.25">
      <c r="A1916" s="61">
        <v>41380</v>
      </c>
      <c r="B1916" s="64" t="str">
        <f t="shared" si="78"/>
        <v>terça-feira</v>
      </c>
      <c r="C1916" s="54">
        <v>4.3099999999999999E-2</v>
      </c>
      <c r="D1916" s="53">
        <v>4.3899999999999995E-2</v>
      </c>
      <c r="E1916" s="50">
        <v>1412.68</v>
      </c>
      <c r="F1916" s="50">
        <v>1400.5</v>
      </c>
      <c r="G1916" s="55">
        <v>1400.05</v>
      </c>
      <c r="I1916" s="68"/>
      <c r="J1916" s="69"/>
      <c r="K1916" s="69"/>
      <c r="L1916" s="70"/>
      <c r="M1916" s="70"/>
      <c r="N1916" s="68"/>
      <c r="O1916" s="68"/>
      <c r="P1916" s="70"/>
    </row>
    <row r="1917" spans="1:16" x14ac:dyDescent="0.25">
      <c r="A1917" s="61">
        <v>41381</v>
      </c>
      <c r="B1917" s="64" t="str">
        <f t="shared" si="78"/>
        <v>quarta-feira</v>
      </c>
      <c r="C1917" s="54">
        <v>4.3200000000000002E-2</v>
      </c>
      <c r="D1917" s="53">
        <v>4.4000000000000004E-2</v>
      </c>
      <c r="E1917" s="50">
        <v>1411.6</v>
      </c>
      <c r="F1917" s="50">
        <v>1399.43</v>
      </c>
      <c r="G1917" s="55">
        <v>1398.99</v>
      </c>
      <c r="I1917" s="68"/>
      <c r="J1917" s="69"/>
      <c r="K1917" s="69"/>
      <c r="L1917" s="70"/>
      <c r="M1917" s="70"/>
      <c r="N1917" s="68"/>
      <c r="O1917" s="68"/>
      <c r="P1917" s="70"/>
    </row>
    <row r="1918" spans="1:16" x14ac:dyDescent="0.25">
      <c r="A1918" s="61">
        <v>41382</v>
      </c>
      <c r="B1918" s="64" t="str">
        <f t="shared" si="78"/>
        <v>quinta-feira</v>
      </c>
      <c r="C1918" s="54">
        <v>4.3200000000000002E-2</v>
      </c>
      <c r="D1918" s="53">
        <v>4.4000000000000004E-2</v>
      </c>
      <c r="E1918" s="50">
        <v>1412.05</v>
      </c>
      <c r="F1918" s="50">
        <v>1399.88</v>
      </c>
      <c r="G1918" s="55">
        <v>1399.43</v>
      </c>
      <c r="I1918" s="68"/>
      <c r="J1918" s="69"/>
      <c r="K1918" s="69"/>
      <c r="L1918" s="70"/>
      <c r="M1918" s="70"/>
      <c r="N1918" s="68"/>
      <c r="O1918" s="68"/>
      <c r="P1918" s="70"/>
    </row>
    <row r="1919" spans="1:16" x14ac:dyDescent="0.25">
      <c r="A1919" s="61">
        <v>41383</v>
      </c>
      <c r="B1919" s="64" t="str">
        <f t="shared" si="78"/>
        <v>sexta-feira</v>
      </c>
      <c r="C1919" s="54">
        <v>4.1700000000000001E-2</v>
      </c>
      <c r="D1919" s="53">
        <v>4.2500000000000003E-2</v>
      </c>
      <c r="E1919" s="50">
        <v>1436.04</v>
      </c>
      <c r="F1919" s="50">
        <v>1423.66</v>
      </c>
      <c r="G1919" s="55">
        <v>1422.78</v>
      </c>
      <c r="I1919" s="68"/>
      <c r="J1919" s="69"/>
      <c r="K1919" s="69"/>
      <c r="L1919" s="70"/>
      <c r="M1919" s="70"/>
      <c r="N1919" s="68"/>
      <c r="O1919" s="68"/>
      <c r="P1919" s="70"/>
    </row>
    <row r="1920" spans="1:16" x14ac:dyDescent="0.25">
      <c r="A1920" s="61">
        <v>41386</v>
      </c>
      <c r="B1920" s="64" t="str">
        <f t="shared" si="78"/>
        <v>segunda-feira</v>
      </c>
      <c r="C1920" s="54">
        <v>4.1299999999999996E-2</v>
      </c>
      <c r="D1920" s="53">
        <v>4.2099999999999999E-2</v>
      </c>
      <c r="E1920" s="50">
        <v>1442.84</v>
      </c>
      <c r="F1920" s="50">
        <v>1430.4</v>
      </c>
      <c r="G1920" s="55">
        <v>1429.94</v>
      </c>
      <c r="I1920" s="68"/>
      <c r="J1920" s="69"/>
      <c r="K1920" s="69"/>
      <c r="L1920" s="70"/>
      <c r="M1920" s="70"/>
      <c r="N1920" s="68"/>
      <c r="O1920" s="68"/>
      <c r="P1920" s="70"/>
    </row>
    <row r="1921" spans="1:16" x14ac:dyDescent="0.25">
      <c r="A1921" s="61">
        <v>41387</v>
      </c>
      <c r="B1921" s="64" t="str">
        <f t="shared" si="78"/>
        <v>terça-feira</v>
      </c>
      <c r="C1921" s="54">
        <v>4.0999999999999995E-2</v>
      </c>
      <c r="D1921" s="53">
        <v>4.1799999999999997E-2</v>
      </c>
      <c r="E1921" s="50">
        <v>1448</v>
      </c>
      <c r="F1921" s="50">
        <v>1435.51</v>
      </c>
      <c r="G1921" s="55">
        <v>1435.05</v>
      </c>
      <c r="I1921" s="68"/>
      <c r="J1921" s="69"/>
      <c r="K1921" s="69"/>
      <c r="L1921" s="70"/>
      <c r="M1921" s="70"/>
      <c r="N1921" s="68"/>
      <c r="O1921" s="68"/>
      <c r="P1921" s="70"/>
    </row>
    <row r="1922" spans="1:16" x14ac:dyDescent="0.25">
      <c r="A1922" s="61">
        <v>41388</v>
      </c>
      <c r="B1922" s="64" t="str">
        <f t="shared" si="78"/>
        <v>quarta-feira</v>
      </c>
      <c r="C1922" s="54">
        <v>4.0999999999999995E-2</v>
      </c>
      <c r="D1922" s="53">
        <v>4.1799999999999997E-2</v>
      </c>
      <c r="E1922" s="50">
        <v>1448.46</v>
      </c>
      <c r="F1922" s="50">
        <v>1435.97</v>
      </c>
      <c r="G1922" s="55">
        <v>1435.51</v>
      </c>
      <c r="I1922" s="68"/>
      <c r="J1922" s="69"/>
      <c r="K1922" s="69"/>
      <c r="L1922" s="70"/>
      <c r="M1922" s="70"/>
      <c r="N1922" s="68"/>
      <c r="O1922" s="68"/>
      <c r="P1922" s="70"/>
    </row>
    <row r="1923" spans="1:16" x14ac:dyDescent="0.25">
      <c r="A1923" s="61">
        <v>41389</v>
      </c>
      <c r="B1923" s="64" t="str">
        <f t="shared" ref="B1923:B1986" si="79">TEXT(A1923,"dddd")</f>
        <v>quinta-feira</v>
      </c>
      <c r="C1923" s="54">
        <v>4.1399999999999999E-2</v>
      </c>
      <c r="D1923" s="53">
        <v>4.2199999999999994E-2</v>
      </c>
      <c r="E1923" s="50">
        <v>1442.66</v>
      </c>
      <c r="F1923" s="50">
        <v>1430.24</v>
      </c>
      <c r="G1923" s="55">
        <v>1429.78</v>
      </c>
      <c r="I1923" s="68"/>
      <c r="J1923" s="69"/>
      <c r="K1923" s="69"/>
      <c r="L1923" s="70"/>
      <c r="M1923" s="70"/>
      <c r="N1923" s="68"/>
      <c r="O1923" s="68"/>
      <c r="P1923" s="70"/>
    </row>
    <row r="1924" spans="1:16" x14ac:dyDescent="0.25">
      <c r="A1924" s="61">
        <v>41390</v>
      </c>
      <c r="B1924" s="64" t="str">
        <f t="shared" si="79"/>
        <v>sexta-feira</v>
      </c>
      <c r="C1924" s="54">
        <v>4.1900000000000007E-2</v>
      </c>
      <c r="D1924" s="53">
        <v>4.2699999999999995E-2</v>
      </c>
      <c r="E1924" s="50">
        <v>1435.81</v>
      </c>
      <c r="F1924" s="50">
        <v>1423.45</v>
      </c>
      <c r="G1924" s="55">
        <v>1422.53</v>
      </c>
      <c r="I1924" s="68"/>
      <c r="J1924" s="69"/>
      <c r="K1924" s="69"/>
      <c r="L1924" s="70"/>
      <c r="M1924" s="70"/>
      <c r="N1924" s="68"/>
      <c r="O1924" s="68"/>
      <c r="P1924" s="70"/>
    </row>
    <row r="1925" spans="1:16" x14ac:dyDescent="0.25">
      <c r="A1925" s="61">
        <v>41393</v>
      </c>
      <c r="B1925" s="64" t="str">
        <f t="shared" si="79"/>
        <v>segunda-feira</v>
      </c>
      <c r="C1925" s="54">
        <v>4.1900000000000007E-2</v>
      </c>
      <c r="D1925" s="53">
        <v>4.2699999999999995E-2</v>
      </c>
      <c r="E1925" s="50">
        <v>1436.27</v>
      </c>
      <c r="F1925" s="50">
        <v>1423.91</v>
      </c>
      <c r="G1925" s="55">
        <v>1423.45</v>
      </c>
      <c r="I1925" s="68"/>
      <c r="J1925" s="69"/>
      <c r="K1925" s="69"/>
      <c r="L1925" s="70"/>
      <c r="M1925" s="70"/>
      <c r="N1925" s="68"/>
      <c r="O1925" s="68"/>
      <c r="P1925" s="70"/>
    </row>
    <row r="1926" spans="1:16" x14ac:dyDescent="0.25">
      <c r="A1926" s="61">
        <v>41394</v>
      </c>
      <c r="B1926" s="64" t="str">
        <f t="shared" si="79"/>
        <v>terça-feira</v>
      </c>
      <c r="C1926" s="54">
        <v>4.1799999999999997E-2</v>
      </c>
      <c r="D1926" s="53">
        <v>4.2599999999999999E-2</v>
      </c>
      <c r="E1926" s="50">
        <v>1438.51</v>
      </c>
      <c r="F1926" s="50">
        <v>1426.14</v>
      </c>
      <c r="G1926" s="55">
        <v>1425.45</v>
      </c>
      <c r="I1926" s="68"/>
      <c r="J1926" s="69"/>
      <c r="K1926" s="69"/>
      <c r="L1926" s="70"/>
      <c r="M1926" s="70"/>
      <c r="N1926" s="68"/>
      <c r="O1926" s="68"/>
      <c r="P1926" s="70"/>
    </row>
    <row r="1927" spans="1:16" x14ac:dyDescent="0.25">
      <c r="A1927" s="61">
        <v>41396</v>
      </c>
      <c r="B1927" s="64" t="str">
        <f t="shared" si="79"/>
        <v>quinta-feira</v>
      </c>
      <c r="C1927" s="54">
        <v>4.1599999999999998E-2</v>
      </c>
      <c r="D1927" s="53">
        <v>4.24E-2</v>
      </c>
      <c r="E1927" s="50">
        <v>1442.09</v>
      </c>
      <c r="F1927" s="50">
        <v>1429.69</v>
      </c>
      <c r="G1927" s="55">
        <v>1429.22</v>
      </c>
      <c r="I1927" s="68"/>
      <c r="J1927" s="69"/>
      <c r="K1927" s="69"/>
      <c r="L1927" s="70"/>
      <c r="M1927" s="70"/>
      <c r="N1927" s="68"/>
      <c r="O1927" s="68"/>
      <c r="P1927" s="70"/>
    </row>
    <row r="1928" spans="1:16" x14ac:dyDescent="0.25">
      <c r="A1928" s="61">
        <v>41397</v>
      </c>
      <c r="B1928" s="64" t="str">
        <f t="shared" si="79"/>
        <v>sexta-feira</v>
      </c>
      <c r="C1928" s="54">
        <v>4.0500000000000001E-2</v>
      </c>
      <c r="D1928" s="53">
        <v>4.1299999999999996E-2</v>
      </c>
      <c r="E1928" s="50">
        <v>1460.26</v>
      </c>
      <c r="F1928" s="50">
        <v>1447.69</v>
      </c>
      <c r="G1928" s="55">
        <v>1446.77</v>
      </c>
      <c r="I1928" s="68"/>
      <c r="J1928" s="69"/>
      <c r="K1928" s="69"/>
      <c r="L1928" s="70"/>
      <c r="M1928" s="70"/>
      <c r="N1928" s="68"/>
      <c r="O1928" s="68"/>
      <c r="P1928" s="70"/>
    </row>
    <row r="1929" spans="1:16" x14ac:dyDescent="0.25">
      <c r="A1929" s="61">
        <v>41400</v>
      </c>
      <c r="B1929" s="64" t="str">
        <f t="shared" si="79"/>
        <v>segunda-feira</v>
      </c>
      <c r="C1929" s="54">
        <v>4.0999999999999995E-2</v>
      </c>
      <c r="D1929" s="53">
        <v>4.1799999999999997E-2</v>
      </c>
      <c r="E1929" s="50">
        <v>1452.86</v>
      </c>
      <c r="F1929" s="50">
        <v>1440.36</v>
      </c>
      <c r="G1929" s="55">
        <v>1439.9</v>
      </c>
      <c r="I1929" s="68"/>
      <c r="J1929" s="69"/>
      <c r="K1929" s="69"/>
      <c r="L1929" s="70"/>
      <c r="M1929" s="70"/>
      <c r="N1929" s="68"/>
      <c r="O1929" s="68"/>
      <c r="P1929" s="70"/>
    </row>
    <row r="1930" spans="1:16" x14ac:dyDescent="0.25">
      <c r="A1930" s="61">
        <v>41401</v>
      </c>
      <c r="B1930" s="64" t="str">
        <f t="shared" si="79"/>
        <v>terça-feira</v>
      </c>
      <c r="C1930" s="54">
        <v>4.0800000000000003E-2</v>
      </c>
      <c r="D1930" s="53">
        <v>4.1599999999999998E-2</v>
      </c>
      <c r="E1930" s="50">
        <v>1456.46</v>
      </c>
      <c r="F1930" s="50">
        <v>1443.94</v>
      </c>
      <c r="G1930" s="55">
        <v>1443.48</v>
      </c>
      <c r="I1930" s="68"/>
      <c r="J1930" s="69"/>
      <c r="K1930" s="69"/>
      <c r="L1930" s="70"/>
      <c r="M1930" s="70"/>
      <c r="N1930" s="68"/>
      <c r="O1930" s="68"/>
      <c r="P1930" s="70"/>
    </row>
    <row r="1931" spans="1:16" x14ac:dyDescent="0.25">
      <c r="A1931" s="61">
        <v>41402</v>
      </c>
      <c r="B1931" s="64" t="str">
        <f t="shared" si="79"/>
        <v>quarta-feira</v>
      </c>
      <c r="C1931" s="54">
        <v>4.07E-2</v>
      </c>
      <c r="D1931" s="53">
        <v>4.1500000000000002E-2</v>
      </c>
      <c r="E1931" s="50">
        <v>1459.31</v>
      </c>
      <c r="F1931" s="50">
        <v>1446.77</v>
      </c>
      <c r="G1931" s="55">
        <v>1446.27</v>
      </c>
      <c r="I1931" s="68"/>
      <c r="J1931" s="69"/>
      <c r="K1931" s="69"/>
      <c r="L1931" s="70"/>
      <c r="M1931" s="70"/>
      <c r="N1931" s="68"/>
      <c r="O1931" s="68"/>
      <c r="P1931" s="70"/>
    </row>
    <row r="1932" spans="1:16" x14ac:dyDescent="0.25">
      <c r="A1932" s="61">
        <v>41403</v>
      </c>
      <c r="B1932" s="64" t="str">
        <f t="shared" si="79"/>
        <v>quinta-feira</v>
      </c>
      <c r="C1932" s="54">
        <v>4.0399999999999998E-2</v>
      </c>
      <c r="D1932" s="53">
        <v>4.1200000000000001E-2</v>
      </c>
      <c r="E1932" s="50">
        <v>1464.54</v>
      </c>
      <c r="F1932" s="50">
        <v>1451.96</v>
      </c>
      <c r="G1932" s="55">
        <v>1451.46</v>
      </c>
      <c r="I1932" s="68"/>
      <c r="J1932" s="69"/>
      <c r="K1932" s="69"/>
      <c r="L1932" s="70"/>
      <c r="M1932" s="70"/>
      <c r="N1932" s="68"/>
      <c r="O1932" s="68"/>
      <c r="P1932" s="70"/>
    </row>
    <row r="1933" spans="1:16" x14ac:dyDescent="0.25">
      <c r="A1933" s="61">
        <v>41404</v>
      </c>
      <c r="B1933" s="64" t="str">
        <f t="shared" si="79"/>
        <v>sexta-feira</v>
      </c>
      <c r="C1933" s="54">
        <v>4.1200000000000001E-2</v>
      </c>
      <c r="D1933" s="53">
        <v>4.2000000000000003E-2</v>
      </c>
      <c r="E1933" s="50">
        <v>1452.99</v>
      </c>
      <c r="F1933" s="50">
        <v>1440.51</v>
      </c>
      <c r="G1933" s="55">
        <v>1439.49</v>
      </c>
      <c r="I1933" s="68"/>
      <c r="J1933" s="69"/>
      <c r="K1933" s="69"/>
      <c r="L1933" s="70"/>
      <c r="M1933" s="70"/>
      <c r="N1933" s="68"/>
      <c r="O1933" s="68"/>
      <c r="P1933" s="70"/>
    </row>
    <row r="1934" spans="1:16" x14ac:dyDescent="0.25">
      <c r="A1934" s="61">
        <v>41407</v>
      </c>
      <c r="B1934" s="64" t="str">
        <f t="shared" si="79"/>
        <v>segunda-feira</v>
      </c>
      <c r="C1934" s="54">
        <v>4.2000000000000003E-2</v>
      </c>
      <c r="D1934" s="53">
        <v>4.2800000000000005E-2</v>
      </c>
      <c r="E1934" s="50">
        <v>1441.01</v>
      </c>
      <c r="F1934" s="50">
        <v>1428.65</v>
      </c>
      <c r="G1934" s="55">
        <v>1428.15</v>
      </c>
      <c r="I1934" s="68"/>
      <c r="J1934" s="69"/>
      <c r="K1934" s="69"/>
      <c r="L1934" s="70"/>
      <c r="M1934" s="70"/>
      <c r="N1934" s="68"/>
      <c r="O1934" s="68"/>
      <c r="P1934" s="70"/>
    </row>
    <row r="1935" spans="1:16" x14ac:dyDescent="0.25">
      <c r="A1935" s="61">
        <v>41408</v>
      </c>
      <c r="B1935" s="64" t="str">
        <f t="shared" si="79"/>
        <v>terça-feira</v>
      </c>
      <c r="C1935" s="54">
        <v>4.1799999999999997E-2</v>
      </c>
      <c r="D1935" s="53">
        <v>4.2599999999999999E-2</v>
      </c>
      <c r="E1935" s="50">
        <v>1444.62</v>
      </c>
      <c r="F1935" s="50">
        <v>1432.23</v>
      </c>
      <c r="G1935" s="55">
        <v>1431.73</v>
      </c>
      <c r="I1935" s="68"/>
      <c r="J1935" s="69"/>
      <c r="K1935" s="69"/>
      <c r="L1935" s="70"/>
      <c r="M1935" s="70"/>
      <c r="N1935" s="68"/>
      <c r="O1935" s="68"/>
      <c r="P1935" s="70"/>
    </row>
    <row r="1936" spans="1:16" x14ac:dyDescent="0.25">
      <c r="A1936" s="61">
        <v>41409</v>
      </c>
      <c r="B1936" s="64" t="str">
        <f t="shared" si="79"/>
        <v>quarta-feira</v>
      </c>
      <c r="C1936" s="54">
        <v>4.2999999999999997E-2</v>
      </c>
      <c r="D1936" s="53">
        <v>4.3799999999999999E-2</v>
      </c>
      <c r="E1936" s="50">
        <v>1426.48</v>
      </c>
      <c r="F1936" s="50">
        <v>1414.26</v>
      </c>
      <c r="G1936" s="55">
        <v>1413.87</v>
      </c>
      <c r="I1936" s="68"/>
      <c r="J1936" s="69"/>
      <c r="K1936" s="69"/>
      <c r="L1936" s="70"/>
      <c r="M1936" s="70"/>
      <c r="N1936" s="68"/>
      <c r="O1936" s="68"/>
      <c r="P1936" s="70"/>
    </row>
    <row r="1937" spans="1:16" x14ac:dyDescent="0.25">
      <c r="A1937" s="61">
        <v>41410</v>
      </c>
      <c r="B1937" s="64" t="str">
        <f t="shared" si="79"/>
        <v>quinta-feira</v>
      </c>
      <c r="C1937" s="54">
        <v>4.2599999999999999E-2</v>
      </c>
      <c r="D1937" s="53">
        <v>4.3400000000000001E-2</v>
      </c>
      <c r="E1937" s="50">
        <v>1433.02</v>
      </c>
      <c r="F1937" s="50">
        <v>1420.75</v>
      </c>
      <c r="G1937" s="55">
        <v>1420.36</v>
      </c>
      <c r="I1937" s="68"/>
      <c r="J1937" s="69"/>
      <c r="K1937" s="69"/>
      <c r="L1937" s="70"/>
      <c r="M1937" s="70"/>
      <c r="N1937" s="68"/>
      <c r="O1937" s="68"/>
      <c r="P1937" s="70"/>
    </row>
    <row r="1938" spans="1:16" x14ac:dyDescent="0.25">
      <c r="A1938" s="61">
        <v>41411</v>
      </c>
      <c r="B1938" s="64" t="str">
        <f t="shared" si="79"/>
        <v>sexta-feira</v>
      </c>
      <c r="C1938" s="54">
        <v>4.2099999999999999E-2</v>
      </c>
      <c r="D1938" s="53">
        <v>4.2900000000000001E-2</v>
      </c>
      <c r="E1938" s="50">
        <v>1441.46</v>
      </c>
      <c r="F1938" s="50">
        <v>1429.11</v>
      </c>
      <c r="G1938" s="55">
        <v>1428.41</v>
      </c>
      <c r="I1938" s="68"/>
      <c r="J1938" s="69"/>
      <c r="K1938" s="69"/>
      <c r="L1938" s="70"/>
      <c r="M1938" s="70"/>
      <c r="N1938" s="68"/>
      <c r="O1938" s="68"/>
      <c r="P1938" s="70"/>
    </row>
    <row r="1939" spans="1:16" x14ac:dyDescent="0.25">
      <c r="A1939" s="61">
        <v>41414</v>
      </c>
      <c r="B1939" s="64" t="str">
        <f t="shared" si="79"/>
        <v>segunda-feira</v>
      </c>
      <c r="C1939" s="54">
        <v>4.2099999999999999E-2</v>
      </c>
      <c r="D1939" s="53">
        <v>4.2900000000000001E-2</v>
      </c>
      <c r="E1939" s="50">
        <v>1441.85</v>
      </c>
      <c r="F1939" s="50">
        <v>1429.51</v>
      </c>
      <c r="G1939" s="55">
        <v>1429.11</v>
      </c>
      <c r="I1939" s="68"/>
      <c r="J1939" s="69"/>
      <c r="K1939" s="69"/>
      <c r="L1939" s="70"/>
      <c r="M1939" s="70"/>
      <c r="N1939" s="68"/>
      <c r="O1939" s="68"/>
      <c r="P1939" s="70"/>
    </row>
    <row r="1940" spans="1:16" x14ac:dyDescent="0.25">
      <c r="A1940" s="61">
        <v>41415</v>
      </c>
      <c r="B1940" s="64" t="str">
        <f t="shared" si="79"/>
        <v>terça-feira</v>
      </c>
      <c r="C1940" s="54">
        <v>4.3099999999999999E-2</v>
      </c>
      <c r="D1940" s="53">
        <v>4.3899999999999995E-2</v>
      </c>
      <c r="E1940" s="50">
        <v>1426.83</v>
      </c>
      <c r="F1940" s="50">
        <v>1414.64</v>
      </c>
      <c r="G1940" s="55">
        <v>1414.24</v>
      </c>
      <c r="I1940" s="68"/>
      <c r="J1940" s="69"/>
      <c r="K1940" s="69"/>
      <c r="L1940" s="70"/>
      <c r="M1940" s="70"/>
      <c r="N1940" s="68"/>
      <c r="O1940" s="68"/>
      <c r="P1940" s="70"/>
    </row>
    <row r="1941" spans="1:16" x14ac:dyDescent="0.25">
      <c r="A1941" s="61">
        <v>41416</v>
      </c>
      <c r="B1941" s="64" t="str">
        <f t="shared" si="79"/>
        <v>quarta-feira</v>
      </c>
      <c r="C1941" s="54">
        <v>4.2900000000000001E-2</v>
      </c>
      <c r="D1941" s="53">
        <v>4.3700000000000003E-2</v>
      </c>
      <c r="E1941" s="50">
        <v>1430.3</v>
      </c>
      <c r="F1941" s="50">
        <v>1418.07</v>
      </c>
      <c r="G1941" s="55">
        <v>1417.68</v>
      </c>
      <c r="I1941" s="68"/>
      <c r="J1941" s="69"/>
      <c r="K1941" s="69"/>
      <c r="L1941" s="70"/>
      <c r="M1941" s="70"/>
      <c r="N1941" s="68"/>
      <c r="O1941" s="68"/>
      <c r="P1941" s="70"/>
    </row>
    <row r="1942" spans="1:16" x14ac:dyDescent="0.25">
      <c r="A1942" s="61">
        <v>41417</v>
      </c>
      <c r="B1942" s="64" t="str">
        <f t="shared" si="79"/>
        <v>quinta-feira</v>
      </c>
      <c r="C1942" s="54">
        <v>4.3099999999999999E-2</v>
      </c>
      <c r="D1942" s="53">
        <v>4.3899999999999995E-2</v>
      </c>
      <c r="E1942" s="50">
        <v>1427.79</v>
      </c>
      <c r="F1942" s="50">
        <v>1415.59</v>
      </c>
      <c r="G1942" s="55">
        <v>1415.18</v>
      </c>
      <c r="I1942" s="68"/>
      <c r="J1942" s="69"/>
      <c r="K1942" s="69"/>
      <c r="L1942" s="70"/>
      <c r="M1942" s="70"/>
      <c r="N1942" s="68"/>
      <c r="O1942" s="68"/>
      <c r="P1942" s="70"/>
    </row>
    <row r="1943" spans="1:16" x14ac:dyDescent="0.25">
      <c r="A1943" s="61">
        <v>41418</v>
      </c>
      <c r="B1943" s="64" t="str">
        <f t="shared" si="79"/>
        <v>sexta-feira</v>
      </c>
      <c r="C1943" s="54">
        <v>4.3499999999999997E-2</v>
      </c>
      <c r="D1943" s="53">
        <v>4.4299999999999999E-2</v>
      </c>
      <c r="E1943" s="50">
        <v>1422.44</v>
      </c>
      <c r="F1943" s="50">
        <v>1410.3</v>
      </c>
      <c r="G1943" s="55">
        <v>1409.54</v>
      </c>
      <c r="I1943" s="68"/>
      <c r="J1943" s="69"/>
      <c r="K1943" s="69"/>
      <c r="L1943" s="70"/>
      <c r="M1943" s="70"/>
      <c r="N1943" s="68"/>
      <c r="O1943" s="68"/>
      <c r="P1943" s="70"/>
    </row>
    <row r="1944" spans="1:16" x14ac:dyDescent="0.25">
      <c r="A1944" s="61">
        <v>41421</v>
      </c>
      <c r="B1944" s="64" t="str">
        <f t="shared" si="79"/>
        <v>segunda-feira</v>
      </c>
      <c r="C1944" s="54">
        <v>4.4199999999999996E-2</v>
      </c>
      <c r="D1944" s="53">
        <v>4.4999999999999998E-2</v>
      </c>
      <c r="E1944" s="50">
        <v>1412.22</v>
      </c>
      <c r="F1944" s="50">
        <v>1400.18</v>
      </c>
      <c r="G1944" s="55">
        <v>1399.77</v>
      </c>
      <c r="I1944" s="68"/>
      <c r="J1944" s="69"/>
      <c r="K1944" s="69"/>
      <c r="L1944" s="70"/>
      <c r="M1944" s="70"/>
      <c r="N1944" s="68"/>
      <c r="O1944" s="68"/>
      <c r="P1944" s="70"/>
    </row>
    <row r="1945" spans="1:16" x14ac:dyDescent="0.25">
      <c r="A1945" s="61">
        <v>41422</v>
      </c>
      <c r="B1945" s="64" t="str">
        <f t="shared" si="79"/>
        <v>terça-feira</v>
      </c>
      <c r="C1945" s="54">
        <v>4.53E-2</v>
      </c>
      <c r="D1945" s="53">
        <v>4.6100000000000002E-2</v>
      </c>
      <c r="E1945" s="50">
        <v>1396.11</v>
      </c>
      <c r="F1945" s="50">
        <v>1384.22</v>
      </c>
      <c r="G1945" s="55">
        <v>1383.81</v>
      </c>
      <c r="I1945" s="68"/>
      <c r="J1945" s="69"/>
      <c r="K1945" s="69"/>
      <c r="L1945" s="70"/>
      <c r="M1945" s="70"/>
      <c r="N1945" s="68"/>
      <c r="O1945" s="68"/>
      <c r="P1945" s="70"/>
    </row>
    <row r="1946" spans="1:16" x14ac:dyDescent="0.25">
      <c r="A1946" s="61">
        <v>41423</v>
      </c>
      <c r="B1946" s="64" t="str">
        <f t="shared" si="79"/>
        <v>quarta-feira</v>
      </c>
      <c r="C1946" s="54">
        <v>4.6799999999999994E-2</v>
      </c>
      <c r="D1946" s="53">
        <v>4.7599999999999996E-2</v>
      </c>
      <c r="E1946" s="50">
        <v>1374.5</v>
      </c>
      <c r="F1946" s="50">
        <v>1362.81</v>
      </c>
      <c r="G1946" s="55">
        <v>1362.23</v>
      </c>
      <c r="I1946" s="68"/>
      <c r="J1946" s="69"/>
      <c r="K1946" s="69"/>
      <c r="L1946" s="70"/>
      <c r="M1946" s="70"/>
      <c r="N1946" s="68"/>
      <c r="O1946" s="68"/>
      <c r="P1946" s="70"/>
    </row>
    <row r="1947" spans="1:16" x14ac:dyDescent="0.25">
      <c r="A1947" s="61">
        <v>41425</v>
      </c>
      <c r="B1947" s="64" t="str">
        <f t="shared" si="79"/>
        <v>sexta-feira</v>
      </c>
      <c r="C1947" s="54">
        <v>4.6199999999999998E-2</v>
      </c>
      <c r="D1947" s="53">
        <v>4.7E-2</v>
      </c>
      <c r="E1947" s="50">
        <v>1384.09</v>
      </c>
      <c r="F1947" s="50">
        <v>1372.32</v>
      </c>
      <c r="G1947" s="55">
        <v>1371.56</v>
      </c>
      <c r="I1947" s="68"/>
      <c r="J1947" s="69"/>
      <c r="K1947" s="69"/>
      <c r="L1947" s="70"/>
      <c r="M1947" s="70"/>
      <c r="N1947" s="68"/>
      <c r="O1947" s="68"/>
      <c r="P1947" s="70"/>
    </row>
    <row r="1948" spans="1:16" x14ac:dyDescent="0.25">
      <c r="A1948" s="61">
        <v>41428</v>
      </c>
      <c r="B1948" s="64" t="str">
        <f t="shared" si="79"/>
        <v>segunda-feira</v>
      </c>
      <c r="C1948" s="54">
        <v>4.8600000000000004E-2</v>
      </c>
      <c r="D1948" s="53">
        <v>4.9400000000000006E-2</v>
      </c>
      <c r="E1948" s="50">
        <v>1349.53</v>
      </c>
      <c r="F1948" s="50">
        <v>1338.08</v>
      </c>
      <c r="G1948" s="55">
        <v>1337.66</v>
      </c>
      <c r="I1948" s="68"/>
      <c r="J1948" s="69"/>
      <c r="K1948" s="69"/>
      <c r="L1948" s="70"/>
      <c r="M1948" s="70"/>
      <c r="N1948" s="68"/>
      <c r="O1948" s="68"/>
      <c r="P1948" s="70"/>
    </row>
    <row r="1949" spans="1:16" x14ac:dyDescent="0.25">
      <c r="A1949" s="61">
        <v>41429</v>
      </c>
      <c r="B1949" s="64" t="str">
        <f t="shared" si="79"/>
        <v>terça-feira</v>
      </c>
      <c r="C1949" s="54">
        <v>4.8799999999999996E-2</v>
      </c>
      <c r="D1949" s="53">
        <v>4.9599999999999998E-2</v>
      </c>
      <c r="E1949" s="50">
        <v>1347.08</v>
      </c>
      <c r="F1949" s="50">
        <v>1335.66</v>
      </c>
      <c r="G1949" s="55">
        <v>1335.24</v>
      </c>
      <c r="I1949" s="68"/>
      <c r="J1949" s="69"/>
      <c r="K1949" s="69"/>
      <c r="L1949" s="70"/>
      <c r="M1949" s="70"/>
      <c r="N1949" s="68"/>
      <c r="O1949" s="68"/>
      <c r="P1949" s="70"/>
    </row>
    <row r="1950" spans="1:16" x14ac:dyDescent="0.25">
      <c r="A1950" s="61">
        <v>41430</v>
      </c>
      <c r="B1950" s="64" t="str">
        <f t="shared" si="79"/>
        <v>quarta-feira</v>
      </c>
      <c r="C1950" s="54">
        <v>4.6100000000000002E-2</v>
      </c>
      <c r="D1950" s="53">
        <v>4.6900000000000004E-2</v>
      </c>
      <c r="E1950" s="50">
        <v>1386.82</v>
      </c>
      <c r="F1950" s="50">
        <v>1375.04</v>
      </c>
      <c r="G1950" s="55">
        <v>1374.62</v>
      </c>
      <c r="I1950" s="68"/>
      <c r="J1950" s="69"/>
      <c r="K1950" s="69"/>
      <c r="L1950" s="70"/>
      <c r="M1950" s="70"/>
      <c r="N1950" s="68"/>
      <c r="O1950" s="68"/>
      <c r="P1950" s="70"/>
    </row>
    <row r="1951" spans="1:16" x14ac:dyDescent="0.25">
      <c r="A1951" s="61">
        <v>41431</v>
      </c>
      <c r="B1951" s="64" t="str">
        <f t="shared" si="79"/>
        <v>quinta-feira</v>
      </c>
      <c r="C1951" s="54">
        <v>4.7899999999999998E-2</v>
      </c>
      <c r="D1951" s="53">
        <v>4.87E-2</v>
      </c>
      <c r="E1951" s="50">
        <v>1360.88</v>
      </c>
      <c r="F1951" s="50">
        <v>1349.35</v>
      </c>
      <c r="G1951" s="55">
        <v>1348.93</v>
      </c>
      <c r="I1951" s="68"/>
      <c r="J1951" s="69"/>
      <c r="K1951" s="69"/>
      <c r="L1951" s="70"/>
      <c r="M1951" s="70"/>
      <c r="N1951" s="68"/>
      <c r="O1951" s="68"/>
      <c r="P1951" s="70"/>
    </row>
    <row r="1952" spans="1:16" x14ac:dyDescent="0.25">
      <c r="A1952" s="61">
        <v>41432</v>
      </c>
      <c r="B1952" s="64" t="str">
        <f t="shared" si="79"/>
        <v>sexta-feira</v>
      </c>
      <c r="C1952" s="54">
        <v>4.9000000000000002E-2</v>
      </c>
      <c r="D1952" s="53">
        <v>4.9800000000000004E-2</v>
      </c>
      <c r="E1952" s="50">
        <v>1345.69</v>
      </c>
      <c r="F1952" s="50">
        <v>1334.3</v>
      </c>
      <c r="G1952" s="55">
        <v>1333.56</v>
      </c>
      <c r="I1952" s="68"/>
      <c r="J1952" s="69"/>
      <c r="K1952" s="69"/>
      <c r="L1952" s="70"/>
      <c r="M1952" s="70"/>
      <c r="N1952" s="68"/>
      <c r="O1952" s="68"/>
      <c r="P1952" s="70"/>
    </row>
    <row r="1953" spans="1:16" x14ac:dyDescent="0.25">
      <c r="A1953" s="61">
        <v>41435</v>
      </c>
      <c r="B1953" s="64" t="str">
        <f t="shared" si="79"/>
        <v>segunda-feira</v>
      </c>
      <c r="C1953" s="54">
        <v>4.9000000000000002E-2</v>
      </c>
      <c r="D1953" s="53">
        <v>4.9800000000000004E-2</v>
      </c>
      <c r="E1953" s="50">
        <v>1346.1</v>
      </c>
      <c r="F1953" s="50">
        <v>1334.71</v>
      </c>
      <c r="G1953" s="55">
        <v>1334.3</v>
      </c>
      <c r="I1953" s="68"/>
      <c r="J1953" s="69"/>
      <c r="K1953" s="69"/>
      <c r="L1953" s="70"/>
      <c r="M1953" s="70"/>
      <c r="N1953" s="68"/>
      <c r="O1953" s="68"/>
      <c r="P1953" s="70"/>
    </row>
    <row r="1954" spans="1:16" x14ac:dyDescent="0.25">
      <c r="A1954" s="61">
        <v>41436</v>
      </c>
      <c r="B1954" s="64" t="str">
        <f t="shared" si="79"/>
        <v>terça-feira</v>
      </c>
      <c r="C1954" s="54">
        <v>5.5999999999999994E-2</v>
      </c>
      <c r="D1954" s="53">
        <v>5.6799999999999996E-2</v>
      </c>
      <c r="E1954" s="50">
        <v>1250.3399999999999</v>
      </c>
      <c r="F1954" s="50">
        <v>1239.83</v>
      </c>
      <c r="G1954" s="55">
        <v>1239.4100000000001</v>
      </c>
      <c r="I1954" s="68"/>
      <c r="J1954" s="69"/>
      <c r="K1954" s="69"/>
      <c r="L1954" s="70"/>
      <c r="M1954" s="70"/>
      <c r="N1954" s="68"/>
      <c r="O1954" s="68"/>
      <c r="P1954" s="70"/>
    </row>
    <row r="1955" spans="1:16" x14ac:dyDescent="0.25">
      <c r="A1955" s="61">
        <v>41437</v>
      </c>
      <c r="B1955" s="64" t="str">
        <f t="shared" si="79"/>
        <v>quarta-feira</v>
      </c>
      <c r="C1955" s="54">
        <v>5.33E-2</v>
      </c>
      <c r="D1955" s="53">
        <v>5.4100000000000002E-2</v>
      </c>
      <c r="E1955" s="50">
        <v>1286.94</v>
      </c>
      <c r="F1955" s="50">
        <v>1276.0999999999999</v>
      </c>
      <c r="G1955" s="55">
        <v>1275.68</v>
      </c>
      <c r="I1955" s="68"/>
      <c r="J1955" s="69"/>
      <c r="K1955" s="69"/>
      <c r="L1955" s="70"/>
      <c r="M1955" s="70"/>
      <c r="N1955" s="68"/>
      <c r="O1955" s="68"/>
      <c r="P1955" s="70"/>
    </row>
    <row r="1956" spans="1:16" x14ac:dyDescent="0.25">
      <c r="A1956" s="61">
        <v>41438</v>
      </c>
      <c r="B1956" s="64" t="str">
        <f t="shared" si="79"/>
        <v>quinta-feira</v>
      </c>
      <c r="C1956" s="54">
        <v>5.45E-2</v>
      </c>
      <c r="D1956" s="53">
        <v>5.5300000000000002E-2</v>
      </c>
      <c r="E1956" s="50">
        <v>1271.1400000000001</v>
      </c>
      <c r="F1956" s="50">
        <v>1260.45</v>
      </c>
      <c r="G1956" s="55">
        <v>1260.03</v>
      </c>
      <c r="I1956" s="68"/>
      <c r="J1956" s="69"/>
      <c r="K1956" s="69"/>
      <c r="L1956" s="70"/>
      <c r="M1956" s="70"/>
      <c r="N1956" s="68"/>
      <c r="O1956" s="68"/>
      <c r="P1956" s="70"/>
    </row>
    <row r="1957" spans="1:16" x14ac:dyDescent="0.25">
      <c r="A1957" s="61">
        <v>41439</v>
      </c>
      <c r="B1957" s="64" t="str">
        <f t="shared" si="79"/>
        <v>sexta-feira</v>
      </c>
      <c r="C1957" s="54">
        <v>5.2000000000000005E-2</v>
      </c>
      <c r="D1957" s="53">
        <v>5.28E-2</v>
      </c>
      <c r="E1957" s="50">
        <v>1305.9100000000001</v>
      </c>
      <c r="F1957" s="50">
        <v>1294.9100000000001</v>
      </c>
      <c r="G1957" s="55">
        <v>1294.18</v>
      </c>
      <c r="I1957" s="68"/>
      <c r="J1957" s="69"/>
      <c r="K1957" s="69"/>
      <c r="L1957" s="70"/>
      <c r="M1957" s="70"/>
      <c r="N1957" s="68"/>
      <c r="O1957" s="68"/>
      <c r="P1957" s="70"/>
    </row>
    <row r="1958" spans="1:16" x14ac:dyDescent="0.25">
      <c r="A1958" s="61">
        <v>41442</v>
      </c>
      <c r="B1958" s="64" t="str">
        <f t="shared" si="79"/>
        <v>segunda-feira</v>
      </c>
      <c r="C1958" s="54">
        <v>5.2999999999999999E-2</v>
      </c>
      <c r="D1958" s="53">
        <v>5.3800000000000001E-2</v>
      </c>
      <c r="E1958" s="50">
        <v>1292.5899999999999</v>
      </c>
      <c r="F1958" s="50">
        <v>1281.72</v>
      </c>
      <c r="G1958" s="55">
        <v>1281.3</v>
      </c>
      <c r="I1958" s="68"/>
      <c r="J1958" s="69"/>
      <c r="K1958" s="69"/>
      <c r="L1958" s="70"/>
      <c r="M1958" s="70"/>
      <c r="N1958" s="68"/>
      <c r="O1958" s="68"/>
      <c r="P1958" s="70"/>
    </row>
    <row r="1959" spans="1:16" x14ac:dyDescent="0.25">
      <c r="A1959" s="61">
        <v>41443</v>
      </c>
      <c r="B1959" s="64" t="str">
        <f t="shared" si="79"/>
        <v>terça-feira</v>
      </c>
      <c r="C1959" s="54">
        <v>5.4800000000000001E-2</v>
      </c>
      <c r="D1959" s="53">
        <v>5.5599999999999997E-2</v>
      </c>
      <c r="E1959" s="50">
        <v>1268.68</v>
      </c>
      <c r="F1959" s="50">
        <v>1258.03</v>
      </c>
      <c r="G1959" s="55">
        <v>1257.6099999999999</v>
      </c>
      <c r="I1959" s="68"/>
      <c r="J1959" s="69"/>
      <c r="K1959" s="69"/>
      <c r="L1959" s="70"/>
      <c r="M1959" s="70"/>
      <c r="N1959" s="68"/>
      <c r="O1959" s="68"/>
      <c r="P1959" s="70"/>
    </row>
    <row r="1960" spans="1:16" x14ac:dyDescent="0.25">
      <c r="A1960" s="61">
        <v>41444</v>
      </c>
      <c r="B1960" s="64" t="str">
        <f t="shared" si="79"/>
        <v>quarta-feira</v>
      </c>
      <c r="C1960" s="54">
        <v>5.5300000000000002E-2</v>
      </c>
      <c r="D1960" s="53">
        <v>5.6100000000000004E-2</v>
      </c>
      <c r="E1960" s="50">
        <v>1262.43</v>
      </c>
      <c r="F1960" s="50">
        <v>1251.8399999999999</v>
      </c>
      <c r="G1960" s="55">
        <v>1251.42</v>
      </c>
      <c r="I1960" s="68"/>
      <c r="J1960" s="69"/>
      <c r="K1960" s="69"/>
      <c r="L1960" s="70"/>
      <c r="M1960" s="70"/>
      <c r="N1960" s="68"/>
      <c r="O1960" s="68"/>
      <c r="P1960" s="70"/>
    </row>
    <row r="1961" spans="1:16" x14ac:dyDescent="0.25">
      <c r="A1961" s="61">
        <v>41445</v>
      </c>
      <c r="B1961" s="64" t="str">
        <f t="shared" si="79"/>
        <v>quinta-feira</v>
      </c>
      <c r="C1961" s="54">
        <v>5.7999999999999996E-2</v>
      </c>
      <c r="D1961" s="53">
        <v>5.8799999999999998E-2</v>
      </c>
      <c r="E1961" s="50">
        <v>1227.49</v>
      </c>
      <c r="F1961" s="50">
        <v>1217.22</v>
      </c>
      <c r="G1961" s="55">
        <v>1216.8</v>
      </c>
      <c r="I1961" s="68"/>
      <c r="J1961" s="69"/>
      <c r="K1961" s="69"/>
      <c r="L1961" s="70"/>
      <c r="M1961" s="70"/>
      <c r="N1961" s="68"/>
      <c r="O1961" s="68"/>
      <c r="P1961" s="70"/>
    </row>
    <row r="1962" spans="1:16" x14ac:dyDescent="0.25">
      <c r="A1962" s="61">
        <v>41446</v>
      </c>
      <c r="B1962" s="64" t="str">
        <f t="shared" si="79"/>
        <v>sexta-feira</v>
      </c>
      <c r="C1962" s="54">
        <v>5.5199999999999999E-2</v>
      </c>
      <c r="D1962" s="53">
        <v>5.5999999999999994E-2</v>
      </c>
      <c r="E1962" s="50">
        <v>1264.9100000000001</v>
      </c>
      <c r="F1962" s="50">
        <v>1254.3</v>
      </c>
      <c r="G1962" s="55">
        <v>1253.58</v>
      </c>
      <c r="I1962" s="68"/>
      <c r="J1962" s="69"/>
      <c r="K1962" s="69"/>
      <c r="L1962" s="70"/>
      <c r="M1962" s="70"/>
      <c r="N1962" s="68"/>
      <c r="O1962" s="68"/>
      <c r="P1962" s="70"/>
    </row>
    <row r="1963" spans="1:16" x14ac:dyDescent="0.25">
      <c r="A1963" s="61">
        <v>41449</v>
      </c>
      <c r="B1963" s="64" t="str">
        <f t="shared" si="79"/>
        <v>segunda-feira</v>
      </c>
      <c r="C1963" s="54">
        <v>5.5300000000000002E-2</v>
      </c>
      <c r="D1963" s="53">
        <v>5.6100000000000004E-2</v>
      </c>
      <c r="E1963" s="50">
        <v>1263.83</v>
      </c>
      <c r="F1963" s="50">
        <v>1253.24</v>
      </c>
      <c r="G1963" s="55">
        <v>1252.83</v>
      </c>
      <c r="I1963" s="68"/>
      <c r="J1963" s="69"/>
      <c r="K1963" s="69"/>
      <c r="L1963" s="70"/>
      <c r="M1963" s="70"/>
      <c r="N1963" s="68"/>
      <c r="O1963" s="68"/>
      <c r="P1963" s="70"/>
    </row>
    <row r="1964" spans="1:16" x14ac:dyDescent="0.25">
      <c r="A1964" s="61">
        <v>41450</v>
      </c>
      <c r="B1964" s="64" t="str">
        <f t="shared" si="79"/>
        <v>terça-feira</v>
      </c>
      <c r="C1964" s="54">
        <v>5.1799999999999999E-2</v>
      </c>
      <c r="D1964" s="53">
        <v>5.2600000000000001E-2</v>
      </c>
      <c r="E1964" s="50">
        <v>1311.74</v>
      </c>
      <c r="F1964" s="50">
        <v>1300.71</v>
      </c>
      <c r="G1964" s="55">
        <v>1300.31</v>
      </c>
      <c r="I1964" s="68"/>
      <c r="J1964" s="69"/>
      <c r="K1964" s="69"/>
      <c r="L1964" s="70"/>
      <c r="M1964" s="70"/>
      <c r="N1964" s="68"/>
      <c r="O1964" s="68"/>
      <c r="P1964" s="70"/>
    </row>
    <row r="1965" spans="1:16" x14ac:dyDescent="0.25">
      <c r="A1965" s="61">
        <v>41451</v>
      </c>
      <c r="B1965" s="64" t="str">
        <f t="shared" si="79"/>
        <v>quarta-feira</v>
      </c>
      <c r="C1965" s="54">
        <v>5.21E-2</v>
      </c>
      <c r="D1965" s="53">
        <v>5.2900000000000003E-2</v>
      </c>
      <c r="E1965" s="50">
        <v>1307.99</v>
      </c>
      <c r="F1965" s="50">
        <v>1297</v>
      </c>
      <c r="G1965" s="55">
        <v>1296.5999999999999</v>
      </c>
      <c r="I1965" s="68"/>
      <c r="J1965" s="69"/>
      <c r="K1965" s="69"/>
      <c r="L1965" s="70"/>
      <c r="M1965" s="70"/>
      <c r="N1965" s="68"/>
      <c r="O1965" s="68"/>
      <c r="P1965" s="70"/>
    </row>
    <row r="1966" spans="1:16" x14ac:dyDescent="0.25">
      <c r="A1966" s="61">
        <v>41452</v>
      </c>
      <c r="B1966" s="64" t="str">
        <f t="shared" si="79"/>
        <v>quinta-feira</v>
      </c>
      <c r="C1966" s="54">
        <v>5.1900000000000002E-2</v>
      </c>
      <c r="D1966" s="53">
        <v>5.2699999999999997E-2</v>
      </c>
      <c r="E1966" s="50">
        <v>1311.16</v>
      </c>
      <c r="F1966" s="50">
        <v>1300.1500000000001</v>
      </c>
      <c r="G1966" s="55">
        <v>1299.74</v>
      </c>
      <c r="I1966" s="68"/>
      <c r="J1966" s="69"/>
      <c r="K1966" s="69"/>
      <c r="L1966" s="70"/>
      <c r="M1966" s="70"/>
      <c r="N1966" s="68"/>
      <c r="O1966" s="68"/>
      <c r="P1966" s="70"/>
    </row>
    <row r="1967" spans="1:16" x14ac:dyDescent="0.25">
      <c r="A1967" s="61">
        <v>41453</v>
      </c>
      <c r="B1967" s="64" t="str">
        <f t="shared" si="79"/>
        <v>sexta-feira</v>
      </c>
      <c r="C1967" s="54">
        <v>5.1100000000000007E-2</v>
      </c>
      <c r="D1967" s="53">
        <v>5.1900000000000002E-2</v>
      </c>
      <c r="E1967" s="50">
        <v>1322.96</v>
      </c>
      <c r="F1967" s="50">
        <v>1311.84</v>
      </c>
      <c r="G1967" s="55">
        <v>1311.16</v>
      </c>
      <c r="I1967" s="68"/>
      <c r="J1967" s="69"/>
      <c r="K1967" s="69"/>
      <c r="L1967" s="70"/>
      <c r="M1967" s="70"/>
      <c r="N1967" s="68"/>
      <c r="O1967" s="68"/>
      <c r="P1967" s="70"/>
    </row>
    <row r="1968" spans="1:16" x14ac:dyDescent="0.25">
      <c r="A1968" s="61">
        <v>41456</v>
      </c>
      <c r="B1968" s="64" t="str">
        <f t="shared" si="79"/>
        <v>segunda-feira</v>
      </c>
      <c r="C1968" s="54">
        <v>5.2300000000000006E-2</v>
      </c>
      <c r="D1968" s="53">
        <v>5.3099999999999994E-2</v>
      </c>
      <c r="E1968" s="50">
        <v>1306.73</v>
      </c>
      <c r="F1968" s="50">
        <v>1295.76</v>
      </c>
      <c r="G1968" s="55">
        <v>1295.3599999999999</v>
      </c>
      <c r="I1968" s="68"/>
      <c r="J1968" s="69"/>
      <c r="K1968" s="69"/>
      <c r="L1968" s="70"/>
      <c r="M1968" s="70"/>
      <c r="N1968" s="68"/>
      <c r="O1968" s="68"/>
      <c r="P1968" s="70"/>
    </row>
    <row r="1969" spans="1:16" x14ac:dyDescent="0.25">
      <c r="A1969" s="61">
        <v>41457</v>
      </c>
      <c r="B1969" s="64" t="str">
        <f t="shared" si="79"/>
        <v>terça-feira</v>
      </c>
      <c r="C1969" s="54">
        <v>5.2300000000000006E-2</v>
      </c>
      <c r="D1969" s="53">
        <v>5.3099999999999994E-2</v>
      </c>
      <c r="E1969" s="50">
        <v>1307.1300000000001</v>
      </c>
      <c r="F1969" s="50">
        <v>1296.17</v>
      </c>
      <c r="G1969" s="55">
        <v>1295.76</v>
      </c>
      <c r="I1969" s="68"/>
      <c r="J1969" s="69"/>
      <c r="K1969" s="69"/>
      <c r="L1969" s="70"/>
      <c r="M1969" s="70"/>
      <c r="N1969" s="68"/>
      <c r="O1969" s="68"/>
      <c r="P1969" s="70"/>
    </row>
    <row r="1970" spans="1:16" x14ac:dyDescent="0.25">
      <c r="A1970" s="61">
        <v>41458</v>
      </c>
      <c r="B1970" s="64" t="str">
        <f t="shared" si="79"/>
        <v>quarta-feira</v>
      </c>
      <c r="C1970" s="54">
        <v>5.0799999999999998E-2</v>
      </c>
      <c r="D1970" s="53">
        <v>5.16E-2</v>
      </c>
      <c r="E1970" s="50">
        <v>1328.36</v>
      </c>
      <c r="F1970" s="50">
        <v>1317.21</v>
      </c>
      <c r="G1970" s="55">
        <v>1316.8</v>
      </c>
      <c r="I1970" s="68"/>
      <c r="J1970" s="69"/>
      <c r="K1970" s="69"/>
      <c r="L1970" s="70"/>
      <c r="M1970" s="70"/>
      <c r="N1970" s="68"/>
      <c r="O1970" s="68"/>
      <c r="P1970" s="70"/>
    </row>
    <row r="1971" spans="1:16" x14ac:dyDescent="0.25">
      <c r="A1971" s="61">
        <v>41459</v>
      </c>
      <c r="B1971" s="64" t="str">
        <f t="shared" si="79"/>
        <v>quinta-feira</v>
      </c>
      <c r="C1971" s="54">
        <v>5.16E-2</v>
      </c>
      <c r="D1971" s="53">
        <v>5.2400000000000002E-2</v>
      </c>
      <c r="E1971" s="50">
        <v>1317.61</v>
      </c>
      <c r="F1971" s="50">
        <v>1306.56</v>
      </c>
      <c r="G1971" s="55">
        <v>1306.1500000000001</v>
      </c>
      <c r="I1971" s="68"/>
      <c r="J1971" s="69"/>
      <c r="K1971" s="69"/>
      <c r="L1971" s="70"/>
      <c r="M1971" s="70"/>
      <c r="N1971" s="68"/>
      <c r="O1971" s="68"/>
      <c r="P1971" s="70"/>
    </row>
    <row r="1972" spans="1:16" x14ac:dyDescent="0.25">
      <c r="A1972" s="61">
        <v>41460</v>
      </c>
      <c r="B1972" s="64" t="str">
        <f t="shared" si="79"/>
        <v>sexta-feira</v>
      </c>
      <c r="C1972" s="54">
        <v>5.3399999999999996E-2</v>
      </c>
      <c r="D1972" s="53">
        <v>5.4199999999999998E-2</v>
      </c>
      <c r="E1972" s="50">
        <v>1292.97</v>
      </c>
      <c r="F1972" s="50">
        <v>1282.1500000000001</v>
      </c>
      <c r="G1972" s="55">
        <v>1281.55</v>
      </c>
      <c r="I1972" s="68"/>
      <c r="J1972" s="69"/>
      <c r="K1972" s="69"/>
      <c r="L1972" s="70"/>
      <c r="M1972" s="70"/>
      <c r="N1972" s="68"/>
      <c r="O1972" s="68"/>
      <c r="P1972" s="70"/>
    </row>
    <row r="1973" spans="1:16" x14ac:dyDescent="0.25">
      <c r="A1973" s="61">
        <v>41463</v>
      </c>
      <c r="B1973" s="64" t="str">
        <f t="shared" si="79"/>
        <v>segunda-feira</v>
      </c>
      <c r="C1973" s="54">
        <v>5.3399999999999996E-2</v>
      </c>
      <c r="D1973" s="53">
        <v>5.4199999999999998E-2</v>
      </c>
      <c r="E1973" s="50">
        <v>1293.73</v>
      </c>
      <c r="F1973" s="50">
        <v>1282.9100000000001</v>
      </c>
      <c r="G1973" s="55">
        <v>1282.1500000000001</v>
      </c>
      <c r="I1973" s="68"/>
      <c r="J1973" s="69"/>
      <c r="K1973" s="69"/>
      <c r="L1973" s="70"/>
      <c r="M1973" s="70"/>
      <c r="N1973" s="68"/>
      <c r="O1973" s="68"/>
      <c r="P1973" s="70"/>
    </row>
    <row r="1974" spans="1:16" x14ac:dyDescent="0.25">
      <c r="A1974" s="61">
        <v>41465</v>
      </c>
      <c r="B1974" s="64" t="str">
        <f t="shared" si="79"/>
        <v>quarta-feira</v>
      </c>
      <c r="C1974" s="54">
        <v>5.2699999999999997E-2</v>
      </c>
      <c r="D1974" s="53">
        <v>5.3499999999999999E-2</v>
      </c>
      <c r="E1974" s="50">
        <v>1303.6600000000001</v>
      </c>
      <c r="F1974" s="50">
        <v>1292.75</v>
      </c>
      <c r="G1974" s="55">
        <v>1292.3699999999999</v>
      </c>
      <c r="I1974" s="68"/>
      <c r="J1974" s="69"/>
      <c r="K1974" s="69"/>
      <c r="L1974" s="70"/>
      <c r="M1974" s="70"/>
      <c r="N1974" s="68"/>
      <c r="O1974" s="68"/>
      <c r="P1974" s="70"/>
    </row>
    <row r="1975" spans="1:16" x14ac:dyDescent="0.25">
      <c r="A1975" s="61">
        <v>41466</v>
      </c>
      <c r="B1975" s="64" t="str">
        <f t="shared" si="79"/>
        <v>quinta-feira</v>
      </c>
      <c r="C1975" s="54">
        <v>5.2999999999999999E-2</v>
      </c>
      <c r="D1975" s="53">
        <v>5.3800000000000001E-2</v>
      </c>
      <c r="E1975" s="50">
        <v>1299.94</v>
      </c>
      <c r="F1975" s="50">
        <v>1289.07</v>
      </c>
      <c r="G1975" s="55">
        <v>1288.69</v>
      </c>
      <c r="I1975" s="68"/>
      <c r="J1975" s="69"/>
      <c r="K1975" s="69"/>
      <c r="L1975" s="70"/>
      <c r="M1975" s="70"/>
      <c r="N1975" s="68"/>
      <c r="O1975" s="68"/>
      <c r="P1975" s="70"/>
    </row>
    <row r="1976" spans="1:16" x14ac:dyDescent="0.25">
      <c r="A1976" s="61">
        <v>41467</v>
      </c>
      <c r="B1976" s="64" t="str">
        <f t="shared" si="79"/>
        <v>sexta-feira</v>
      </c>
      <c r="C1976" s="54">
        <v>5.3699999999999998E-2</v>
      </c>
      <c r="D1976" s="53">
        <v>5.45E-2</v>
      </c>
      <c r="E1976" s="50">
        <v>1291.03</v>
      </c>
      <c r="F1976" s="50">
        <v>1280.24</v>
      </c>
      <c r="G1976" s="55">
        <v>1279.6400000000001</v>
      </c>
      <c r="I1976" s="68"/>
      <c r="J1976" s="69"/>
      <c r="K1976" s="69"/>
      <c r="L1976" s="70"/>
      <c r="M1976" s="70"/>
      <c r="N1976" s="68"/>
      <c r="O1976" s="68"/>
      <c r="P1976" s="70"/>
    </row>
    <row r="1977" spans="1:16" x14ac:dyDescent="0.25">
      <c r="A1977" s="61">
        <v>41470</v>
      </c>
      <c r="B1977" s="64" t="str">
        <f t="shared" si="79"/>
        <v>segunda-feira</v>
      </c>
      <c r="C1977" s="54">
        <v>5.3899999999999997E-2</v>
      </c>
      <c r="D1977" s="53">
        <v>5.4699999999999999E-2</v>
      </c>
      <c r="E1977" s="50">
        <v>1288.6400000000001</v>
      </c>
      <c r="F1977" s="50">
        <v>1277.8900000000001</v>
      </c>
      <c r="G1977" s="55">
        <v>1277.56</v>
      </c>
      <c r="I1977" s="68"/>
      <c r="J1977" s="69"/>
      <c r="K1977" s="69"/>
      <c r="L1977" s="70"/>
      <c r="M1977" s="70"/>
      <c r="N1977" s="68"/>
      <c r="O1977" s="68"/>
      <c r="P1977" s="70"/>
    </row>
    <row r="1978" spans="1:16" x14ac:dyDescent="0.25">
      <c r="A1978" s="61">
        <v>41471</v>
      </c>
      <c r="B1978" s="64" t="str">
        <f t="shared" si="79"/>
        <v>terça-feira</v>
      </c>
      <c r="C1978" s="54">
        <v>5.2699999999999997E-2</v>
      </c>
      <c r="D1978" s="53">
        <v>5.3499999999999999E-2</v>
      </c>
      <c r="E1978" s="50">
        <v>1305.29</v>
      </c>
      <c r="F1978" s="50">
        <v>1294.3800000000001</v>
      </c>
      <c r="G1978" s="55">
        <v>1294.06</v>
      </c>
      <c r="I1978" s="68"/>
      <c r="J1978" s="69"/>
      <c r="K1978" s="69"/>
      <c r="L1978" s="70"/>
      <c r="M1978" s="70"/>
      <c r="N1978" s="68"/>
      <c r="O1978" s="68"/>
      <c r="P1978" s="70"/>
    </row>
    <row r="1979" spans="1:16" x14ac:dyDescent="0.25">
      <c r="A1979" s="61">
        <v>41472</v>
      </c>
      <c r="B1979" s="64" t="str">
        <f t="shared" si="79"/>
        <v>quarta-feira</v>
      </c>
      <c r="C1979" s="54">
        <v>5.28E-2</v>
      </c>
      <c r="D1979" s="53">
        <v>5.3600000000000002E-2</v>
      </c>
      <c r="E1979" s="50">
        <v>1304.24</v>
      </c>
      <c r="F1979" s="50">
        <v>1293.3499999999999</v>
      </c>
      <c r="G1979" s="55">
        <v>1293.03</v>
      </c>
      <c r="I1979" s="68"/>
      <c r="J1979" s="69"/>
      <c r="K1979" s="69"/>
      <c r="L1979" s="70"/>
      <c r="M1979" s="70"/>
      <c r="N1979" s="68"/>
      <c r="O1979" s="68"/>
      <c r="P1979" s="70"/>
    </row>
    <row r="1980" spans="1:16" x14ac:dyDescent="0.25">
      <c r="A1980" s="61">
        <v>41473</v>
      </c>
      <c r="B1980" s="64" t="str">
        <f t="shared" si="79"/>
        <v>quinta-feira</v>
      </c>
      <c r="C1980" s="54">
        <v>5.1900000000000002E-2</v>
      </c>
      <c r="D1980" s="53">
        <v>5.2699999999999997E-2</v>
      </c>
      <c r="E1980" s="50">
        <v>1316.93</v>
      </c>
      <c r="F1980" s="50">
        <v>1305.93</v>
      </c>
      <c r="G1980" s="55">
        <v>1305.6099999999999</v>
      </c>
      <c r="I1980" s="68"/>
      <c r="J1980" s="69"/>
      <c r="K1980" s="69"/>
      <c r="L1980" s="70"/>
      <c r="M1980" s="70"/>
      <c r="N1980" s="68"/>
      <c r="O1980" s="68"/>
      <c r="P1980" s="70"/>
    </row>
    <row r="1981" spans="1:16" x14ac:dyDescent="0.25">
      <c r="A1981" s="61">
        <v>41474</v>
      </c>
      <c r="B1981" s="64" t="str">
        <f t="shared" si="79"/>
        <v>sexta-feira</v>
      </c>
      <c r="C1981" s="54">
        <v>5.0700000000000002E-2</v>
      </c>
      <c r="D1981" s="53">
        <v>5.1500000000000004E-2</v>
      </c>
      <c r="E1981" s="50">
        <v>1334.06</v>
      </c>
      <c r="F1981" s="50">
        <v>1322.9</v>
      </c>
      <c r="G1981" s="55">
        <v>1322.47</v>
      </c>
      <c r="I1981" s="68"/>
      <c r="J1981" s="69"/>
      <c r="K1981" s="69"/>
      <c r="L1981" s="70"/>
      <c r="M1981" s="70"/>
      <c r="N1981" s="68"/>
      <c r="O1981" s="68"/>
      <c r="P1981" s="70"/>
    </row>
    <row r="1982" spans="1:16" x14ac:dyDescent="0.25">
      <c r="A1982" s="61">
        <v>41477</v>
      </c>
      <c r="B1982" s="64" t="str">
        <f t="shared" si="79"/>
        <v>segunda-feira</v>
      </c>
      <c r="C1982" s="54">
        <v>0.05</v>
      </c>
      <c r="D1982" s="53">
        <v>5.0799999999999998E-2</v>
      </c>
      <c r="E1982" s="50">
        <v>1343.87</v>
      </c>
      <c r="F1982" s="50">
        <v>1332.63</v>
      </c>
      <c r="G1982" s="55">
        <v>1332.35</v>
      </c>
      <c r="I1982" s="68"/>
      <c r="J1982" s="69"/>
      <c r="K1982" s="69"/>
      <c r="L1982" s="70"/>
      <c r="M1982" s="70"/>
      <c r="N1982" s="68"/>
      <c r="O1982" s="68"/>
      <c r="P1982" s="70"/>
    </row>
    <row r="1983" spans="1:16" x14ac:dyDescent="0.25">
      <c r="A1983" s="61">
        <v>41478</v>
      </c>
      <c r="B1983" s="64" t="str">
        <f t="shared" si="79"/>
        <v>terça-feira</v>
      </c>
      <c r="C1983" s="54">
        <v>4.9800000000000004E-2</v>
      </c>
      <c r="D1983" s="53">
        <v>5.0599999999999999E-2</v>
      </c>
      <c r="E1983" s="50">
        <v>1346.97</v>
      </c>
      <c r="F1983" s="50">
        <v>1335.7</v>
      </c>
      <c r="G1983" s="55">
        <v>1335.43</v>
      </c>
      <c r="I1983" s="68"/>
      <c r="J1983" s="69"/>
      <c r="K1983" s="69"/>
      <c r="L1983" s="70"/>
      <c r="M1983" s="70"/>
      <c r="N1983" s="68"/>
      <c r="O1983" s="68"/>
      <c r="P1983" s="70"/>
    </row>
    <row r="1984" spans="1:16" x14ac:dyDescent="0.25">
      <c r="A1984" s="61">
        <v>41479</v>
      </c>
      <c r="B1984" s="64" t="str">
        <f t="shared" si="79"/>
        <v>quarta-feira</v>
      </c>
      <c r="C1984" s="54">
        <v>4.9400000000000006E-2</v>
      </c>
      <c r="D1984" s="53">
        <v>5.0199999999999995E-2</v>
      </c>
      <c r="E1984" s="50">
        <v>1352.91</v>
      </c>
      <c r="F1984" s="50">
        <v>1341.6</v>
      </c>
      <c r="G1984" s="55">
        <v>1341.32</v>
      </c>
      <c r="I1984" s="68"/>
      <c r="J1984" s="69"/>
      <c r="K1984" s="69"/>
      <c r="L1984" s="70"/>
      <c r="M1984" s="70"/>
      <c r="N1984" s="68"/>
      <c r="O1984" s="68"/>
      <c r="P1984" s="70"/>
    </row>
    <row r="1985" spans="1:16" x14ac:dyDescent="0.25">
      <c r="A1985" s="61">
        <v>41480</v>
      </c>
      <c r="B1985" s="64" t="str">
        <f t="shared" si="79"/>
        <v>quinta-feira</v>
      </c>
      <c r="C1985" s="54">
        <v>5.0300000000000004E-2</v>
      </c>
      <c r="D1985" s="53">
        <v>5.1100000000000007E-2</v>
      </c>
      <c r="E1985" s="50">
        <v>1340.46</v>
      </c>
      <c r="F1985" s="50">
        <v>1329.27</v>
      </c>
      <c r="G1985" s="55">
        <v>1328.99</v>
      </c>
      <c r="I1985" s="68"/>
      <c r="J1985" s="69"/>
      <c r="K1985" s="69"/>
      <c r="L1985" s="70"/>
      <c r="M1985" s="70"/>
      <c r="N1985" s="68"/>
      <c r="O1985" s="68"/>
      <c r="P1985" s="70"/>
    </row>
    <row r="1986" spans="1:16" x14ac:dyDescent="0.25">
      <c r="A1986" s="61">
        <v>41481</v>
      </c>
      <c r="B1986" s="64" t="str">
        <f t="shared" si="79"/>
        <v>sexta-feira</v>
      </c>
      <c r="C1986" s="54">
        <v>5.0799999999999998E-2</v>
      </c>
      <c r="D1986" s="53">
        <v>5.16E-2</v>
      </c>
      <c r="E1986" s="50">
        <v>1333.75</v>
      </c>
      <c r="F1986" s="50">
        <v>1322.62</v>
      </c>
      <c r="G1986" s="55">
        <v>1322.32</v>
      </c>
      <c r="I1986" s="68"/>
      <c r="J1986" s="69"/>
      <c r="K1986" s="69"/>
      <c r="L1986" s="70"/>
      <c r="M1986" s="70"/>
      <c r="N1986" s="68"/>
      <c r="O1986" s="68"/>
      <c r="P1986" s="70"/>
    </row>
    <row r="1987" spans="1:16" x14ac:dyDescent="0.25">
      <c r="A1987" s="61">
        <v>41484</v>
      </c>
      <c r="B1987" s="64" t="str">
        <f t="shared" ref="B1987:B2050" si="80">TEXT(A1987,"dddd")</f>
        <v>segunda-feira</v>
      </c>
      <c r="C1987" s="54">
        <v>5.1200000000000002E-2</v>
      </c>
      <c r="D1987" s="53">
        <v>5.2000000000000005E-2</v>
      </c>
      <c r="E1987" s="50">
        <v>1328.45</v>
      </c>
      <c r="F1987" s="50">
        <v>1317.37</v>
      </c>
      <c r="G1987" s="55">
        <v>1317.1</v>
      </c>
      <c r="I1987" s="68"/>
      <c r="J1987" s="69"/>
      <c r="K1987" s="69"/>
      <c r="L1987" s="70"/>
      <c r="M1987" s="70"/>
      <c r="N1987" s="68"/>
      <c r="O1987" s="68"/>
      <c r="P1987" s="70"/>
    </row>
    <row r="1988" spans="1:16" x14ac:dyDescent="0.25">
      <c r="A1988" s="61">
        <v>41485</v>
      </c>
      <c r="B1988" s="64" t="str">
        <f t="shared" si="80"/>
        <v>terça-feira</v>
      </c>
      <c r="C1988" s="54">
        <v>5.3099999999999994E-2</v>
      </c>
      <c r="D1988" s="53">
        <v>5.3899999999999997E-2</v>
      </c>
      <c r="E1988" s="50">
        <v>1302.5899999999999</v>
      </c>
      <c r="F1988" s="50">
        <v>1291.75</v>
      </c>
      <c r="G1988" s="55">
        <v>1291.47</v>
      </c>
      <c r="I1988" s="68"/>
      <c r="J1988" s="69"/>
      <c r="K1988" s="69"/>
      <c r="L1988" s="70"/>
      <c r="M1988" s="70"/>
      <c r="N1988" s="68"/>
      <c r="O1988" s="68"/>
      <c r="P1988" s="70"/>
    </row>
    <row r="1989" spans="1:16" x14ac:dyDescent="0.25">
      <c r="A1989" s="61">
        <v>41486</v>
      </c>
      <c r="B1989" s="64" t="str">
        <f t="shared" si="80"/>
        <v>quarta-feira</v>
      </c>
      <c r="C1989" s="54">
        <v>5.3600000000000002E-2</v>
      </c>
      <c r="D1989" s="53">
        <v>5.4400000000000004E-2</v>
      </c>
      <c r="E1989" s="50">
        <v>1296.08</v>
      </c>
      <c r="F1989" s="50">
        <v>1285.3</v>
      </c>
      <c r="G1989" s="55">
        <v>1285.02</v>
      </c>
      <c r="I1989" s="68"/>
      <c r="J1989" s="69"/>
      <c r="K1989" s="69"/>
      <c r="L1989" s="70"/>
      <c r="M1989" s="70"/>
      <c r="N1989" s="68"/>
      <c r="O1989" s="68"/>
      <c r="P1989" s="70"/>
    </row>
    <row r="1990" spans="1:16" x14ac:dyDescent="0.25">
      <c r="A1990" s="61">
        <v>41487</v>
      </c>
      <c r="B1990" s="64" t="str">
        <f t="shared" si="80"/>
        <v>quinta-feira</v>
      </c>
      <c r="C1990" s="54">
        <v>5.2999999999999999E-2</v>
      </c>
      <c r="D1990" s="53">
        <v>5.3800000000000001E-2</v>
      </c>
      <c r="E1990" s="50">
        <v>1304.51</v>
      </c>
      <c r="F1990" s="50">
        <v>1293.6600000000001</v>
      </c>
      <c r="G1990" s="55">
        <v>1293.3800000000001</v>
      </c>
      <c r="I1990" s="68"/>
      <c r="J1990" s="69"/>
      <c r="K1990" s="69"/>
      <c r="L1990" s="70"/>
      <c r="M1990" s="70"/>
      <c r="N1990" s="68"/>
      <c r="O1990" s="68"/>
      <c r="P1990" s="70"/>
    </row>
    <row r="1991" spans="1:16" x14ac:dyDescent="0.25">
      <c r="A1991" s="61">
        <v>41488</v>
      </c>
      <c r="B1991" s="64" t="str">
        <f t="shared" si="80"/>
        <v>sexta-feira</v>
      </c>
      <c r="C1991" s="54">
        <v>5.3699999999999998E-2</v>
      </c>
      <c r="D1991" s="53">
        <v>5.45E-2</v>
      </c>
      <c r="E1991" s="50">
        <v>1295.32</v>
      </c>
      <c r="F1991" s="50">
        <v>1284.55</v>
      </c>
      <c r="G1991" s="55">
        <v>1284.25</v>
      </c>
      <c r="I1991" s="68"/>
      <c r="J1991" s="69"/>
      <c r="K1991" s="69"/>
      <c r="L1991" s="70"/>
      <c r="M1991" s="70"/>
      <c r="N1991" s="68"/>
      <c r="O1991" s="68"/>
      <c r="P1991" s="70"/>
    </row>
    <row r="1992" spans="1:16" x14ac:dyDescent="0.25">
      <c r="A1992" s="61">
        <v>41491</v>
      </c>
      <c r="B1992" s="64" t="str">
        <f t="shared" si="80"/>
        <v>segunda-feira</v>
      </c>
      <c r="C1992" s="54">
        <v>5.2999999999999999E-2</v>
      </c>
      <c r="D1992" s="53">
        <v>5.3800000000000001E-2</v>
      </c>
      <c r="E1992" s="50">
        <v>1305.0899999999999</v>
      </c>
      <c r="F1992" s="50">
        <v>1294.25</v>
      </c>
      <c r="G1992" s="55">
        <v>1293.96</v>
      </c>
      <c r="I1992" s="68"/>
      <c r="J1992" s="69"/>
      <c r="K1992" s="69"/>
      <c r="L1992" s="70"/>
      <c r="M1992" s="70"/>
      <c r="N1992" s="68"/>
      <c r="O1992" s="68"/>
      <c r="P1992" s="70"/>
    </row>
    <row r="1993" spans="1:16" x14ac:dyDescent="0.25">
      <c r="A1993" s="61">
        <v>41492</v>
      </c>
      <c r="B1993" s="64" t="str">
        <f t="shared" si="80"/>
        <v>terça-feira</v>
      </c>
      <c r="C1993" s="54">
        <v>5.2499999999999998E-2</v>
      </c>
      <c r="D1993" s="53">
        <v>5.33E-2</v>
      </c>
      <c r="E1993" s="50">
        <v>1312.2</v>
      </c>
      <c r="F1993" s="50">
        <v>1301.29</v>
      </c>
      <c r="G1993" s="55">
        <v>1301.01</v>
      </c>
      <c r="I1993" s="68"/>
      <c r="J1993" s="69"/>
      <c r="K1993" s="69"/>
      <c r="L1993" s="70"/>
      <c r="M1993" s="70"/>
      <c r="N1993" s="68"/>
      <c r="O1993" s="68"/>
      <c r="P1993" s="70"/>
    </row>
    <row r="1994" spans="1:16" x14ac:dyDescent="0.25">
      <c r="A1994" s="61">
        <v>41493</v>
      </c>
      <c r="B1994" s="64" t="str">
        <f t="shared" si="80"/>
        <v>quarta-feira</v>
      </c>
      <c r="C1994" s="54">
        <v>5.3200000000000004E-2</v>
      </c>
      <c r="D1994" s="53">
        <v>5.4000000000000006E-2</v>
      </c>
      <c r="E1994" s="50">
        <v>1302.93</v>
      </c>
      <c r="F1994" s="50">
        <v>1292.1099999999999</v>
      </c>
      <c r="G1994" s="55">
        <v>1291.83</v>
      </c>
      <c r="I1994" s="68"/>
      <c r="J1994" s="69"/>
      <c r="K1994" s="69"/>
      <c r="L1994" s="70"/>
      <c r="M1994" s="70"/>
      <c r="N1994" s="68"/>
      <c r="O1994" s="68"/>
      <c r="P1994" s="70"/>
    </row>
    <row r="1995" spans="1:16" x14ac:dyDescent="0.25">
      <c r="A1995" s="61">
        <v>41494</v>
      </c>
      <c r="B1995" s="64" t="str">
        <f t="shared" si="80"/>
        <v>quinta-feira</v>
      </c>
      <c r="C1995" s="54">
        <v>5.33E-2</v>
      </c>
      <c r="D1995" s="53">
        <v>5.4100000000000002E-2</v>
      </c>
      <c r="E1995" s="50">
        <v>1301.8599999999999</v>
      </c>
      <c r="F1995" s="50">
        <v>1291.05</v>
      </c>
      <c r="G1995" s="55">
        <v>1290.77</v>
      </c>
      <c r="I1995" s="68"/>
      <c r="J1995" s="69"/>
      <c r="K1995" s="69"/>
      <c r="L1995" s="70"/>
      <c r="M1995" s="70"/>
      <c r="N1995" s="68"/>
      <c r="O1995" s="68"/>
      <c r="P1995" s="70"/>
    </row>
    <row r="1996" spans="1:16" x14ac:dyDescent="0.25">
      <c r="A1996" s="61">
        <v>41495</v>
      </c>
      <c r="B1996" s="64" t="str">
        <f t="shared" si="80"/>
        <v>sexta-feira</v>
      </c>
      <c r="C1996" s="54">
        <v>5.2999999999999999E-2</v>
      </c>
      <c r="D1996" s="53">
        <v>5.3800000000000001E-2</v>
      </c>
      <c r="E1996" s="50">
        <v>1306.24</v>
      </c>
      <c r="F1996" s="50">
        <v>1295.4000000000001</v>
      </c>
      <c r="G1996" s="55">
        <v>1295.0899999999999</v>
      </c>
      <c r="I1996" s="68"/>
      <c r="J1996" s="69"/>
      <c r="K1996" s="69"/>
      <c r="L1996" s="70"/>
      <c r="M1996" s="70"/>
      <c r="N1996" s="68"/>
      <c r="O1996" s="68"/>
      <c r="P1996" s="70"/>
    </row>
    <row r="1997" spans="1:16" x14ac:dyDescent="0.25">
      <c r="A1997" s="61">
        <v>41498</v>
      </c>
      <c r="B1997" s="64" t="str">
        <f t="shared" si="80"/>
        <v>segunda-feira</v>
      </c>
      <c r="C1997" s="54">
        <v>5.2400000000000002E-2</v>
      </c>
      <c r="D1997" s="53">
        <v>5.3200000000000004E-2</v>
      </c>
      <c r="E1997" s="50">
        <v>1314.71</v>
      </c>
      <c r="F1997" s="50">
        <v>1303.8</v>
      </c>
      <c r="G1997" s="55">
        <v>1303.52</v>
      </c>
      <c r="I1997" s="68"/>
      <c r="J1997" s="69"/>
      <c r="K1997" s="69"/>
      <c r="L1997" s="70"/>
      <c r="M1997" s="70"/>
      <c r="N1997" s="68"/>
      <c r="O1997" s="68"/>
      <c r="P1997" s="70"/>
    </row>
    <row r="1998" spans="1:16" x14ac:dyDescent="0.25">
      <c r="A1998" s="61">
        <v>41499</v>
      </c>
      <c r="B1998" s="64" t="str">
        <f t="shared" si="80"/>
        <v>terça-feira</v>
      </c>
      <c r="C1998" s="54">
        <v>5.45E-2</v>
      </c>
      <c r="D1998" s="53">
        <v>5.5300000000000002E-2</v>
      </c>
      <c r="E1998" s="50">
        <v>1286.56</v>
      </c>
      <c r="F1998" s="50">
        <v>1275.9100000000001</v>
      </c>
      <c r="G1998" s="55">
        <v>1275.6199999999999</v>
      </c>
      <c r="I1998" s="68"/>
      <c r="J1998" s="69"/>
      <c r="K1998" s="69"/>
      <c r="L1998" s="70"/>
      <c r="M1998" s="70"/>
      <c r="N1998" s="68"/>
      <c r="O1998" s="68"/>
      <c r="P1998" s="70"/>
    </row>
    <row r="1999" spans="1:16" x14ac:dyDescent="0.25">
      <c r="A1999" s="61">
        <v>41500</v>
      </c>
      <c r="B1999" s="64" t="str">
        <f t="shared" si="80"/>
        <v>quarta-feira</v>
      </c>
      <c r="C1999" s="54">
        <v>5.4400000000000004E-2</v>
      </c>
      <c r="D1999" s="53">
        <v>5.5199999999999999E-2</v>
      </c>
      <c r="E1999" s="50">
        <v>1288.18</v>
      </c>
      <c r="F1999" s="50">
        <v>1277.52</v>
      </c>
      <c r="G1999" s="55">
        <v>1277.24</v>
      </c>
      <c r="I1999" s="68"/>
      <c r="J1999" s="69"/>
      <c r="K1999" s="69"/>
      <c r="L1999" s="70"/>
      <c r="M1999" s="70"/>
      <c r="N1999" s="68"/>
      <c r="O1999" s="68"/>
      <c r="P1999" s="70"/>
    </row>
    <row r="2000" spans="1:16" x14ac:dyDescent="0.25">
      <c r="A2000" s="61">
        <v>41501</v>
      </c>
      <c r="B2000" s="64" t="str">
        <f t="shared" si="80"/>
        <v>quinta-feira</v>
      </c>
      <c r="C2000" s="54">
        <v>5.5999999999999994E-2</v>
      </c>
      <c r="D2000" s="53">
        <v>5.6799999999999996E-2</v>
      </c>
      <c r="E2000" s="50">
        <v>1267.3399999999999</v>
      </c>
      <c r="F2000" s="50">
        <v>1256.8699999999999</v>
      </c>
      <c r="G2000" s="55">
        <v>1256.48</v>
      </c>
      <c r="I2000" s="68"/>
      <c r="J2000" s="69"/>
      <c r="K2000" s="69"/>
      <c r="L2000" s="70"/>
      <c r="M2000" s="70"/>
      <c r="N2000" s="68"/>
      <c r="O2000" s="68"/>
      <c r="P2000" s="70"/>
    </row>
    <row r="2001" spans="1:16" x14ac:dyDescent="0.25">
      <c r="A2001" s="61">
        <v>41502</v>
      </c>
      <c r="B2001" s="64" t="str">
        <f t="shared" si="80"/>
        <v>sexta-feira</v>
      </c>
      <c r="C2001" s="54">
        <v>5.5399999999999998E-2</v>
      </c>
      <c r="D2001" s="53">
        <v>5.62E-2</v>
      </c>
      <c r="E2001" s="50">
        <v>1275.8900000000001</v>
      </c>
      <c r="F2001" s="50">
        <v>1265.3399999999999</v>
      </c>
      <c r="G2001" s="55">
        <v>1264.72</v>
      </c>
      <c r="I2001" s="68"/>
      <c r="J2001" s="69"/>
      <c r="K2001" s="69"/>
      <c r="L2001" s="70"/>
      <c r="M2001" s="70"/>
      <c r="N2001" s="68"/>
      <c r="O2001" s="68"/>
      <c r="P2001" s="70"/>
    </row>
    <row r="2002" spans="1:16" x14ac:dyDescent="0.25">
      <c r="A2002" s="61">
        <v>41505</v>
      </c>
      <c r="B2002" s="64" t="str">
        <f t="shared" si="80"/>
        <v>segunda-feira</v>
      </c>
      <c r="C2002" s="54">
        <v>5.5500000000000001E-2</v>
      </c>
      <c r="D2002" s="53">
        <v>5.6299999999999996E-2</v>
      </c>
      <c r="E2002" s="50">
        <v>1274.96</v>
      </c>
      <c r="F2002" s="50">
        <v>1264.43</v>
      </c>
      <c r="G2002" s="55">
        <v>1264.03</v>
      </c>
      <c r="I2002" s="68"/>
      <c r="J2002" s="69"/>
      <c r="K2002" s="69"/>
      <c r="L2002" s="70"/>
      <c r="M2002" s="70"/>
      <c r="N2002" s="68"/>
      <c r="O2002" s="68"/>
      <c r="P2002" s="70"/>
    </row>
    <row r="2003" spans="1:16" x14ac:dyDescent="0.25">
      <c r="A2003" s="61">
        <v>41506</v>
      </c>
      <c r="B2003" s="64" t="str">
        <f t="shared" si="80"/>
        <v>terça-feira</v>
      </c>
      <c r="C2003" s="54">
        <v>5.6399999999999999E-2</v>
      </c>
      <c r="D2003" s="53">
        <v>5.7200000000000001E-2</v>
      </c>
      <c r="E2003" s="50">
        <v>1263.51</v>
      </c>
      <c r="F2003" s="50">
        <v>1253.0899999999999</v>
      </c>
      <c r="G2003" s="55">
        <v>1252.69</v>
      </c>
      <c r="I2003" s="68"/>
      <c r="J2003" s="69"/>
      <c r="K2003" s="69"/>
      <c r="L2003" s="70"/>
      <c r="M2003" s="70"/>
      <c r="N2003" s="68"/>
      <c r="O2003" s="68"/>
      <c r="P2003" s="70"/>
    </row>
    <row r="2004" spans="1:16" x14ac:dyDescent="0.25">
      <c r="A2004" s="61">
        <v>41507</v>
      </c>
      <c r="B2004" s="64" t="str">
        <f t="shared" si="80"/>
        <v>quarta-feira</v>
      </c>
      <c r="C2004" s="54">
        <v>5.3899999999999997E-2</v>
      </c>
      <c r="D2004" s="53">
        <v>5.4699999999999999E-2</v>
      </c>
      <c r="E2004" s="50">
        <v>1297.0899999999999</v>
      </c>
      <c r="F2004" s="50">
        <v>1286.3699999999999</v>
      </c>
      <c r="G2004" s="55">
        <v>1285.98</v>
      </c>
      <c r="I2004" s="68"/>
      <c r="J2004" s="69"/>
      <c r="K2004" s="69"/>
      <c r="L2004" s="70"/>
      <c r="M2004" s="70"/>
      <c r="N2004" s="68"/>
      <c r="O2004" s="68"/>
      <c r="P2004" s="70"/>
    </row>
    <row r="2005" spans="1:16" x14ac:dyDescent="0.25">
      <c r="A2005" s="61">
        <v>41508</v>
      </c>
      <c r="B2005" s="64" t="str">
        <f t="shared" si="80"/>
        <v>quinta-feira</v>
      </c>
      <c r="C2005" s="54">
        <v>5.6500000000000002E-2</v>
      </c>
      <c r="D2005" s="53">
        <v>5.7300000000000004E-2</v>
      </c>
      <c r="E2005" s="50">
        <v>1262.8900000000001</v>
      </c>
      <c r="F2005" s="50">
        <v>1252.48</v>
      </c>
      <c r="G2005" s="55">
        <v>1252.0999999999999</v>
      </c>
      <c r="I2005" s="68"/>
      <c r="J2005" s="69"/>
      <c r="K2005" s="69"/>
      <c r="L2005" s="70"/>
      <c r="M2005" s="70"/>
      <c r="N2005" s="68"/>
      <c r="O2005" s="68"/>
      <c r="P2005" s="70"/>
    </row>
    <row r="2006" spans="1:16" x14ac:dyDescent="0.25">
      <c r="A2006" s="61">
        <v>41509</v>
      </c>
      <c r="B2006" s="64" t="str">
        <f t="shared" si="80"/>
        <v>sexta-feira</v>
      </c>
      <c r="C2006" s="54">
        <v>5.4900000000000004E-2</v>
      </c>
      <c r="D2006" s="53">
        <v>5.57E-2</v>
      </c>
      <c r="E2006" s="50">
        <v>1284.5899999999999</v>
      </c>
      <c r="F2006" s="50">
        <v>1273.99</v>
      </c>
      <c r="G2006" s="55">
        <v>1273.4000000000001</v>
      </c>
      <c r="I2006" s="68"/>
      <c r="J2006" s="69"/>
      <c r="K2006" s="69"/>
      <c r="L2006" s="70"/>
      <c r="M2006" s="70"/>
      <c r="N2006" s="68"/>
      <c r="O2006" s="68"/>
      <c r="P2006" s="70"/>
    </row>
    <row r="2007" spans="1:16" x14ac:dyDescent="0.25">
      <c r="A2007" s="61">
        <v>41512</v>
      </c>
      <c r="B2007" s="64" t="str">
        <f t="shared" si="80"/>
        <v>segunda-feira</v>
      </c>
      <c r="C2007" s="54">
        <v>5.4000000000000006E-2</v>
      </c>
      <c r="D2007" s="53">
        <v>5.4800000000000001E-2</v>
      </c>
      <c r="E2007" s="50">
        <v>1297.01</v>
      </c>
      <c r="F2007" s="50">
        <v>1286.31</v>
      </c>
      <c r="G2007" s="55">
        <v>1285.92</v>
      </c>
      <c r="I2007" s="68"/>
      <c r="J2007" s="69"/>
      <c r="K2007" s="69"/>
      <c r="L2007" s="70"/>
      <c r="M2007" s="70"/>
      <c r="N2007" s="68"/>
      <c r="O2007" s="68"/>
      <c r="P2007" s="70"/>
    </row>
    <row r="2008" spans="1:16" x14ac:dyDescent="0.25">
      <c r="A2008" s="61">
        <v>41513</v>
      </c>
      <c r="B2008" s="64" t="str">
        <f t="shared" si="80"/>
        <v>terça-feira</v>
      </c>
      <c r="C2008" s="54">
        <v>5.4600000000000003E-2</v>
      </c>
      <c r="D2008" s="53">
        <v>5.5399999999999998E-2</v>
      </c>
      <c r="E2008" s="50">
        <v>1289.3499999999999</v>
      </c>
      <c r="F2008" s="50">
        <v>1278.72</v>
      </c>
      <c r="G2008" s="55">
        <v>1278.33</v>
      </c>
      <c r="I2008" s="68"/>
      <c r="J2008" s="69"/>
      <c r="K2008" s="69"/>
      <c r="L2008" s="70"/>
      <c r="M2008" s="70"/>
      <c r="N2008" s="68"/>
      <c r="O2008" s="68"/>
      <c r="P2008" s="70"/>
    </row>
    <row r="2009" spans="1:16" x14ac:dyDescent="0.25">
      <c r="A2009" s="61">
        <v>41514</v>
      </c>
      <c r="B2009" s="64" t="str">
        <f t="shared" si="80"/>
        <v>quarta-feira</v>
      </c>
      <c r="C2009" s="54">
        <v>5.4699999999999999E-2</v>
      </c>
      <c r="D2009" s="53">
        <v>5.5500000000000001E-2</v>
      </c>
      <c r="E2009" s="50">
        <v>1288.4000000000001</v>
      </c>
      <c r="F2009" s="50">
        <v>1277.77</v>
      </c>
      <c r="G2009" s="55">
        <v>1277.3900000000001</v>
      </c>
      <c r="I2009" s="68"/>
      <c r="J2009" s="69"/>
      <c r="K2009" s="69"/>
      <c r="L2009" s="70"/>
      <c r="M2009" s="70"/>
      <c r="N2009" s="68"/>
      <c r="O2009" s="68"/>
      <c r="P2009" s="70"/>
    </row>
    <row r="2010" spans="1:16" x14ac:dyDescent="0.25">
      <c r="A2010" s="61">
        <v>41515</v>
      </c>
      <c r="B2010" s="64" t="str">
        <f t="shared" si="80"/>
        <v>quinta-feira</v>
      </c>
      <c r="C2010" s="54">
        <v>5.4199999999999998E-2</v>
      </c>
      <c r="D2010" s="53">
        <v>5.5E-2</v>
      </c>
      <c r="E2010" s="50">
        <v>1295.47</v>
      </c>
      <c r="F2010" s="50">
        <v>1284.78</v>
      </c>
      <c r="G2010" s="55">
        <v>1284.4000000000001</v>
      </c>
      <c r="I2010" s="68"/>
      <c r="J2010" s="69"/>
      <c r="K2010" s="69"/>
      <c r="L2010" s="70"/>
      <c r="M2010" s="70"/>
      <c r="N2010" s="68"/>
      <c r="O2010" s="68"/>
      <c r="P2010" s="70"/>
    </row>
    <row r="2011" spans="1:16" x14ac:dyDescent="0.25">
      <c r="A2011" s="61">
        <v>41516</v>
      </c>
      <c r="B2011" s="64" t="str">
        <f t="shared" si="80"/>
        <v>sexta-feira</v>
      </c>
      <c r="C2011" s="54">
        <v>5.6299999999999996E-2</v>
      </c>
      <c r="D2011" s="53">
        <v>5.7099999999999998E-2</v>
      </c>
      <c r="E2011" s="50">
        <v>1268.22</v>
      </c>
      <c r="F2011" s="50">
        <v>1257.79</v>
      </c>
      <c r="G2011" s="55">
        <v>1257.19</v>
      </c>
      <c r="I2011" s="68"/>
      <c r="J2011" s="69"/>
      <c r="K2011" s="69"/>
      <c r="L2011" s="70"/>
      <c r="M2011" s="70"/>
      <c r="N2011" s="68"/>
      <c r="O2011" s="68"/>
      <c r="P2011" s="70"/>
    </row>
    <row r="2012" spans="1:16" x14ac:dyDescent="0.25">
      <c r="A2012" s="61">
        <v>41519</v>
      </c>
      <c r="B2012" s="64" t="str">
        <f t="shared" si="80"/>
        <v>segunda-feira</v>
      </c>
      <c r="C2012" s="54">
        <v>5.6399999999999999E-2</v>
      </c>
      <c r="D2012" s="53">
        <v>5.7200000000000001E-2</v>
      </c>
      <c r="E2012" s="50">
        <v>1267.29</v>
      </c>
      <c r="F2012" s="50">
        <v>1256.8699999999999</v>
      </c>
      <c r="G2012" s="55">
        <v>1256.49</v>
      </c>
      <c r="I2012" s="68"/>
      <c r="J2012" s="69"/>
      <c r="K2012" s="69"/>
      <c r="L2012" s="70"/>
      <c r="M2012" s="70"/>
      <c r="N2012" s="68"/>
      <c r="O2012" s="68"/>
      <c r="P2012" s="70"/>
    </row>
    <row r="2013" spans="1:16" x14ac:dyDescent="0.25">
      <c r="A2013" s="61">
        <v>41520</v>
      </c>
      <c r="B2013" s="64" t="str">
        <f t="shared" si="80"/>
        <v>terça-feira</v>
      </c>
      <c r="C2013" s="54">
        <v>5.67E-2</v>
      </c>
      <c r="D2013" s="53">
        <v>5.7500000000000002E-2</v>
      </c>
      <c r="E2013" s="50">
        <v>1263.76</v>
      </c>
      <c r="F2013" s="50">
        <v>1253.3699999999999</v>
      </c>
      <c r="G2013" s="55">
        <v>1252.99</v>
      </c>
      <c r="I2013" s="68"/>
      <c r="J2013" s="69"/>
      <c r="K2013" s="69"/>
      <c r="L2013" s="70"/>
      <c r="M2013" s="70"/>
      <c r="N2013" s="68"/>
      <c r="O2013" s="68"/>
      <c r="P2013" s="70"/>
    </row>
    <row r="2014" spans="1:16" x14ac:dyDescent="0.25">
      <c r="A2014" s="61">
        <v>41521</v>
      </c>
      <c r="B2014" s="64" t="str">
        <f t="shared" si="80"/>
        <v>quarta-feira</v>
      </c>
      <c r="C2014" s="54">
        <v>5.6799999999999996E-2</v>
      </c>
      <c r="D2014" s="53">
        <v>5.7599999999999998E-2</v>
      </c>
      <c r="E2014" s="50">
        <v>1262.8399999999999</v>
      </c>
      <c r="F2014" s="50">
        <v>1252.46</v>
      </c>
      <c r="G2014" s="55">
        <v>1252.08</v>
      </c>
      <c r="I2014" s="68"/>
      <c r="J2014" s="69"/>
      <c r="K2014" s="69"/>
      <c r="L2014" s="70"/>
      <c r="M2014" s="70"/>
      <c r="N2014" s="68"/>
      <c r="O2014" s="68"/>
      <c r="P2014" s="70"/>
    </row>
    <row r="2015" spans="1:16" x14ac:dyDescent="0.25">
      <c r="A2015" s="61">
        <v>41522</v>
      </c>
      <c r="B2015" s="64" t="str">
        <f t="shared" si="80"/>
        <v>quinta-feira</v>
      </c>
      <c r="C2015" s="54">
        <v>5.7000000000000002E-2</v>
      </c>
      <c r="D2015" s="53">
        <v>5.7800000000000004E-2</v>
      </c>
      <c r="E2015" s="50">
        <v>1260.6199999999999</v>
      </c>
      <c r="F2015" s="50">
        <v>1250.27</v>
      </c>
      <c r="G2015" s="55">
        <v>1249.8800000000001</v>
      </c>
      <c r="I2015" s="68"/>
      <c r="J2015" s="69"/>
      <c r="K2015" s="69"/>
      <c r="L2015" s="70"/>
      <c r="M2015" s="70"/>
      <c r="N2015" s="68"/>
      <c r="O2015" s="68"/>
      <c r="P2015" s="70"/>
    </row>
    <row r="2016" spans="1:16" x14ac:dyDescent="0.25">
      <c r="A2016" s="61">
        <v>41523</v>
      </c>
      <c r="B2016" s="64" t="str">
        <f t="shared" si="80"/>
        <v>sexta-feira</v>
      </c>
      <c r="C2016" s="54">
        <v>5.7300000000000004E-2</v>
      </c>
      <c r="D2016" s="53">
        <v>5.8099999999999999E-2</v>
      </c>
      <c r="E2016" s="50">
        <v>1257.1199999999999</v>
      </c>
      <c r="F2016" s="50">
        <v>1246.8</v>
      </c>
      <c r="G2016" s="55">
        <v>1246.23</v>
      </c>
      <c r="I2016" s="68"/>
      <c r="J2016" s="69"/>
      <c r="K2016" s="69"/>
      <c r="L2016" s="70"/>
      <c r="M2016" s="70"/>
      <c r="N2016" s="68"/>
      <c r="O2016" s="68"/>
      <c r="P2016" s="70"/>
    </row>
    <row r="2017" spans="1:16" x14ac:dyDescent="0.25">
      <c r="A2017" s="61">
        <v>41526</v>
      </c>
      <c r="B2017" s="64" t="str">
        <f t="shared" si="80"/>
        <v>segunda-feira</v>
      </c>
      <c r="C2017" s="54">
        <v>5.7000000000000002E-2</v>
      </c>
      <c r="D2017" s="53">
        <v>5.7800000000000004E-2</v>
      </c>
      <c r="E2017" s="50">
        <v>1261.3800000000001</v>
      </c>
      <c r="F2017" s="50">
        <v>1251.03</v>
      </c>
      <c r="G2017" s="55">
        <v>1250.6600000000001</v>
      </c>
      <c r="I2017" s="68"/>
      <c r="J2017" s="69"/>
      <c r="K2017" s="69"/>
      <c r="L2017" s="70"/>
      <c r="M2017" s="70"/>
      <c r="N2017" s="68"/>
      <c r="O2017" s="68"/>
      <c r="P2017" s="70"/>
    </row>
    <row r="2018" spans="1:16" x14ac:dyDescent="0.25">
      <c r="A2018" s="61">
        <v>41527</v>
      </c>
      <c r="B2018" s="64" t="str">
        <f t="shared" si="80"/>
        <v>terça-feira</v>
      </c>
      <c r="C2018" s="54">
        <v>5.67E-2</v>
      </c>
      <c r="D2018" s="53">
        <v>5.7500000000000002E-2</v>
      </c>
      <c r="E2018" s="50">
        <v>1265.6600000000001</v>
      </c>
      <c r="F2018" s="50">
        <v>1255.28</v>
      </c>
      <c r="G2018" s="55">
        <v>1254.9000000000001</v>
      </c>
      <c r="I2018" s="68"/>
      <c r="J2018" s="69"/>
      <c r="K2018" s="69"/>
      <c r="L2018" s="70"/>
      <c r="M2018" s="70"/>
      <c r="N2018" s="68"/>
      <c r="O2018" s="68"/>
      <c r="P2018" s="70"/>
    </row>
    <row r="2019" spans="1:16" x14ac:dyDescent="0.25">
      <c r="A2019" s="61">
        <v>41528</v>
      </c>
      <c r="B2019" s="64" t="str">
        <f t="shared" si="80"/>
        <v>quarta-feira</v>
      </c>
      <c r="C2019" s="54">
        <v>5.6399999999999999E-2</v>
      </c>
      <c r="D2019" s="53">
        <v>5.7200000000000001E-2</v>
      </c>
      <c r="E2019" s="50">
        <v>1269.96</v>
      </c>
      <c r="F2019" s="50">
        <v>1259.54</v>
      </c>
      <c r="G2019" s="55">
        <v>1259.1600000000001</v>
      </c>
      <c r="I2019" s="68"/>
      <c r="J2019" s="69"/>
      <c r="K2019" s="69"/>
      <c r="L2019" s="70"/>
      <c r="M2019" s="70"/>
      <c r="N2019" s="68"/>
      <c r="O2019" s="68"/>
      <c r="P2019" s="70"/>
    </row>
    <row r="2020" spans="1:16" x14ac:dyDescent="0.25">
      <c r="A2020" s="61">
        <v>41529</v>
      </c>
      <c r="B2020" s="64" t="str">
        <f t="shared" si="80"/>
        <v>quinta-feira</v>
      </c>
      <c r="C2020" s="54">
        <v>5.62E-2</v>
      </c>
      <c r="D2020" s="53">
        <v>5.7000000000000002E-2</v>
      </c>
      <c r="E2020" s="50">
        <v>1272.95</v>
      </c>
      <c r="F2020" s="50">
        <v>1262.51</v>
      </c>
      <c r="G2020" s="55">
        <v>1262.1300000000001</v>
      </c>
      <c r="I2020" s="68"/>
      <c r="J2020" s="69"/>
      <c r="K2020" s="69"/>
      <c r="L2020" s="70"/>
      <c r="M2020" s="70"/>
      <c r="N2020" s="68"/>
      <c r="O2020" s="68"/>
      <c r="P2020" s="70"/>
    </row>
    <row r="2021" spans="1:16" x14ac:dyDescent="0.25">
      <c r="A2021" s="61">
        <v>41530</v>
      </c>
      <c r="B2021" s="64" t="str">
        <f t="shared" si="80"/>
        <v>sexta-feira</v>
      </c>
      <c r="C2021" s="54">
        <v>5.6600000000000004E-2</v>
      </c>
      <c r="D2021" s="53">
        <v>5.74E-2</v>
      </c>
      <c r="E2021" s="50">
        <v>1268.3599999999999</v>
      </c>
      <c r="F2021" s="50">
        <v>1257.97</v>
      </c>
      <c r="G2021" s="55">
        <v>1257.32</v>
      </c>
      <c r="I2021" s="68"/>
      <c r="J2021" s="69"/>
      <c r="K2021" s="69"/>
      <c r="L2021" s="70"/>
      <c r="M2021" s="70"/>
      <c r="N2021" s="68"/>
      <c r="O2021" s="68"/>
      <c r="P2021" s="70"/>
    </row>
    <row r="2022" spans="1:16" x14ac:dyDescent="0.25">
      <c r="A2022" s="61">
        <v>41533</v>
      </c>
      <c r="B2022" s="64" t="str">
        <f t="shared" si="80"/>
        <v>segunda-feira</v>
      </c>
      <c r="C2022" s="54">
        <v>5.6799999999999996E-2</v>
      </c>
      <c r="D2022" s="53">
        <v>5.7599999999999998E-2</v>
      </c>
      <c r="E2022" s="50">
        <v>1266.21</v>
      </c>
      <c r="F2022" s="50">
        <v>1255.83</v>
      </c>
      <c r="G2022" s="55">
        <v>1255.3800000000001</v>
      </c>
      <c r="I2022" s="68"/>
      <c r="J2022" s="69"/>
      <c r="K2022" s="69"/>
      <c r="L2022" s="70"/>
      <c r="M2022" s="70"/>
      <c r="N2022" s="68"/>
      <c r="O2022" s="68"/>
      <c r="P2022" s="70"/>
    </row>
    <row r="2023" spans="1:16" x14ac:dyDescent="0.25">
      <c r="A2023" s="61">
        <v>41534</v>
      </c>
      <c r="B2023" s="64" t="str">
        <f t="shared" si="80"/>
        <v>terça-feira</v>
      </c>
      <c r="C2023" s="54">
        <v>5.67E-2</v>
      </c>
      <c r="D2023" s="53">
        <v>5.7500000000000002E-2</v>
      </c>
      <c r="E2023" s="50">
        <v>1267.96</v>
      </c>
      <c r="F2023" s="50">
        <v>1257.58</v>
      </c>
      <c r="G2023" s="55">
        <v>1257.1300000000001</v>
      </c>
      <c r="I2023" s="68"/>
      <c r="J2023" s="69"/>
      <c r="K2023" s="69"/>
      <c r="L2023" s="70"/>
      <c r="M2023" s="70"/>
      <c r="N2023" s="68"/>
      <c r="O2023" s="68"/>
      <c r="P2023" s="70"/>
    </row>
    <row r="2024" spans="1:16" x14ac:dyDescent="0.25">
      <c r="A2024" s="61">
        <v>41535</v>
      </c>
      <c r="B2024" s="64" t="str">
        <f t="shared" si="80"/>
        <v>quarta-feira</v>
      </c>
      <c r="C2024" s="54">
        <v>5.6900000000000006E-2</v>
      </c>
      <c r="D2024" s="53">
        <v>5.7699999999999994E-2</v>
      </c>
      <c r="E2024" s="50">
        <v>1265.8</v>
      </c>
      <c r="F2024" s="50">
        <v>1255.45</v>
      </c>
      <c r="G2024" s="55">
        <v>1255</v>
      </c>
      <c r="I2024" s="68"/>
      <c r="J2024" s="69"/>
      <c r="K2024" s="69"/>
      <c r="L2024" s="70"/>
      <c r="M2024" s="70"/>
      <c r="N2024" s="68"/>
      <c r="O2024" s="68"/>
      <c r="P2024" s="70"/>
    </row>
    <row r="2025" spans="1:16" x14ac:dyDescent="0.25">
      <c r="A2025" s="61">
        <v>41536</v>
      </c>
      <c r="B2025" s="64" t="str">
        <f t="shared" si="80"/>
        <v>quinta-feira</v>
      </c>
      <c r="C2025" s="54">
        <v>5.4400000000000004E-2</v>
      </c>
      <c r="D2025" s="53">
        <v>5.5199999999999999E-2</v>
      </c>
      <c r="E2025" s="50">
        <v>1299.24</v>
      </c>
      <c r="F2025" s="50">
        <v>1288.58</v>
      </c>
      <c r="G2025" s="55">
        <v>1288.1300000000001</v>
      </c>
      <c r="I2025" s="68"/>
      <c r="J2025" s="69"/>
      <c r="K2025" s="69"/>
      <c r="L2025" s="70"/>
      <c r="M2025" s="70"/>
      <c r="N2025" s="68"/>
      <c r="O2025" s="68"/>
      <c r="P2025" s="70"/>
    </row>
    <row r="2026" spans="1:16" x14ac:dyDescent="0.25">
      <c r="A2026" s="61">
        <v>41537</v>
      </c>
      <c r="B2026" s="64" t="str">
        <f t="shared" si="80"/>
        <v>sexta-feira</v>
      </c>
      <c r="C2026" s="54">
        <v>5.4600000000000003E-2</v>
      </c>
      <c r="D2026" s="53">
        <v>5.5399999999999998E-2</v>
      </c>
      <c r="E2026" s="50">
        <v>1297.3699999999999</v>
      </c>
      <c r="F2026" s="50">
        <v>1286.73</v>
      </c>
      <c r="G2026" s="55">
        <v>1285.93</v>
      </c>
      <c r="I2026" s="68"/>
      <c r="J2026" s="69"/>
      <c r="K2026" s="69"/>
      <c r="L2026" s="70"/>
      <c r="M2026" s="70"/>
      <c r="N2026" s="68"/>
      <c r="O2026" s="68"/>
      <c r="P2026" s="70"/>
    </row>
    <row r="2027" spans="1:16" x14ac:dyDescent="0.25">
      <c r="A2027" s="61">
        <v>41540</v>
      </c>
      <c r="B2027" s="64" t="str">
        <f t="shared" si="80"/>
        <v>segunda-feira</v>
      </c>
      <c r="C2027" s="54">
        <v>5.4400000000000004E-2</v>
      </c>
      <c r="D2027" s="53">
        <v>5.5199999999999999E-2</v>
      </c>
      <c r="E2027" s="50">
        <v>1300.22</v>
      </c>
      <c r="F2027" s="50">
        <v>1289.56</v>
      </c>
      <c r="G2027" s="55">
        <v>1289.1400000000001</v>
      </c>
      <c r="I2027" s="68"/>
      <c r="J2027" s="69"/>
      <c r="K2027" s="69"/>
      <c r="L2027" s="70"/>
      <c r="M2027" s="70"/>
      <c r="N2027" s="68"/>
      <c r="O2027" s="68"/>
      <c r="P2027" s="70"/>
    </row>
    <row r="2028" spans="1:16" x14ac:dyDescent="0.25">
      <c r="A2028" s="61">
        <v>41541</v>
      </c>
      <c r="B2028" s="64" t="str">
        <f t="shared" si="80"/>
        <v>terça-feira</v>
      </c>
      <c r="C2028" s="54">
        <v>5.4800000000000001E-2</v>
      </c>
      <c r="D2028" s="53">
        <v>5.5599999999999997E-2</v>
      </c>
      <c r="E2028" s="50">
        <v>1295.3</v>
      </c>
      <c r="F2028" s="50">
        <v>1284.69</v>
      </c>
      <c r="G2028" s="55">
        <v>1284.27</v>
      </c>
      <c r="I2028" s="68"/>
      <c r="J2028" s="69"/>
      <c r="K2028" s="69"/>
      <c r="L2028" s="70"/>
      <c r="M2028" s="70"/>
      <c r="N2028" s="68"/>
      <c r="O2028" s="68"/>
      <c r="P2028" s="70"/>
    </row>
    <row r="2029" spans="1:16" x14ac:dyDescent="0.25">
      <c r="A2029" s="61">
        <v>41542</v>
      </c>
      <c r="B2029" s="64" t="str">
        <f t="shared" si="80"/>
        <v>quarta-feira</v>
      </c>
      <c r="C2029" s="54">
        <v>5.4800000000000001E-2</v>
      </c>
      <c r="D2029" s="53">
        <v>5.5599999999999997E-2</v>
      </c>
      <c r="E2029" s="50">
        <v>1295.72</v>
      </c>
      <c r="F2029" s="50">
        <v>1285.1099999999999</v>
      </c>
      <c r="G2029" s="55">
        <v>1284.69</v>
      </c>
      <c r="I2029" s="68"/>
      <c r="J2029" s="69"/>
      <c r="K2029" s="69"/>
      <c r="L2029" s="70"/>
      <c r="M2029" s="70"/>
      <c r="N2029" s="68"/>
      <c r="O2029" s="68"/>
      <c r="P2029" s="70"/>
    </row>
    <row r="2030" spans="1:16" x14ac:dyDescent="0.25">
      <c r="A2030" s="61">
        <v>41543</v>
      </c>
      <c r="B2030" s="64" t="str">
        <f t="shared" si="80"/>
        <v>quinta-feira</v>
      </c>
      <c r="C2030" s="54">
        <v>5.5500000000000001E-2</v>
      </c>
      <c r="D2030" s="53">
        <v>5.6299999999999996E-2</v>
      </c>
      <c r="E2030" s="50">
        <v>1286.8599999999999</v>
      </c>
      <c r="F2030" s="50">
        <v>1276.33</v>
      </c>
      <c r="G2030" s="55">
        <v>1275.9100000000001</v>
      </c>
      <c r="I2030" s="68"/>
      <c r="J2030" s="69"/>
      <c r="K2030" s="69"/>
      <c r="L2030" s="70"/>
      <c r="M2030" s="70"/>
      <c r="N2030" s="68"/>
      <c r="O2030" s="68"/>
      <c r="P2030" s="70"/>
    </row>
    <row r="2031" spans="1:16" x14ac:dyDescent="0.25">
      <c r="A2031" s="61">
        <v>41544</v>
      </c>
      <c r="B2031" s="64" t="str">
        <f t="shared" si="80"/>
        <v>sexta-feira</v>
      </c>
      <c r="C2031" s="54">
        <v>5.6100000000000004E-2</v>
      </c>
      <c r="D2031" s="53">
        <v>5.6900000000000006E-2</v>
      </c>
      <c r="E2031" s="50">
        <v>1279.67</v>
      </c>
      <c r="F2031" s="50">
        <v>1269.21</v>
      </c>
      <c r="G2031" s="55">
        <v>1268.5</v>
      </c>
      <c r="I2031" s="68"/>
      <c r="J2031" s="69"/>
      <c r="K2031" s="69"/>
      <c r="L2031" s="70"/>
      <c r="M2031" s="70"/>
      <c r="N2031" s="68"/>
      <c r="O2031" s="68"/>
      <c r="P2031" s="70"/>
    </row>
    <row r="2032" spans="1:16" x14ac:dyDescent="0.25">
      <c r="A2032" s="61">
        <v>41547</v>
      </c>
      <c r="B2032" s="64" t="str">
        <f t="shared" si="80"/>
        <v>segunda-feira</v>
      </c>
      <c r="C2032" s="54">
        <v>5.6299999999999996E-2</v>
      </c>
      <c r="D2032" s="53">
        <v>5.7099999999999998E-2</v>
      </c>
      <c r="E2032" s="50">
        <v>1277.47</v>
      </c>
      <c r="F2032" s="50">
        <v>1267.04</v>
      </c>
      <c r="G2032" s="55">
        <v>1266.6099999999999</v>
      </c>
      <c r="I2032" s="68"/>
      <c r="J2032" s="69"/>
      <c r="K2032" s="69"/>
      <c r="L2032" s="70"/>
      <c r="M2032" s="70"/>
      <c r="N2032" s="68"/>
      <c r="O2032" s="68"/>
      <c r="P2032" s="70"/>
    </row>
    <row r="2033" spans="1:16" x14ac:dyDescent="0.25">
      <c r="A2033" s="61">
        <v>41548</v>
      </c>
      <c r="B2033" s="64" t="str">
        <f t="shared" si="80"/>
        <v>terça-feira</v>
      </c>
      <c r="C2033" s="54">
        <v>5.62E-2</v>
      </c>
      <c r="D2033" s="53">
        <v>5.7000000000000002E-2</v>
      </c>
      <c r="E2033" s="50">
        <v>1279.2</v>
      </c>
      <c r="F2033" s="50">
        <v>1268.76</v>
      </c>
      <c r="G2033" s="55">
        <v>1268.33</v>
      </c>
      <c r="I2033" s="68"/>
      <c r="J2033" s="69"/>
      <c r="K2033" s="69"/>
      <c r="L2033" s="70"/>
      <c r="M2033" s="70"/>
      <c r="N2033" s="68"/>
      <c r="O2033" s="68"/>
      <c r="P2033" s="70"/>
    </row>
    <row r="2034" spans="1:16" x14ac:dyDescent="0.25">
      <c r="A2034" s="61">
        <v>41549</v>
      </c>
      <c r="B2034" s="64" t="str">
        <f t="shared" si="80"/>
        <v>quarta-feira</v>
      </c>
      <c r="C2034" s="54">
        <v>5.6600000000000004E-2</v>
      </c>
      <c r="D2034" s="53">
        <v>5.74E-2</v>
      </c>
      <c r="E2034" s="50">
        <v>1274.3900000000001</v>
      </c>
      <c r="F2034" s="50">
        <v>1263.99</v>
      </c>
      <c r="G2034" s="55">
        <v>1263.57</v>
      </c>
      <c r="I2034" s="68"/>
      <c r="J2034" s="69"/>
      <c r="K2034" s="69"/>
      <c r="L2034" s="70"/>
      <c r="M2034" s="70"/>
      <c r="N2034" s="68"/>
      <c r="O2034" s="68"/>
      <c r="P2034" s="70"/>
    </row>
    <row r="2035" spans="1:16" x14ac:dyDescent="0.25">
      <c r="A2035" s="61">
        <v>41550</v>
      </c>
      <c r="B2035" s="64" t="str">
        <f t="shared" si="80"/>
        <v>quinta-feira</v>
      </c>
      <c r="C2035" s="54">
        <v>5.6500000000000002E-2</v>
      </c>
      <c r="D2035" s="53">
        <v>5.7300000000000004E-2</v>
      </c>
      <c r="E2035" s="50">
        <v>1276.1199999999999</v>
      </c>
      <c r="F2035" s="50">
        <v>1265.71</v>
      </c>
      <c r="G2035" s="55">
        <v>1265.29</v>
      </c>
      <c r="I2035" s="68"/>
      <c r="J2035" s="69"/>
      <c r="K2035" s="69"/>
      <c r="L2035" s="70"/>
      <c r="M2035" s="70"/>
      <c r="N2035" s="68"/>
      <c r="O2035" s="68"/>
      <c r="P2035" s="70"/>
    </row>
    <row r="2036" spans="1:16" x14ac:dyDescent="0.25">
      <c r="A2036" s="61">
        <v>41551</v>
      </c>
      <c r="B2036" s="64" t="str">
        <f t="shared" si="80"/>
        <v>sexta-feira</v>
      </c>
      <c r="C2036" s="54">
        <v>5.6600000000000004E-2</v>
      </c>
      <c r="D2036" s="53">
        <v>5.74E-2</v>
      </c>
      <c r="E2036" s="50">
        <v>1275.52</v>
      </c>
      <c r="F2036" s="50">
        <v>1265.1300000000001</v>
      </c>
      <c r="G2036" s="55">
        <v>1264.42</v>
      </c>
      <c r="I2036" s="68"/>
      <c r="J2036" s="69"/>
      <c r="K2036" s="69"/>
      <c r="L2036" s="70"/>
      <c r="M2036" s="70"/>
      <c r="N2036" s="68"/>
      <c r="O2036" s="68"/>
      <c r="P2036" s="70"/>
    </row>
    <row r="2037" spans="1:16" x14ac:dyDescent="0.25">
      <c r="A2037" s="61">
        <v>41554</v>
      </c>
      <c r="B2037" s="64" t="str">
        <f t="shared" si="80"/>
        <v>segunda-feira</v>
      </c>
      <c r="C2037" s="54">
        <v>5.7099999999999998E-2</v>
      </c>
      <c r="D2037" s="53">
        <v>5.79E-2</v>
      </c>
      <c r="E2037" s="50">
        <v>1269.44</v>
      </c>
      <c r="F2037" s="50">
        <v>1259.0999999999999</v>
      </c>
      <c r="G2037" s="55">
        <v>1258.67</v>
      </c>
      <c r="I2037" s="68"/>
      <c r="J2037" s="69"/>
      <c r="K2037" s="69"/>
      <c r="L2037" s="70"/>
      <c r="M2037" s="70"/>
      <c r="N2037" s="68"/>
      <c r="O2037" s="68"/>
      <c r="P2037" s="70"/>
    </row>
    <row r="2038" spans="1:16" x14ac:dyDescent="0.25">
      <c r="A2038" s="61">
        <v>41555</v>
      </c>
      <c r="B2038" s="64" t="str">
        <f t="shared" si="80"/>
        <v>terça-feira</v>
      </c>
      <c r="C2038" s="54">
        <v>5.7000000000000002E-2</v>
      </c>
      <c r="D2038" s="53">
        <v>5.7800000000000004E-2</v>
      </c>
      <c r="E2038" s="50">
        <v>1271.1600000000001</v>
      </c>
      <c r="F2038" s="50">
        <v>1260.81</v>
      </c>
      <c r="G2038" s="55">
        <v>1260.3900000000001</v>
      </c>
      <c r="I2038" s="68"/>
      <c r="J2038" s="69"/>
      <c r="K2038" s="69"/>
      <c r="L2038" s="70"/>
      <c r="M2038" s="70"/>
      <c r="N2038" s="68"/>
      <c r="O2038" s="68"/>
      <c r="P2038" s="70"/>
    </row>
    <row r="2039" spans="1:16" x14ac:dyDescent="0.25">
      <c r="A2039" s="61">
        <v>41556</v>
      </c>
      <c r="B2039" s="64" t="str">
        <f t="shared" si="80"/>
        <v>quarta-feira</v>
      </c>
      <c r="C2039" s="54">
        <v>5.6900000000000006E-2</v>
      </c>
      <c r="D2039" s="53">
        <v>5.7699999999999994E-2</v>
      </c>
      <c r="E2039" s="50">
        <v>1272.99</v>
      </c>
      <c r="F2039" s="50">
        <v>1262.6300000000001</v>
      </c>
      <c r="G2039" s="55">
        <v>1262.2</v>
      </c>
      <c r="I2039" s="68"/>
      <c r="J2039" s="69"/>
      <c r="K2039" s="69"/>
      <c r="L2039" s="70"/>
      <c r="M2039" s="70"/>
      <c r="N2039" s="68"/>
      <c r="O2039" s="68"/>
      <c r="P2039" s="70"/>
    </row>
    <row r="2040" spans="1:16" x14ac:dyDescent="0.25">
      <c r="A2040" s="61">
        <v>41557</v>
      </c>
      <c r="B2040" s="64" t="str">
        <f t="shared" si="80"/>
        <v>quinta-feira</v>
      </c>
      <c r="C2040" s="54">
        <v>5.6399999999999999E-2</v>
      </c>
      <c r="D2040" s="53">
        <v>5.7200000000000001E-2</v>
      </c>
      <c r="E2040" s="50">
        <v>1279.94</v>
      </c>
      <c r="F2040" s="50">
        <v>1269.52</v>
      </c>
      <c r="G2040" s="55">
        <v>1269.0899999999999</v>
      </c>
      <c r="I2040" s="68"/>
      <c r="J2040" s="69"/>
      <c r="K2040" s="69"/>
      <c r="L2040" s="70"/>
      <c r="M2040" s="70"/>
      <c r="N2040" s="68"/>
      <c r="O2040" s="68"/>
      <c r="P2040" s="70"/>
    </row>
    <row r="2041" spans="1:16" x14ac:dyDescent="0.25">
      <c r="A2041" s="61">
        <v>41558</v>
      </c>
      <c r="B2041" s="64" t="str">
        <f t="shared" si="80"/>
        <v>sexta-feira</v>
      </c>
      <c r="C2041" s="54">
        <v>5.6799999999999996E-2</v>
      </c>
      <c r="D2041" s="53">
        <v>5.7599999999999998E-2</v>
      </c>
      <c r="E2041" s="50">
        <v>1275.44</v>
      </c>
      <c r="F2041" s="50">
        <v>1265.07</v>
      </c>
      <c r="G2041" s="55">
        <v>1264.3499999999999</v>
      </c>
      <c r="I2041" s="68"/>
      <c r="J2041" s="69"/>
      <c r="K2041" s="69"/>
      <c r="L2041" s="70"/>
      <c r="M2041" s="70"/>
      <c r="N2041" s="68"/>
      <c r="O2041" s="68"/>
      <c r="P2041" s="70"/>
    </row>
    <row r="2042" spans="1:16" x14ac:dyDescent="0.25">
      <c r="A2042" s="61">
        <v>41561</v>
      </c>
      <c r="B2042" s="64" t="str">
        <f t="shared" si="80"/>
        <v>segunda-feira</v>
      </c>
      <c r="C2042" s="54">
        <v>5.7099999999999998E-2</v>
      </c>
      <c r="D2042" s="53">
        <v>5.79E-2</v>
      </c>
      <c r="E2042" s="50">
        <v>1271.97</v>
      </c>
      <c r="F2042" s="50">
        <v>1261.6300000000001</v>
      </c>
      <c r="G2042" s="55">
        <v>1261.2</v>
      </c>
      <c r="I2042" s="68"/>
      <c r="J2042" s="69"/>
      <c r="K2042" s="69"/>
      <c r="L2042" s="70"/>
      <c r="M2042" s="70"/>
      <c r="N2042" s="68"/>
      <c r="O2042" s="68"/>
      <c r="P2042" s="70"/>
    </row>
    <row r="2043" spans="1:16" x14ac:dyDescent="0.25">
      <c r="A2043" s="61">
        <v>41562</v>
      </c>
      <c r="B2043" s="64" t="str">
        <f t="shared" si="80"/>
        <v>terça-feira</v>
      </c>
      <c r="C2043" s="54">
        <v>5.7000000000000002E-2</v>
      </c>
      <c r="D2043" s="53">
        <v>5.7800000000000004E-2</v>
      </c>
      <c r="E2043" s="50">
        <v>1273.78</v>
      </c>
      <c r="F2043" s="50">
        <v>1263.43</v>
      </c>
      <c r="G2043" s="55">
        <v>1262.92</v>
      </c>
      <c r="I2043" s="68"/>
      <c r="J2043" s="69"/>
      <c r="K2043" s="69"/>
      <c r="L2043" s="70"/>
      <c r="M2043" s="70"/>
      <c r="N2043" s="68"/>
      <c r="O2043" s="68"/>
      <c r="P2043" s="70"/>
    </row>
    <row r="2044" spans="1:16" x14ac:dyDescent="0.25">
      <c r="A2044" s="61">
        <v>41563</v>
      </c>
      <c r="B2044" s="64" t="str">
        <f t="shared" si="80"/>
        <v>quarta-feira</v>
      </c>
      <c r="C2044" s="54">
        <v>5.7000000000000002E-2</v>
      </c>
      <c r="D2044" s="53">
        <v>5.7800000000000004E-2</v>
      </c>
      <c r="E2044" s="50">
        <v>1274.3</v>
      </c>
      <c r="F2044" s="50">
        <v>1263.94</v>
      </c>
      <c r="G2044" s="55">
        <v>1263.43</v>
      </c>
      <c r="I2044" s="68"/>
      <c r="J2044" s="69"/>
      <c r="K2044" s="69"/>
      <c r="L2044" s="70"/>
      <c r="M2044" s="70"/>
      <c r="N2044" s="68"/>
      <c r="O2044" s="68"/>
      <c r="P2044" s="70"/>
    </row>
    <row r="2045" spans="1:16" x14ac:dyDescent="0.25">
      <c r="A2045" s="61">
        <v>41564</v>
      </c>
      <c r="B2045" s="64" t="str">
        <f t="shared" si="80"/>
        <v>quinta-feira</v>
      </c>
      <c r="C2045" s="54">
        <v>5.7000000000000002E-2</v>
      </c>
      <c r="D2045" s="53">
        <v>5.7800000000000004E-2</v>
      </c>
      <c r="E2045" s="50">
        <v>1274.81</v>
      </c>
      <c r="F2045" s="50">
        <v>1264.46</v>
      </c>
      <c r="G2045" s="55">
        <v>1263.94</v>
      </c>
      <c r="I2045" s="68"/>
      <c r="J2045" s="69"/>
      <c r="K2045" s="69"/>
      <c r="L2045" s="70"/>
      <c r="M2045" s="70"/>
      <c r="N2045" s="68"/>
      <c r="O2045" s="68"/>
      <c r="P2045" s="70"/>
    </row>
    <row r="2046" spans="1:16" x14ac:dyDescent="0.25">
      <c r="A2046" s="61">
        <v>41565</v>
      </c>
      <c r="B2046" s="64" t="str">
        <f t="shared" si="80"/>
        <v>sexta-feira</v>
      </c>
      <c r="C2046" s="54">
        <v>5.67E-2</v>
      </c>
      <c r="D2046" s="53">
        <v>5.7500000000000002E-2</v>
      </c>
      <c r="E2046" s="50">
        <v>1279.7</v>
      </c>
      <c r="F2046" s="50">
        <v>1269.31</v>
      </c>
      <c r="G2046" s="55">
        <v>1268.33</v>
      </c>
      <c r="I2046" s="68"/>
      <c r="J2046" s="69"/>
      <c r="K2046" s="69"/>
      <c r="L2046" s="70"/>
      <c r="M2046" s="70"/>
      <c r="N2046" s="68"/>
      <c r="O2046" s="68"/>
      <c r="P2046" s="70"/>
    </row>
    <row r="2047" spans="1:16" x14ac:dyDescent="0.25">
      <c r="A2047" s="61">
        <v>41568</v>
      </c>
      <c r="B2047" s="64" t="str">
        <f t="shared" si="80"/>
        <v>segunda-feira</v>
      </c>
      <c r="C2047" s="54">
        <v>5.7300000000000004E-2</v>
      </c>
      <c r="D2047" s="53">
        <v>5.8099999999999999E-2</v>
      </c>
      <c r="E2047" s="50">
        <v>1272.47</v>
      </c>
      <c r="F2047" s="50">
        <v>1262.1500000000001</v>
      </c>
      <c r="G2047" s="55">
        <v>1261.6300000000001</v>
      </c>
      <c r="I2047" s="68"/>
      <c r="J2047" s="69"/>
      <c r="K2047" s="69"/>
      <c r="L2047" s="70"/>
      <c r="M2047" s="70"/>
      <c r="N2047" s="68"/>
      <c r="O2047" s="68"/>
      <c r="P2047" s="70"/>
    </row>
    <row r="2048" spans="1:16" x14ac:dyDescent="0.25">
      <c r="A2048" s="61">
        <v>41569</v>
      </c>
      <c r="B2048" s="64" t="str">
        <f t="shared" si="80"/>
        <v>terça-feira</v>
      </c>
      <c r="C2048" s="54">
        <v>5.7699999999999994E-2</v>
      </c>
      <c r="D2048" s="53">
        <v>5.8499999999999996E-2</v>
      </c>
      <c r="E2048" s="50">
        <v>1267.82</v>
      </c>
      <c r="F2048" s="50">
        <v>1257.54</v>
      </c>
      <c r="G2048" s="55">
        <v>1257.02</v>
      </c>
      <c r="I2048" s="68"/>
      <c r="J2048" s="69"/>
      <c r="K2048" s="69"/>
      <c r="L2048" s="70"/>
      <c r="M2048" s="70"/>
      <c r="N2048" s="68"/>
      <c r="O2048" s="68"/>
      <c r="P2048" s="70"/>
    </row>
    <row r="2049" spans="1:16" x14ac:dyDescent="0.25">
      <c r="A2049" s="61">
        <v>41570</v>
      </c>
      <c r="B2049" s="64" t="str">
        <f t="shared" si="80"/>
        <v>quarta-feira</v>
      </c>
      <c r="C2049" s="54">
        <v>5.7500000000000002E-2</v>
      </c>
      <c r="D2049" s="53">
        <v>5.8299999999999998E-2</v>
      </c>
      <c r="E2049" s="50">
        <v>1270.93</v>
      </c>
      <c r="F2049" s="50">
        <v>1260.6300000000001</v>
      </c>
      <c r="G2049" s="55">
        <v>1260.0999999999999</v>
      </c>
      <c r="I2049" s="68"/>
      <c r="J2049" s="69"/>
      <c r="K2049" s="69"/>
      <c r="L2049" s="70"/>
      <c r="M2049" s="70"/>
      <c r="N2049" s="68"/>
      <c r="O2049" s="68"/>
      <c r="P2049" s="70"/>
    </row>
    <row r="2050" spans="1:16" x14ac:dyDescent="0.25">
      <c r="A2050" s="61">
        <v>41571</v>
      </c>
      <c r="B2050" s="64" t="str">
        <f t="shared" si="80"/>
        <v>quinta-feira</v>
      </c>
      <c r="C2050" s="54">
        <v>5.7200000000000001E-2</v>
      </c>
      <c r="D2050" s="53">
        <v>5.7999999999999996E-2</v>
      </c>
      <c r="E2050" s="50">
        <v>1275.3399999999999</v>
      </c>
      <c r="F2050" s="50">
        <v>1265</v>
      </c>
      <c r="G2050" s="55">
        <v>1264.48</v>
      </c>
      <c r="I2050" s="68"/>
      <c r="J2050" s="69"/>
      <c r="K2050" s="69"/>
      <c r="L2050" s="70"/>
      <c r="M2050" s="70"/>
      <c r="N2050" s="68"/>
      <c r="O2050" s="68"/>
      <c r="P2050" s="70"/>
    </row>
    <row r="2051" spans="1:16" x14ac:dyDescent="0.25">
      <c r="A2051" s="61">
        <v>41572</v>
      </c>
      <c r="B2051" s="64" t="str">
        <f t="shared" ref="B2051:B2114" si="81">TEXT(A2051,"dddd")</f>
        <v>sexta-feira</v>
      </c>
      <c r="C2051" s="54">
        <v>5.7300000000000004E-2</v>
      </c>
      <c r="D2051" s="53">
        <v>5.8099999999999999E-2</v>
      </c>
      <c r="E2051" s="50">
        <v>1275.05</v>
      </c>
      <c r="F2051" s="50">
        <v>1264.72</v>
      </c>
      <c r="G2051" s="55">
        <v>1263.72</v>
      </c>
      <c r="I2051" s="68"/>
      <c r="J2051" s="69"/>
      <c r="K2051" s="69"/>
      <c r="L2051" s="70"/>
      <c r="M2051" s="70"/>
      <c r="N2051" s="68"/>
      <c r="O2051" s="68"/>
      <c r="P2051" s="70"/>
    </row>
    <row r="2052" spans="1:16" x14ac:dyDescent="0.25">
      <c r="A2052" s="61">
        <v>41575</v>
      </c>
      <c r="B2052" s="64" t="str">
        <f t="shared" si="81"/>
        <v>segunda-feira</v>
      </c>
      <c r="C2052" s="54">
        <v>5.7000000000000002E-2</v>
      </c>
      <c r="D2052" s="53">
        <v>5.7800000000000004E-2</v>
      </c>
      <c r="E2052" s="50">
        <v>1279.47</v>
      </c>
      <c r="F2052" s="50">
        <v>1269.1099999999999</v>
      </c>
      <c r="G2052" s="55">
        <v>1268.58</v>
      </c>
      <c r="I2052" s="68"/>
      <c r="J2052" s="69"/>
      <c r="K2052" s="69"/>
      <c r="L2052" s="70"/>
      <c r="M2052" s="70"/>
      <c r="N2052" s="68"/>
      <c r="O2052" s="68"/>
      <c r="P2052" s="70"/>
    </row>
    <row r="2053" spans="1:16" x14ac:dyDescent="0.25">
      <c r="A2053" s="61">
        <v>41576</v>
      </c>
      <c r="B2053" s="64" t="str">
        <f t="shared" si="81"/>
        <v>terça-feira</v>
      </c>
      <c r="C2053" s="54">
        <v>5.6900000000000006E-2</v>
      </c>
      <c r="D2053" s="53">
        <v>5.7699999999999994E-2</v>
      </c>
      <c r="E2053" s="50">
        <v>1281.29</v>
      </c>
      <c r="F2053" s="50">
        <v>1270.92</v>
      </c>
      <c r="G2053" s="55">
        <v>1270.3900000000001</v>
      </c>
      <c r="I2053" s="68"/>
      <c r="J2053" s="69"/>
      <c r="K2053" s="69"/>
      <c r="L2053" s="70"/>
      <c r="M2053" s="70"/>
      <c r="N2053" s="68"/>
      <c r="O2053" s="68"/>
      <c r="P2053" s="70"/>
    </row>
    <row r="2054" spans="1:16" x14ac:dyDescent="0.25">
      <c r="A2054" s="61">
        <v>41577</v>
      </c>
      <c r="B2054" s="64" t="str">
        <f t="shared" si="81"/>
        <v>quarta-feira</v>
      </c>
      <c r="C2054" s="54">
        <v>5.6799999999999996E-2</v>
      </c>
      <c r="D2054" s="53">
        <v>5.7599999999999998E-2</v>
      </c>
      <c r="E2054" s="50">
        <v>1283.1199999999999</v>
      </c>
      <c r="F2054" s="50">
        <v>1272.73</v>
      </c>
      <c r="G2054" s="55">
        <v>1272.21</v>
      </c>
      <c r="I2054" s="68"/>
      <c r="J2054" s="69"/>
      <c r="K2054" s="69"/>
      <c r="L2054" s="70"/>
      <c r="M2054" s="70"/>
      <c r="N2054" s="68"/>
      <c r="O2054" s="68"/>
      <c r="P2054" s="70"/>
    </row>
    <row r="2055" spans="1:16" x14ac:dyDescent="0.25">
      <c r="A2055" s="61">
        <v>41578</v>
      </c>
      <c r="B2055" s="64" t="str">
        <f t="shared" si="81"/>
        <v>quinta-feira</v>
      </c>
      <c r="C2055" s="54">
        <v>5.6900000000000006E-2</v>
      </c>
      <c r="D2055" s="53">
        <v>5.7699999999999994E-2</v>
      </c>
      <c r="E2055" s="50">
        <v>1282.3399999999999</v>
      </c>
      <c r="F2055" s="50">
        <v>1271.97</v>
      </c>
      <c r="G2055" s="55">
        <v>1271.44</v>
      </c>
      <c r="I2055" s="68"/>
      <c r="J2055" s="69"/>
      <c r="K2055" s="69"/>
      <c r="L2055" s="70"/>
      <c r="M2055" s="70"/>
      <c r="N2055" s="68"/>
      <c r="O2055" s="68"/>
      <c r="P2055" s="70"/>
    </row>
    <row r="2056" spans="1:16" x14ac:dyDescent="0.25">
      <c r="A2056" s="61">
        <v>41579</v>
      </c>
      <c r="B2056" s="64" t="str">
        <f t="shared" si="81"/>
        <v>sexta-feira</v>
      </c>
      <c r="C2056" s="54">
        <v>5.7500000000000002E-2</v>
      </c>
      <c r="D2056" s="53">
        <v>5.8299999999999998E-2</v>
      </c>
      <c r="E2056" s="50">
        <v>1275.56</v>
      </c>
      <c r="F2056" s="50">
        <v>1265.25</v>
      </c>
      <c r="G2056" s="55">
        <v>1264.25</v>
      </c>
      <c r="I2056" s="68"/>
      <c r="J2056" s="69"/>
      <c r="K2056" s="69"/>
      <c r="L2056" s="70"/>
      <c r="M2056" s="70"/>
      <c r="N2056" s="68"/>
      <c r="O2056" s="68"/>
      <c r="P2056" s="70"/>
    </row>
    <row r="2057" spans="1:16" x14ac:dyDescent="0.25">
      <c r="A2057" s="61">
        <v>41582</v>
      </c>
      <c r="B2057" s="64" t="str">
        <f t="shared" si="81"/>
        <v>segunda-feira</v>
      </c>
      <c r="C2057" s="54">
        <v>5.8600000000000006E-2</v>
      </c>
      <c r="D2057" s="53">
        <v>5.9400000000000001E-2</v>
      </c>
      <c r="E2057" s="50">
        <v>1261.93</v>
      </c>
      <c r="F2057" s="50">
        <v>1251.74</v>
      </c>
      <c r="G2057" s="55">
        <v>1251.22</v>
      </c>
      <c r="I2057" s="68"/>
      <c r="J2057" s="69"/>
      <c r="K2057" s="69"/>
      <c r="L2057" s="70"/>
      <c r="M2057" s="70"/>
      <c r="N2057" s="68"/>
      <c r="O2057" s="68"/>
      <c r="P2057" s="70"/>
    </row>
    <row r="2058" spans="1:16" x14ac:dyDescent="0.25">
      <c r="A2058" s="61">
        <v>41583</v>
      </c>
      <c r="B2058" s="64" t="str">
        <f t="shared" si="81"/>
        <v>terça-feira</v>
      </c>
      <c r="C2058" s="54">
        <v>5.9000000000000004E-2</v>
      </c>
      <c r="D2058" s="53">
        <v>5.9800000000000006E-2</v>
      </c>
      <c r="E2058" s="50">
        <v>1257.3499999999999</v>
      </c>
      <c r="F2058" s="50">
        <v>1247.21</v>
      </c>
      <c r="G2058" s="55">
        <v>1246.68</v>
      </c>
      <c r="I2058" s="68"/>
      <c r="J2058" s="69"/>
      <c r="K2058" s="69"/>
      <c r="L2058" s="70"/>
      <c r="M2058" s="70"/>
      <c r="N2058" s="68"/>
      <c r="O2058" s="68"/>
      <c r="P2058" s="70"/>
    </row>
    <row r="2059" spans="1:16" x14ac:dyDescent="0.25">
      <c r="A2059" s="61">
        <v>41584</v>
      </c>
      <c r="B2059" s="64" t="str">
        <f t="shared" si="81"/>
        <v>quarta-feira</v>
      </c>
      <c r="C2059" s="54">
        <v>0.06</v>
      </c>
      <c r="D2059" s="53">
        <v>6.08E-2</v>
      </c>
      <c r="E2059" s="50">
        <v>1245.21</v>
      </c>
      <c r="F2059" s="50">
        <v>1235.18</v>
      </c>
      <c r="G2059" s="55">
        <v>1234.6500000000001</v>
      </c>
      <c r="I2059" s="68"/>
      <c r="J2059" s="69"/>
      <c r="K2059" s="69"/>
      <c r="L2059" s="70"/>
      <c r="M2059" s="70"/>
      <c r="N2059" s="68"/>
      <c r="O2059" s="68"/>
      <c r="P2059" s="70"/>
    </row>
    <row r="2060" spans="1:16" x14ac:dyDescent="0.25">
      <c r="A2060" s="61">
        <v>41585</v>
      </c>
      <c r="B2060" s="64" t="str">
        <f t="shared" si="81"/>
        <v>quinta-feira</v>
      </c>
      <c r="C2060" s="54">
        <v>6.0400000000000002E-2</v>
      </c>
      <c r="D2060" s="53">
        <v>6.1200000000000004E-2</v>
      </c>
      <c r="E2060" s="50">
        <v>1240.52</v>
      </c>
      <c r="F2060" s="50">
        <v>1230.53</v>
      </c>
      <c r="G2060" s="55">
        <v>1230.01</v>
      </c>
      <c r="I2060" s="68"/>
      <c r="J2060" s="69"/>
      <c r="K2060" s="69"/>
      <c r="L2060" s="70"/>
      <c r="M2060" s="70"/>
      <c r="N2060" s="68"/>
      <c r="O2060" s="68"/>
      <c r="P2060" s="70"/>
    </row>
    <row r="2061" spans="1:16" x14ac:dyDescent="0.25">
      <c r="A2061" s="61">
        <v>41586</v>
      </c>
      <c r="B2061" s="64" t="str">
        <f t="shared" si="81"/>
        <v>sexta-feira</v>
      </c>
      <c r="C2061" s="54">
        <v>6.2E-2</v>
      </c>
      <c r="D2061" s="53">
        <v>6.2800000000000009E-2</v>
      </c>
      <c r="E2061" s="50">
        <v>1221.5899999999999</v>
      </c>
      <c r="F2061" s="50">
        <v>1211.78</v>
      </c>
      <c r="G2061" s="55">
        <v>1210.82</v>
      </c>
      <c r="I2061" s="68"/>
      <c r="J2061" s="69"/>
      <c r="K2061" s="69"/>
      <c r="L2061" s="70"/>
      <c r="M2061" s="70"/>
      <c r="N2061" s="68"/>
      <c r="O2061" s="68"/>
      <c r="P2061" s="70"/>
    </row>
    <row r="2062" spans="1:16" x14ac:dyDescent="0.25">
      <c r="A2062" s="61">
        <v>41589</v>
      </c>
      <c r="B2062" s="64" t="str">
        <f t="shared" si="81"/>
        <v>segunda-feira</v>
      </c>
      <c r="C2062" s="54">
        <v>6.25E-2</v>
      </c>
      <c r="D2062" s="53">
        <v>6.3299999999999995E-2</v>
      </c>
      <c r="E2062" s="50">
        <v>1215.96</v>
      </c>
      <c r="F2062" s="50">
        <v>1206.2</v>
      </c>
      <c r="G2062" s="55">
        <v>1205.69</v>
      </c>
      <c r="I2062" s="68"/>
      <c r="J2062" s="69"/>
      <c r="K2062" s="69"/>
      <c r="L2062" s="70"/>
      <c r="M2062" s="70"/>
      <c r="N2062" s="68"/>
      <c r="O2062" s="68"/>
      <c r="P2062" s="70"/>
    </row>
    <row r="2063" spans="1:16" x14ac:dyDescent="0.25">
      <c r="A2063" s="61">
        <v>41590</v>
      </c>
      <c r="B2063" s="64" t="str">
        <f t="shared" si="81"/>
        <v>terça-feira</v>
      </c>
      <c r="C2063" s="54">
        <v>6.2600000000000003E-2</v>
      </c>
      <c r="D2063" s="53">
        <v>6.3399999999999998E-2</v>
      </c>
      <c r="E2063" s="50">
        <v>1215.25</v>
      </c>
      <c r="F2063" s="50">
        <v>1205.5</v>
      </c>
      <c r="G2063" s="55">
        <v>1204.98</v>
      </c>
      <c r="I2063" s="68"/>
      <c r="J2063" s="69"/>
      <c r="K2063" s="69"/>
      <c r="L2063" s="70"/>
      <c r="M2063" s="70"/>
      <c r="N2063" s="68"/>
      <c r="O2063" s="68"/>
      <c r="P2063" s="70"/>
    </row>
    <row r="2064" spans="1:16" x14ac:dyDescent="0.25">
      <c r="A2064" s="61">
        <v>41591</v>
      </c>
      <c r="B2064" s="64" t="str">
        <f t="shared" si="81"/>
        <v>quarta-feira</v>
      </c>
      <c r="C2064" s="54">
        <v>6.1600000000000002E-2</v>
      </c>
      <c r="D2064" s="53">
        <v>6.2400000000000004E-2</v>
      </c>
      <c r="E2064" s="50">
        <v>1228.08</v>
      </c>
      <c r="F2064" s="50">
        <v>1218.22</v>
      </c>
      <c r="G2064" s="55">
        <v>1217.7</v>
      </c>
      <c r="I2064" s="68"/>
      <c r="J2064" s="69"/>
      <c r="K2064" s="69"/>
      <c r="L2064" s="70"/>
      <c r="M2064" s="70"/>
      <c r="N2064" s="68"/>
      <c r="O2064" s="68"/>
      <c r="P2064" s="70"/>
    </row>
    <row r="2065" spans="1:16" x14ac:dyDescent="0.25">
      <c r="A2065" s="61">
        <v>41592</v>
      </c>
      <c r="B2065" s="64" t="str">
        <f t="shared" si="81"/>
        <v>quinta-feira</v>
      </c>
      <c r="C2065" s="54">
        <v>6.0299999999999999E-2</v>
      </c>
      <c r="D2065" s="53">
        <v>6.1100000000000002E-2</v>
      </c>
      <c r="E2065" s="50">
        <v>1245.6500000000001</v>
      </c>
      <c r="F2065" s="50">
        <v>1235.6400000000001</v>
      </c>
      <c r="G2065" s="55">
        <v>1234.29</v>
      </c>
      <c r="I2065" s="68"/>
      <c r="J2065" s="69"/>
      <c r="K2065" s="69"/>
      <c r="L2065" s="70"/>
      <c r="M2065" s="70"/>
      <c r="N2065" s="68"/>
      <c r="O2065" s="68"/>
      <c r="P2065" s="70"/>
    </row>
    <row r="2066" spans="1:16" x14ac:dyDescent="0.25">
      <c r="A2066" s="61">
        <v>41596</v>
      </c>
      <c r="B2066" s="64" t="str">
        <f t="shared" si="81"/>
        <v>segunda-feira</v>
      </c>
      <c r="C2066" s="54">
        <v>6.0100000000000001E-2</v>
      </c>
      <c r="D2066" s="53">
        <v>6.0899999999999996E-2</v>
      </c>
      <c r="E2066" s="50">
        <v>1248.74</v>
      </c>
      <c r="F2066" s="50">
        <v>1238.71</v>
      </c>
      <c r="G2066" s="55">
        <v>1238.1400000000001</v>
      </c>
      <c r="I2066" s="68"/>
      <c r="J2066" s="69"/>
      <c r="K2066" s="69"/>
      <c r="L2066" s="70"/>
      <c r="M2066" s="70"/>
      <c r="N2066" s="68"/>
      <c r="O2066" s="68"/>
      <c r="P2066" s="70"/>
    </row>
    <row r="2067" spans="1:16" x14ac:dyDescent="0.25">
      <c r="A2067" s="61">
        <v>41597</v>
      </c>
      <c r="B2067" s="64" t="str">
        <f t="shared" si="81"/>
        <v>terça-feira</v>
      </c>
      <c r="C2067" s="54">
        <v>5.9400000000000001E-2</v>
      </c>
      <c r="D2067" s="53">
        <v>6.0199999999999997E-2</v>
      </c>
      <c r="E2067" s="50">
        <v>1258.74</v>
      </c>
      <c r="F2067" s="50">
        <v>1248.6300000000001</v>
      </c>
      <c r="G2067" s="55">
        <v>1247.48</v>
      </c>
      <c r="I2067" s="68"/>
      <c r="J2067" s="69"/>
      <c r="K2067" s="69"/>
      <c r="L2067" s="70"/>
      <c r="M2067" s="70"/>
      <c r="N2067" s="68"/>
      <c r="O2067" s="68"/>
      <c r="P2067" s="70"/>
    </row>
    <row r="2068" spans="1:16" x14ac:dyDescent="0.25">
      <c r="A2068" s="61">
        <v>41598</v>
      </c>
      <c r="B2068" s="64" t="str">
        <f t="shared" si="81"/>
        <v>quarta-feira</v>
      </c>
      <c r="C2068" s="54">
        <v>6.0400000000000002E-2</v>
      </c>
      <c r="D2068" s="53">
        <v>6.1200000000000004E-2</v>
      </c>
      <c r="E2068" s="50">
        <v>1245.9100000000001</v>
      </c>
      <c r="F2068" s="50">
        <v>1235.9100000000001</v>
      </c>
      <c r="G2068" s="55">
        <v>1235.3699999999999</v>
      </c>
      <c r="I2068" s="68"/>
      <c r="J2068" s="69"/>
      <c r="K2068" s="69"/>
      <c r="L2068" s="70"/>
      <c r="M2068" s="70"/>
      <c r="N2068" s="68"/>
      <c r="O2068" s="68"/>
      <c r="P2068" s="70"/>
    </row>
    <row r="2069" spans="1:16" x14ac:dyDescent="0.25">
      <c r="A2069" s="61">
        <v>41599</v>
      </c>
      <c r="B2069" s="64" t="str">
        <f t="shared" si="81"/>
        <v>quinta-feira</v>
      </c>
      <c r="C2069" s="54">
        <v>6.0400000000000002E-2</v>
      </c>
      <c r="D2069" s="53">
        <v>6.1200000000000004E-2</v>
      </c>
      <c r="E2069" s="50">
        <v>1246.45</v>
      </c>
      <c r="F2069" s="50">
        <v>1236.45</v>
      </c>
      <c r="G2069" s="55">
        <v>1235.9100000000001</v>
      </c>
      <c r="I2069" s="68"/>
      <c r="J2069" s="69"/>
      <c r="K2069" s="69"/>
      <c r="L2069" s="70"/>
      <c r="M2069" s="70"/>
      <c r="N2069" s="68"/>
      <c r="O2069" s="68"/>
      <c r="P2069" s="70"/>
    </row>
    <row r="2070" spans="1:16" x14ac:dyDescent="0.25">
      <c r="A2070" s="61">
        <v>41600</v>
      </c>
      <c r="B2070" s="64" t="str">
        <f t="shared" si="81"/>
        <v>sexta-feira</v>
      </c>
      <c r="C2070" s="54">
        <v>6.1900000000000004E-2</v>
      </c>
      <c r="D2070" s="53">
        <v>6.2699999999999992E-2</v>
      </c>
      <c r="E2070" s="50">
        <v>1228.8</v>
      </c>
      <c r="F2070" s="50">
        <v>1218.96</v>
      </c>
      <c r="G2070" s="55">
        <v>1217.93</v>
      </c>
      <c r="I2070" s="68"/>
      <c r="J2070" s="69"/>
      <c r="K2070" s="69"/>
      <c r="L2070" s="70"/>
      <c r="M2070" s="70"/>
      <c r="N2070" s="68"/>
      <c r="O2070" s="68"/>
      <c r="P2070" s="70"/>
    </row>
    <row r="2071" spans="1:16" x14ac:dyDescent="0.25">
      <c r="A2071" s="61">
        <v>41603</v>
      </c>
      <c r="B2071" s="64" t="str">
        <f t="shared" si="81"/>
        <v>segunda-feira</v>
      </c>
      <c r="C2071" s="54">
        <v>6.2100000000000002E-2</v>
      </c>
      <c r="D2071" s="53">
        <v>6.2899999999999998E-2</v>
      </c>
      <c r="E2071" s="50">
        <v>1226.8699999999999</v>
      </c>
      <c r="F2071" s="50">
        <v>1217.04</v>
      </c>
      <c r="G2071" s="55">
        <v>1216.51</v>
      </c>
      <c r="I2071" s="68"/>
      <c r="J2071" s="69"/>
      <c r="K2071" s="69"/>
      <c r="L2071" s="70"/>
      <c r="M2071" s="70"/>
      <c r="N2071" s="68"/>
      <c r="O2071" s="68"/>
      <c r="P2071" s="70"/>
    </row>
    <row r="2072" spans="1:16" x14ac:dyDescent="0.25">
      <c r="A2072" s="61">
        <v>41604</v>
      </c>
      <c r="B2072" s="64" t="str">
        <f t="shared" si="81"/>
        <v>terça-feira</v>
      </c>
      <c r="C2072" s="54">
        <v>6.3E-2</v>
      </c>
      <c r="D2072" s="53">
        <v>6.3799999999999996E-2</v>
      </c>
      <c r="E2072" s="50">
        <v>1216.3599999999999</v>
      </c>
      <c r="F2072" s="50">
        <v>1206.6400000000001</v>
      </c>
      <c r="G2072" s="55">
        <v>1206.0999999999999</v>
      </c>
      <c r="I2072" s="68"/>
      <c r="J2072" s="69"/>
      <c r="K2072" s="69"/>
      <c r="L2072" s="70"/>
      <c r="M2072" s="70"/>
      <c r="N2072" s="68"/>
      <c r="O2072" s="68"/>
      <c r="P2072" s="70"/>
    </row>
    <row r="2073" spans="1:16" x14ac:dyDescent="0.25">
      <c r="A2073" s="61">
        <v>41605</v>
      </c>
      <c r="B2073" s="64" t="str">
        <f t="shared" si="81"/>
        <v>quarta-feira</v>
      </c>
      <c r="C2073" s="54">
        <v>6.3E-2</v>
      </c>
      <c r="D2073" s="53">
        <v>6.3799999999999996E-2</v>
      </c>
      <c r="E2073" s="50">
        <v>1216.9000000000001</v>
      </c>
      <c r="F2073" s="50">
        <v>1207.17</v>
      </c>
      <c r="G2073" s="55">
        <v>1206.6400000000001</v>
      </c>
      <c r="I2073" s="68"/>
      <c r="J2073" s="69"/>
      <c r="K2073" s="69"/>
      <c r="L2073" s="70"/>
      <c r="M2073" s="70"/>
      <c r="N2073" s="68"/>
      <c r="O2073" s="68"/>
      <c r="P2073" s="70"/>
    </row>
    <row r="2074" spans="1:16" x14ac:dyDescent="0.25">
      <c r="A2074" s="61">
        <v>41606</v>
      </c>
      <c r="B2074" s="64" t="str">
        <f t="shared" si="81"/>
        <v>quinta-feira</v>
      </c>
      <c r="C2074" s="54">
        <v>6.3E-2</v>
      </c>
      <c r="D2074" s="53">
        <v>6.3799999999999996E-2</v>
      </c>
      <c r="E2074" s="50">
        <v>1217.44</v>
      </c>
      <c r="F2074" s="50">
        <v>1207.71</v>
      </c>
      <c r="G2074" s="55">
        <v>1207.17</v>
      </c>
      <c r="I2074" s="68"/>
      <c r="J2074" s="69"/>
      <c r="K2074" s="69"/>
      <c r="L2074" s="70"/>
      <c r="M2074" s="70"/>
      <c r="N2074" s="68"/>
      <c r="O2074" s="68"/>
      <c r="P2074" s="70"/>
    </row>
    <row r="2075" spans="1:16" x14ac:dyDescent="0.25">
      <c r="A2075" s="61">
        <v>41607</v>
      </c>
      <c r="B2075" s="64" t="str">
        <f t="shared" si="81"/>
        <v>sexta-feira</v>
      </c>
      <c r="C2075" s="54">
        <v>6.3399999999999998E-2</v>
      </c>
      <c r="D2075" s="53">
        <v>6.4199999999999993E-2</v>
      </c>
      <c r="E2075" s="50">
        <v>1213.58</v>
      </c>
      <c r="F2075" s="50">
        <v>1203.8900000000001</v>
      </c>
      <c r="G2075" s="55">
        <v>1202.8800000000001</v>
      </c>
      <c r="I2075" s="68"/>
      <c r="J2075" s="69"/>
      <c r="K2075" s="69"/>
      <c r="L2075" s="70"/>
      <c r="M2075" s="70"/>
      <c r="N2075" s="68"/>
      <c r="O2075" s="68"/>
      <c r="P2075" s="70"/>
    </row>
    <row r="2076" spans="1:16" x14ac:dyDescent="0.25">
      <c r="A2076" s="61">
        <v>41610</v>
      </c>
      <c r="B2076" s="64" t="str">
        <f t="shared" si="81"/>
        <v>segunda-feira</v>
      </c>
      <c r="C2076" s="54">
        <v>6.480000000000001E-2</v>
      </c>
      <c r="D2076" s="53">
        <v>6.5599999999999992E-2</v>
      </c>
      <c r="E2076" s="50">
        <v>1197.22</v>
      </c>
      <c r="F2076" s="50">
        <v>1187.68</v>
      </c>
      <c r="G2076" s="55">
        <v>1187.1400000000001</v>
      </c>
      <c r="I2076" s="68"/>
      <c r="J2076" s="69"/>
      <c r="K2076" s="69"/>
      <c r="L2076" s="70"/>
      <c r="M2076" s="70"/>
      <c r="N2076" s="68"/>
      <c r="O2076" s="68"/>
      <c r="P2076" s="70"/>
    </row>
    <row r="2077" spans="1:16" x14ac:dyDescent="0.25">
      <c r="A2077" s="61">
        <v>41611</v>
      </c>
      <c r="B2077" s="64" t="str">
        <f t="shared" si="81"/>
        <v>terça-feira</v>
      </c>
      <c r="C2077" s="54">
        <v>6.6100000000000006E-2</v>
      </c>
      <c r="D2077" s="53">
        <v>6.6900000000000001E-2</v>
      </c>
      <c r="E2077" s="50">
        <v>1182.29</v>
      </c>
      <c r="F2077" s="50">
        <v>1172.8800000000001</v>
      </c>
      <c r="G2077" s="55">
        <v>1172.3499999999999</v>
      </c>
      <c r="I2077" s="68"/>
      <c r="J2077" s="69"/>
      <c r="K2077" s="69"/>
      <c r="L2077" s="70"/>
      <c r="M2077" s="70"/>
      <c r="N2077" s="68"/>
      <c r="O2077" s="68"/>
      <c r="P2077" s="70"/>
    </row>
    <row r="2078" spans="1:16" x14ac:dyDescent="0.25">
      <c r="A2078" s="61">
        <v>41612</v>
      </c>
      <c r="B2078" s="64" t="str">
        <f t="shared" si="81"/>
        <v>quarta-feira</v>
      </c>
      <c r="C2078" s="54">
        <v>6.6600000000000006E-2</v>
      </c>
      <c r="D2078" s="53">
        <v>6.7400000000000002E-2</v>
      </c>
      <c r="E2078" s="50">
        <v>1176.94</v>
      </c>
      <c r="F2078" s="50">
        <v>1167.58</v>
      </c>
      <c r="G2078" s="55">
        <v>1167.05</v>
      </c>
      <c r="I2078" s="68"/>
      <c r="J2078" s="69"/>
      <c r="K2078" s="69"/>
      <c r="L2078" s="70"/>
      <c r="M2078" s="70"/>
      <c r="N2078" s="68"/>
      <c r="O2078" s="68"/>
      <c r="P2078" s="70"/>
    </row>
    <row r="2079" spans="1:16" x14ac:dyDescent="0.25">
      <c r="A2079" s="61">
        <v>41613</v>
      </c>
      <c r="B2079" s="64" t="str">
        <f t="shared" si="81"/>
        <v>quinta-feira</v>
      </c>
      <c r="C2079" s="54">
        <v>6.6699999999999995E-2</v>
      </c>
      <c r="D2079" s="53">
        <v>6.7500000000000004E-2</v>
      </c>
      <c r="E2079" s="50">
        <v>1176.3</v>
      </c>
      <c r="F2079" s="50">
        <v>1166.95</v>
      </c>
      <c r="G2079" s="55">
        <v>1166.42</v>
      </c>
      <c r="I2079" s="68"/>
      <c r="J2079" s="69"/>
      <c r="K2079" s="69"/>
      <c r="L2079" s="70"/>
      <c r="M2079" s="70"/>
      <c r="N2079" s="68"/>
      <c r="O2079" s="68"/>
      <c r="P2079" s="70"/>
    </row>
    <row r="2080" spans="1:16" x14ac:dyDescent="0.25">
      <c r="A2080" s="61">
        <v>41614</v>
      </c>
      <c r="B2080" s="64" t="str">
        <f t="shared" si="81"/>
        <v>sexta-feira</v>
      </c>
      <c r="C2080" s="54">
        <v>6.5700000000000008E-2</v>
      </c>
      <c r="D2080" s="53">
        <v>6.6500000000000004E-2</v>
      </c>
      <c r="E2080" s="50">
        <v>1188.55</v>
      </c>
      <c r="F2080" s="50">
        <v>1179.0899999999999</v>
      </c>
      <c r="G2080" s="55">
        <v>1178.1600000000001</v>
      </c>
      <c r="I2080" s="68"/>
      <c r="J2080" s="69"/>
      <c r="K2080" s="69"/>
      <c r="L2080" s="70"/>
      <c r="M2080" s="70"/>
      <c r="N2080" s="68"/>
      <c r="O2080" s="68"/>
      <c r="P2080" s="70"/>
    </row>
    <row r="2081" spans="1:16" x14ac:dyDescent="0.25">
      <c r="A2081" s="61">
        <v>41617</v>
      </c>
      <c r="B2081" s="64" t="str">
        <f t="shared" si="81"/>
        <v>segunda-feira</v>
      </c>
      <c r="C2081" s="54">
        <v>6.54E-2</v>
      </c>
      <c r="D2081" s="53">
        <v>6.6199999999999995E-2</v>
      </c>
      <c r="E2081" s="50">
        <v>1192.6199999999999</v>
      </c>
      <c r="F2081" s="50">
        <v>1183.1400000000001</v>
      </c>
      <c r="G2081" s="55">
        <v>1182.6300000000001</v>
      </c>
      <c r="I2081" s="68"/>
      <c r="J2081" s="69"/>
      <c r="K2081" s="69"/>
      <c r="L2081" s="70"/>
      <c r="M2081" s="70"/>
      <c r="N2081" s="68"/>
      <c r="O2081" s="68"/>
      <c r="P2081" s="70"/>
    </row>
    <row r="2082" spans="1:16" x14ac:dyDescent="0.25">
      <c r="A2082" s="61">
        <v>41618</v>
      </c>
      <c r="B2082" s="64" t="str">
        <f t="shared" si="81"/>
        <v>terça-feira</v>
      </c>
      <c r="C2082" s="54">
        <v>6.4899999999999999E-2</v>
      </c>
      <c r="D2082" s="53">
        <v>6.5700000000000008E-2</v>
      </c>
      <c r="E2082" s="50">
        <v>1199.1099999999999</v>
      </c>
      <c r="F2082" s="50">
        <v>1189.57</v>
      </c>
      <c r="G2082" s="55">
        <v>1189.06</v>
      </c>
      <c r="I2082" s="68"/>
      <c r="J2082" s="69"/>
      <c r="K2082" s="69"/>
      <c r="L2082" s="70"/>
      <c r="M2082" s="70"/>
      <c r="N2082" s="68"/>
      <c r="O2082" s="68"/>
      <c r="P2082" s="70"/>
    </row>
    <row r="2083" spans="1:16" x14ac:dyDescent="0.25">
      <c r="A2083" s="61">
        <v>41619</v>
      </c>
      <c r="B2083" s="64" t="str">
        <f t="shared" si="81"/>
        <v>quarta-feira</v>
      </c>
      <c r="C2083" s="54">
        <v>6.3899999999999998E-2</v>
      </c>
      <c r="D2083" s="53">
        <v>6.4699999999999994E-2</v>
      </c>
      <c r="E2083" s="50">
        <v>1211.6600000000001</v>
      </c>
      <c r="F2083" s="50">
        <v>1202.02</v>
      </c>
      <c r="G2083" s="55">
        <v>1201.5</v>
      </c>
      <c r="I2083" s="68"/>
      <c r="J2083" s="69"/>
      <c r="K2083" s="69"/>
      <c r="L2083" s="70"/>
      <c r="M2083" s="70"/>
      <c r="N2083" s="68"/>
      <c r="O2083" s="68"/>
      <c r="P2083" s="70"/>
    </row>
    <row r="2084" spans="1:16" x14ac:dyDescent="0.25">
      <c r="A2084" s="61">
        <v>41620</v>
      </c>
      <c r="B2084" s="64" t="str">
        <f t="shared" si="81"/>
        <v>quinta-feira</v>
      </c>
      <c r="C2084" s="54">
        <v>6.4000000000000001E-2</v>
      </c>
      <c r="D2084" s="53">
        <v>6.480000000000001E-2</v>
      </c>
      <c r="E2084" s="50">
        <v>1210.96</v>
      </c>
      <c r="F2084" s="50">
        <v>1201.33</v>
      </c>
      <c r="G2084" s="55">
        <v>1200.82</v>
      </c>
      <c r="I2084" s="68"/>
      <c r="J2084" s="69"/>
      <c r="K2084" s="69"/>
      <c r="L2084" s="70"/>
      <c r="M2084" s="70"/>
      <c r="N2084" s="68"/>
      <c r="O2084" s="68"/>
      <c r="P2084" s="70"/>
    </row>
    <row r="2085" spans="1:16" x14ac:dyDescent="0.25">
      <c r="A2085" s="61">
        <v>41621</v>
      </c>
      <c r="B2085" s="64" t="str">
        <f t="shared" si="81"/>
        <v>sexta-feira</v>
      </c>
      <c r="C2085" s="54">
        <v>6.3799999999999996E-2</v>
      </c>
      <c r="D2085" s="53">
        <v>6.4600000000000005E-2</v>
      </c>
      <c r="E2085" s="50">
        <v>1214.4000000000001</v>
      </c>
      <c r="F2085" s="50">
        <v>1204.75</v>
      </c>
      <c r="G2085" s="55">
        <v>1203.73</v>
      </c>
      <c r="I2085" s="68"/>
      <c r="J2085" s="69"/>
      <c r="K2085" s="69"/>
      <c r="L2085" s="70"/>
      <c r="M2085" s="70"/>
      <c r="N2085" s="68"/>
      <c r="O2085" s="68"/>
      <c r="P2085" s="70"/>
    </row>
    <row r="2086" spans="1:16" x14ac:dyDescent="0.25">
      <c r="A2086" s="61">
        <v>41624</v>
      </c>
      <c r="B2086" s="64" t="str">
        <f t="shared" si="81"/>
        <v>segunda-feira</v>
      </c>
      <c r="C2086" s="54">
        <v>6.3899999999999998E-2</v>
      </c>
      <c r="D2086" s="53">
        <v>6.4699999999999994E-2</v>
      </c>
      <c r="E2086" s="50">
        <v>1213.77</v>
      </c>
      <c r="F2086" s="50">
        <v>1204.1199999999999</v>
      </c>
      <c r="G2086" s="55">
        <v>1203.54</v>
      </c>
      <c r="I2086" s="68"/>
      <c r="J2086" s="69"/>
      <c r="K2086" s="69"/>
      <c r="L2086" s="70"/>
      <c r="M2086" s="70"/>
      <c r="N2086" s="68"/>
      <c r="O2086" s="68"/>
      <c r="P2086" s="70"/>
    </row>
    <row r="2087" spans="1:16" x14ac:dyDescent="0.25">
      <c r="A2087" s="61">
        <v>41625</v>
      </c>
      <c r="B2087" s="64" t="str">
        <f t="shared" si="81"/>
        <v>terça-feira</v>
      </c>
      <c r="C2087" s="54">
        <v>6.3799999999999996E-2</v>
      </c>
      <c r="D2087" s="53">
        <v>6.4600000000000005E-2</v>
      </c>
      <c r="E2087" s="50">
        <v>1215.56</v>
      </c>
      <c r="F2087" s="50">
        <v>1205.9000000000001</v>
      </c>
      <c r="G2087" s="55">
        <v>1205.32</v>
      </c>
      <c r="I2087" s="68"/>
      <c r="J2087" s="69"/>
      <c r="K2087" s="69"/>
      <c r="L2087" s="70"/>
      <c r="M2087" s="70"/>
      <c r="N2087" s="68"/>
      <c r="O2087" s="68"/>
      <c r="P2087" s="70"/>
    </row>
    <row r="2088" spans="1:16" x14ac:dyDescent="0.25">
      <c r="A2088" s="61">
        <v>41626</v>
      </c>
      <c r="B2088" s="64" t="str">
        <f t="shared" si="81"/>
        <v>quarta-feira</v>
      </c>
      <c r="C2088" s="54">
        <v>6.3500000000000001E-2</v>
      </c>
      <c r="D2088" s="53">
        <v>6.4299999999999996E-2</v>
      </c>
      <c r="E2088" s="50">
        <v>1219.79</v>
      </c>
      <c r="F2088" s="50">
        <v>1210.0899999999999</v>
      </c>
      <c r="G2088" s="55">
        <v>1209.51</v>
      </c>
      <c r="I2088" s="68"/>
      <c r="J2088" s="69"/>
      <c r="K2088" s="69"/>
      <c r="L2088" s="70"/>
      <c r="M2088" s="70"/>
      <c r="N2088" s="68"/>
      <c r="O2088" s="68"/>
      <c r="P2088" s="70"/>
    </row>
    <row r="2089" spans="1:16" x14ac:dyDescent="0.25">
      <c r="A2089" s="61">
        <v>41627</v>
      </c>
      <c r="B2089" s="64" t="str">
        <f t="shared" si="81"/>
        <v>quinta-feira</v>
      </c>
      <c r="C2089" s="54">
        <v>6.3399999999999998E-2</v>
      </c>
      <c r="D2089" s="53">
        <v>6.4199999999999993E-2</v>
      </c>
      <c r="E2089" s="50">
        <v>1221.58</v>
      </c>
      <c r="F2089" s="50">
        <v>1211.8800000000001</v>
      </c>
      <c r="G2089" s="55">
        <v>1211.3</v>
      </c>
      <c r="I2089" s="68"/>
      <c r="J2089" s="69"/>
      <c r="K2089" s="69"/>
      <c r="L2089" s="70"/>
      <c r="M2089" s="70"/>
      <c r="N2089" s="68"/>
      <c r="O2089" s="68"/>
      <c r="P2089" s="70"/>
    </row>
    <row r="2090" spans="1:16" x14ac:dyDescent="0.25">
      <c r="A2090" s="61">
        <v>41628</v>
      </c>
      <c r="B2090" s="64" t="str">
        <f t="shared" si="81"/>
        <v>sexta-feira</v>
      </c>
      <c r="C2090" s="54">
        <v>6.4299999999999996E-2</v>
      </c>
      <c r="D2090" s="53">
        <v>6.5099999999999991E-2</v>
      </c>
      <c r="E2090" s="50">
        <v>1212.1199999999999</v>
      </c>
      <c r="F2090" s="50">
        <v>1202.51</v>
      </c>
      <c r="G2090" s="55">
        <v>1201.26</v>
      </c>
      <c r="I2090" s="68"/>
      <c r="J2090" s="69"/>
      <c r="K2090" s="69"/>
      <c r="L2090" s="70"/>
      <c r="M2090" s="70"/>
      <c r="N2090" s="68"/>
      <c r="O2090" s="68"/>
      <c r="P2090" s="70"/>
    </row>
    <row r="2091" spans="1:16" x14ac:dyDescent="0.25">
      <c r="A2091" s="61">
        <v>41631</v>
      </c>
      <c r="B2091" s="64" t="str">
        <f t="shared" si="81"/>
        <v>segunda-feira</v>
      </c>
      <c r="C2091" s="54">
        <v>6.480000000000001E-2</v>
      </c>
      <c r="D2091" s="53">
        <v>6.5599999999999992E-2</v>
      </c>
      <c r="E2091" s="50">
        <v>1207.6600000000001</v>
      </c>
      <c r="F2091" s="50">
        <v>1198.0899999999999</v>
      </c>
      <c r="G2091" s="55">
        <v>1196.54</v>
      </c>
      <c r="I2091" s="68"/>
      <c r="J2091" s="69"/>
      <c r="K2091" s="69"/>
      <c r="L2091" s="70"/>
      <c r="M2091" s="70"/>
      <c r="N2091" s="68"/>
      <c r="O2091" s="68"/>
      <c r="P2091" s="70"/>
    </row>
    <row r="2092" spans="1:16" x14ac:dyDescent="0.25">
      <c r="A2092" s="61">
        <v>41632</v>
      </c>
      <c r="B2092" s="64" t="str">
        <f t="shared" si="81"/>
        <v>terça-feira</v>
      </c>
      <c r="C2092" s="54">
        <v>6.4500000000000002E-2</v>
      </c>
      <c r="D2092" s="53">
        <v>6.5299999999999997E-2</v>
      </c>
      <c r="E2092" s="50">
        <v>1211.27</v>
      </c>
      <c r="F2092" s="50">
        <v>1201.67</v>
      </c>
      <c r="G2092" s="55">
        <v>1200.74</v>
      </c>
      <c r="I2092" s="68"/>
      <c r="J2092" s="69"/>
      <c r="K2092" s="69"/>
      <c r="L2092" s="70"/>
      <c r="M2092" s="70"/>
      <c r="N2092" s="68"/>
      <c r="O2092" s="68"/>
      <c r="P2092" s="70"/>
    </row>
    <row r="2093" spans="1:16" x14ac:dyDescent="0.25">
      <c r="A2093" s="61">
        <v>41634</v>
      </c>
      <c r="B2093" s="64" t="str">
        <f t="shared" si="81"/>
        <v>quinta-feira</v>
      </c>
      <c r="C2093" s="54">
        <v>6.4500000000000002E-2</v>
      </c>
      <c r="D2093" s="53">
        <v>6.5299999999999997E-2</v>
      </c>
      <c r="E2093" s="50">
        <v>1211.8900000000001</v>
      </c>
      <c r="F2093" s="50">
        <v>1202.29</v>
      </c>
      <c r="G2093" s="55">
        <v>1201.67</v>
      </c>
      <c r="I2093" s="68"/>
      <c r="J2093" s="69"/>
      <c r="K2093" s="69"/>
      <c r="L2093" s="70"/>
      <c r="M2093" s="70"/>
      <c r="N2093" s="68"/>
      <c r="O2093" s="68"/>
      <c r="P2093" s="70"/>
    </row>
    <row r="2094" spans="1:16" x14ac:dyDescent="0.25">
      <c r="A2094" s="61">
        <v>41635</v>
      </c>
      <c r="B2094" s="64" t="str">
        <f t="shared" si="81"/>
        <v>sexta-feira</v>
      </c>
      <c r="C2094" s="54">
        <v>6.5000000000000002E-2</v>
      </c>
      <c r="D2094" s="53">
        <v>6.5799999999999997E-2</v>
      </c>
      <c r="E2094" s="50">
        <v>1207.1300000000001</v>
      </c>
      <c r="F2094" s="50">
        <v>1197.58</v>
      </c>
      <c r="G2094" s="55">
        <v>1196.33</v>
      </c>
      <c r="I2094" s="68"/>
      <c r="J2094" s="69"/>
      <c r="K2094" s="69"/>
      <c r="L2094" s="70"/>
      <c r="M2094" s="70"/>
      <c r="N2094" s="68"/>
      <c r="O2094" s="68"/>
      <c r="P2094" s="70"/>
    </row>
    <row r="2095" spans="1:16" x14ac:dyDescent="0.25">
      <c r="A2095" s="61">
        <v>41638</v>
      </c>
      <c r="B2095" s="64" t="str">
        <f t="shared" si="81"/>
        <v>segunda-feira</v>
      </c>
      <c r="C2095" s="54">
        <v>6.4399999999999999E-2</v>
      </c>
      <c r="D2095" s="53">
        <v>6.5199999999999994E-2</v>
      </c>
      <c r="E2095" s="50">
        <v>1215.92</v>
      </c>
      <c r="F2095" s="50">
        <v>1206.29</v>
      </c>
      <c r="G2095" s="55">
        <v>1204.74</v>
      </c>
      <c r="I2095" s="68"/>
      <c r="J2095" s="69"/>
      <c r="K2095" s="69"/>
      <c r="L2095" s="70"/>
      <c r="M2095" s="70"/>
      <c r="N2095" s="68"/>
      <c r="O2095" s="68"/>
      <c r="P2095" s="70"/>
    </row>
    <row r="2096" spans="1:16" x14ac:dyDescent="0.25">
      <c r="A2096" s="61">
        <v>41639</v>
      </c>
      <c r="B2096" s="64" t="str">
        <f t="shared" si="81"/>
        <v>terça-feira</v>
      </c>
      <c r="C2096" s="54">
        <v>6.4299999999999996E-2</v>
      </c>
      <c r="D2096" s="53">
        <v>6.5099999999999991E-2</v>
      </c>
      <c r="E2096" s="50">
        <v>1217.1300000000001</v>
      </c>
      <c r="F2096" s="50">
        <v>1207.49</v>
      </c>
      <c r="G2096" s="55">
        <v>1206.55</v>
      </c>
      <c r="I2096" s="68"/>
      <c r="J2096" s="69"/>
      <c r="K2096" s="69"/>
      <c r="L2096" s="70"/>
      <c r="M2096" s="70"/>
      <c r="N2096" s="68"/>
      <c r="O2096" s="68"/>
      <c r="P2096" s="70"/>
    </row>
    <row r="2097" spans="1:16" x14ac:dyDescent="0.25">
      <c r="A2097" s="61">
        <v>41641</v>
      </c>
      <c r="B2097" s="64" t="str">
        <f t="shared" si="81"/>
        <v>quinta-feira</v>
      </c>
      <c r="C2097" s="54">
        <v>6.4299999999999996E-2</v>
      </c>
      <c r="D2097" s="53">
        <v>6.5099999999999991E-2</v>
      </c>
      <c r="E2097" s="50">
        <v>1217.75</v>
      </c>
      <c r="F2097" s="50">
        <v>1208.1099999999999</v>
      </c>
      <c r="G2097" s="55">
        <v>1207.49</v>
      </c>
      <c r="I2097" s="68"/>
      <c r="J2097" s="69"/>
      <c r="K2097" s="69"/>
      <c r="L2097" s="70"/>
      <c r="M2097" s="70"/>
      <c r="N2097" s="68"/>
      <c r="O2097" s="68"/>
      <c r="P2097" s="70"/>
    </row>
    <row r="2098" spans="1:16" x14ac:dyDescent="0.25">
      <c r="A2098" s="61">
        <v>41642</v>
      </c>
      <c r="B2098" s="64" t="str">
        <f t="shared" si="81"/>
        <v>sexta-feira</v>
      </c>
      <c r="C2098" s="54">
        <v>6.4699999999999994E-2</v>
      </c>
      <c r="D2098" s="53">
        <v>6.5500000000000003E-2</v>
      </c>
      <c r="E2098" s="50">
        <v>1214.18</v>
      </c>
      <c r="F2098" s="50">
        <v>1204.58</v>
      </c>
      <c r="G2098" s="55">
        <v>1203.33</v>
      </c>
      <c r="I2098" s="68"/>
      <c r="J2098" s="69"/>
      <c r="K2098" s="69"/>
      <c r="L2098" s="70"/>
      <c r="M2098" s="70"/>
      <c r="N2098" s="68"/>
      <c r="O2098" s="68"/>
      <c r="P2098" s="70"/>
    </row>
    <row r="2099" spans="1:16" x14ac:dyDescent="0.25">
      <c r="A2099" s="61">
        <v>41645</v>
      </c>
      <c r="B2099" s="64" t="str">
        <f t="shared" si="81"/>
        <v>segunda-feira</v>
      </c>
      <c r="C2099" s="54">
        <v>6.4699999999999994E-2</v>
      </c>
      <c r="D2099" s="53">
        <v>6.5500000000000003E-2</v>
      </c>
      <c r="E2099" s="50">
        <v>1214.8</v>
      </c>
      <c r="F2099" s="50">
        <v>1205.2</v>
      </c>
      <c r="G2099" s="55">
        <v>1204.58</v>
      </c>
      <c r="I2099" s="68"/>
      <c r="J2099" s="69"/>
      <c r="K2099" s="69"/>
      <c r="L2099" s="70"/>
      <c r="M2099" s="70"/>
      <c r="N2099" s="68"/>
      <c r="O2099" s="68"/>
      <c r="P2099" s="70"/>
    </row>
    <row r="2100" spans="1:16" x14ac:dyDescent="0.25">
      <c r="A2100" s="61">
        <v>41646</v>
      </c>
      <c r="B2100" s="64" t="str">
        <f t="shared" si="81"/>
        <v>terça-feira</v>
      </c>
      <c r="C2100" s="54">
        <v>6.480000000000001E-2</v>
      </c>
      <c r="D2100" s="53">
        <v>6.5599999999999992E-2</v>
      </c>
      <c r="E2100" s="50">
        <v>1214.22</v>
      </c>
      <c r="F2100" s="50">
        <v>1204.6300000000001</v>
      </c>
      <c r="G2100" s="55">
        <v>1204.01</v>
      </c>
      <c r="I2100" s="68"/>
      <c r="J2100" s="69"/>
      <c r="K2100" s="69"/>
      <c r="L2100" s="70"/>
      <c r="M2100" s="70"/>
      <c r="N2100" s="68"/>
      <c r="O2100" s="68"/>
      <c r="P2100" s="70"/>
    </row>
    <row r="2101" spans="1:16" x14ac:dyDescent="0.25">
      <c r="A2101" s="61">
        <v>41647</v>
      </c>
      <c r="B2101" s="64" t="str">
        <f t="shared" si="81"/>
        <v>quarta-feira</v>
      </c>
      <c r="C2101" s="54">
        <v>6.4600000000000005E-2</v>
      </c>
      <c r="D2101" s="53">
        <v>6.54E-2</v>
      </c>
      <c r="E2101" s="50">
        <v>1217.26</v>
      </c>
      <c r="F2101" s="50">
        <v>1207.6400000000001</v>
      </c>
      <c r="G2101" s="55">
        <v>1207.02</v>
      </c>
      <c r="I2101" s="68"/>
      <c r="J2101" s="69"/>
      <c r="K2101" s="69"/>
      <c r="L2101" s="70"/>
      <c r="M2101" s="70"/>
      <c r="N2101" s="68"/>
      <c r="O2101" s="68"/>
      <c r="P2101" s="70"/>
    </row>
    <row r="2102" spans="1:16" x14ac:dyDescent="0.25">
      <c r="A2102" s="61">
        <v>41648</v>
      </c>
      <c r="B2102" s="64" t="str">
        <f t="shared" si="81"/>
        <v>quinta-feira</v>
      </c>
      <c r="C2102" s="54">
        <v>6.5000000000000002E-2</v>
      </c>
      <c r="D2102" s="53">
        <v>6.5799999999999997E-2</v>
      </c>
      <c r="E2102" s="50">
        <v>1213.06</v>
      </c>
      <c r="F2102" s="50">
        <v>1203.49</v>
      </c>
      <c r="G2102" s="55">
        <v>1202.8699999999999</v>
      </c>
      <c r="I2102" s="68"/>
      <c r="J2102" s="69"/>
      <c r="K2102" s="69"/>
      <c r="L2102" s="70"/>
      <c r="M2102" s="70"/>
      <c r="N2102" s="68"/>
      <c r="O2102" s="68"/>
      <c r="P2102" s="70"/>
    </row>
    <row r="2103" spans="1:16" x14ac:dyDescent="0.25">
      <c r="A2103" s="61">
        <v>41649</v>
      </c>
      <c r="B2103" s="64" t="str">
        <f t="shared" si="81"/>
        <v>sexta-feira</v>
      </c>
      <c r="C2103" s="54">
        <v>6.54E-2</v>
      </c>
      <c r="D2103" s="53">
        <v>6.6199999999999995E-2</v>
      </c>
      <c r="E2103" s="50">
        <v>1210.6500000000001</v>
      </c>
      <c r="F2103" s="50">
        <v>1201.0999999999999</v>
      </c>
      <c r="G2103" s="55">
        <v>1199.73</v>
      </c>
      <c r="I2103" s="68"/>
      <c r="J2103" s="69"/>
      <c r="K2103" s="69"/>
      <c r="L2103" s="70"/>
      <c r="M2103" s="70"/>
      <c r="N2103" s="68"/>
      <c r="O2103" s="68"/>
      <c r="P2103" s="70"/>
    </row>
    <row r="2104" spans="1:16" x14ac:dyDescent="0.25">
      <c r="A2104" s="61">
        <v>41652</v>
      </c>
      <c r="B2104" s="64" t="str">
        <f t="shared" si="81"/>
        <v>segunda-feira</v>
      </c>
      <c r="C2104" s="54">
        <v>6.5199999999999994E-2</v>
      </c>
      <c r="D2104" s="53">
        <v>6.6000000000000003E-2</v>
      </c>
      <c r="E2104" s="50">
        <v>1213.71</v>
      </c>
      <c r="F2104" s="50">
        <v>1204.1400000000001</v>
      </c>
      <c r="G2104" s="55">
        <v>1203.48</v>
      </c>
      <c r="I2104" s="68"/>
      <c r="J2104" s="69"/>
      <c r="K2104" s="69"/>
      <c r="L2104" s="70"/>
      <c r="M2104" s="70"/>
      <c r="N2104" s="68"/>
      <c r="O2104" s="68"/>
      <c r="P2104" s="70"/>
    </row>
    <row r="2105" spans="1:16" x14ac:dyDescent="0.25">
      <c r="A2105" s="61">
        <v>41653</v>
      </c>
      <c r="B2105" s="64" t="str">
        <f t="shared" si="81"/>
        <v>terça-feira</v>
      </c>
      <c r="C2105" s="54">
        <v>6.5199999999999994E-2</v>
      </c>
      <c r="D2105" s="53">
        <v>6.6000000000000003E-2</v>
      </c>
      <c r="E2105" s="50">
        <v>1214.3699999999999</v>
      </c>
      <c r="F2105" s="50">
        <v>1204.8</v>
      </c>
      <c r="G2105" s="55">
        <v>1204.1400000000001</v>
      </c>
      <c r="I2105" s="68"/>
      <c r="J2105" s="69"/>
      <c r="K2105" s="69"/>
      <c r="L2105" s="70"/>
      <c r="M2105" s="70"/>
      <c r="N2105" s="68"/>
      <c r="O2105" s="68"/>
      <c r="P2105" s="70"/>
    </row>
    <row r="2106" spans="1:16" x14ac:dyDescent="0.25">
      <c r="A2106" s="61">
        <v>41654</v>
      </c>
      <c r="B2106" s="64" t="str">
        <f t="shared" si="81"/>
        <v>quarta-feira</v>
      </c>
      <c r="C2106" s="54">
        <v>6.6100000000000006E-2</v>
      </c>
      <c r="D2106" s="53">
        <v>6.6900000000000001E-2</v>
      </c>
      <c r="E2106" s="50">
        <v>1204.19</v>
      </c>
      <c r="F2106" s="50">
        <v>1194.72</v>
      </c>
      <c r="G2106" s="55">
        <v>1194.1300000000001</v>
      </c>
      <c r="I2106" s="68"/>
      <c r="J2106" s="69"/>
      <c r="K2106" s="69"/>
      <c r="L2106" s="70"/>
      <c r="M2106" s="70"/>
      <c r="N2106" s="68"/>
      <c r="O2106" s="68"/>
      <c r="P2106" s="70"/>
    </row>
    <row r="2107" spans="1:16" x14ac:dyDescent="0.25">
      <c r="A2107" s="61">
        <v>41655</v>
      </c>
      <c r="B2107" s="64" t="str">
        <f t="shared" si="81"/>
        <v>quinta-feira</v>
      </c>
      <c r="C2107" s="54">
        <v>6.59E-2</v>
      </c>
      <c r="D2107" s="53">
        <v>6.6699999999999995E-2</v>
      </c>
      <c r="E2107" s="50">
        <v>1207.17</v>
      </c>
      <c r="F2107" s="50">
        <v>1197.67</v>
      </c>
      <c r="G2107" s="55">
        <v>1197.08</v>
      </c>
      <c r="I2107" s="68"/>
      <c r="J2107" s="69"/>
      <c r="K2107" s="69"/>
      <c r="L2107" s="70"/>
      <c r="M2107" s="70"/>
      <c r="N2107" s="68"/>
      <c r="O2107" s="68"/>
      <c r="P2107" s="70"/>
    </row>
    <row r="2108" spans="1:16" x14ac:dyDescent="0.25">
      <c r="A2108" s="61">
        <v>41656</v>
      </c>
      <c r="B2108" s="64" t="str">
        <f t="shared" si="81"/>
        <v>sexta-feira</v>
      </c>
      <c r="C2108" s="54">
        <v>6.5799999999999997E-2</v>
      </c>
      <c r="D2108" s="53">
        <v>6.6600000000000006E-2</v>
      </c>
      <c r="E2108" s="50">
        <v>1209.52</v>
      </c>
      <c r="F2108" s="50">
        <v>1200</v>
      </c>
      <c r="G2108" s="55">
        <v>1198.8499999999999</v>
      </c>
      <c r="I2108" s="68"/>
      <c r="J2108" s="69"/>
      <c r="K2108" s="69"/>
      <c r="L2108" s="70"/>
      <c r="M2108" s="70"/>
      <c r="N2108" s="68"/>
      <c r="O2108" s="68"/>
      <c r="P2108" s="70"/>
    </row>
    <row r="2109" spans="1:16" x14ac:dyDescent="0.25">
      <c r="A2109" s="61">
        <v>41659</v>
      </c>
      <c r="B2109" s="64" t="str">
        <f t="shared" si="81"/>
        <v>segunda-feira</v>
      </c>
      <c r="C2109" s="54">
        <v>6.5199999999999994E-2</v>
      </c>
      <c r="D2109" s="53">
        <v>6.6000000000000003E-2</v>
      </c>
      <c r="E2109" s="50">
        <v>1217.3</v>
      </c>
      <c r="F2109" s="50">
        <v>1207.72</v>
      </c>
      <c r="G2109" s="55">
        <v>1207.1300000000001</v>
      </c>
      <c r="I2109" s="68"/>
      <c r="J2109" s="69"/>
      <c r="K2109" s="69"/>
      <c r="L2109" s="70"/>
      <c r="M2109" s="70"/>
      <c r="N2109" s="68"/>
      <c r="O2109" s="68"/>
      <c r="P2109" s="70"/>
    </row>
    <row r="2110" spans="1:16" x14ac:dyDescent="0.25">
      <c r="A2110" s="61">
        <v>41660</v>
      </c>
      <c r="B2110" s="64" t="str">
        <f t="shared" si="81"/>
        <v>terça-feira</v>
      </c>
      <c r="C2110" s="54">
        <v>6.59E-2</v>
      </c>
      <c r="D2110" s="53">
        <v>6.6699999999999995E-2</v>
      </c>
      <c r="E2110" s="50">
        <v>1209.5</v>
      </c>
      <c r="F2110" s="50">
        <v>1200</v>
      </c>
      <c r="G2110" s="55">
        <v>1199.4100000000001</v>
      </c>
      <c r="I2110" s="68"/>
      <c r="J2110" s="69"/>
      <c r="K2110" s="69"/>
      <c r="L2110" s="70"/>
      <c r="M2110" s="70"/>
      <c r="N2110" s="68"/>
      <c r="O2110" s="68"/>
      <c r="P2110" s="70"/>
    </row>
    <row r="2111" spans="1:16" x14ac:dyDescent="0.25">
      <c r="A2111" s="61">
        <v>41661</v>
      </c>
      <c r="B2111" s="64" t="str">
        <f t="shared" si="81"/>
        <v>quarta-feira</v>
      </c>
      <c r="C2111" s="54">
        <v>6.7000000000000004E-2</v>
      </c>
      <c r="D2111" s="53">
        <v>6.7799999999999999E-2</v>
      </c>
      <c r="E2111" s="50">
        <v>1197.04</v>
      </c>
      <c r="F2111" s="50">
        <v>1187.6400000000001</v>
      </c>
      <c r="G2111" s="55">
        <v>1187.05</v>
      </c>
      <c r="I2111" s="68"/>
      <c r="J2111" s="69"/>
      <c r="K2111" s="69"/>
      <c r="L2111" s="70"/>
      <c r="M2111" s="70"/>
      <c r="N2111" s="68"/>
      <c r="O2111" s="68"/>
      <c r="P2111" s="70"/>
    </row>
    <row r="2112" spans="1:16" x14ac:dyDescent="0.25">
      <c r="A2112" s="61">
        <v>41662</v>
      </c>
      <c r="B2112" s="64" t="str">
        <f t="shared" si="81"/>
        <v>quinta-feira</v>
      </c>
      <c r="C2112" s="54">
        <v>6.7199999999999996E-2</v>
      </c>
      <c r="D2112" s="53">
        <v>6.8000000000000005E-2</v>
      </c>
      <c r="E2112" s="50">
        <v>1195.27</v>
      </c>
      <c r="F2112" s="50">
        <v>1185.8900000000001</v>
      </c>
      <c r="G2112" s="55">
        <v>1185.3</v>
      </c>
      <c r="I2112" s="68"/>
      <c r="J2112" s="69"/>
      <c r="K2112" s="69"/>
      <c r="L2112" s="70"/>
      <c r="M2112" s="70"/>
      <c r="N2112" s="68"/>
      <c r="O2112" s="68"/>
      <c r="P2112" s="70"/>
    </row>
    <row r="2113" spans="1:16" x14ac:dyDescent="0.25">
      <c r="A2113" s="61">
        <v>41663</v>
      </c>
      <c r="B2113" s="64" t="str">
        <f t="shared" si="81"/>
        <v>sexta-feira</v>
      </c>
      <c r="C2113" s="54">
        <v>7.0199999999999999E-2</v>
      </c>
      <c r="D2113" s="53">
        <v>7.0999999999999994E-2</v>
      </c>
      <c r="E2113" s="50">
        <v>1161.24</v>
      </c>
      <c r="F2113" s="50">
        <v>1152.1600000000001</v>
      </c>
      <c r="G2113" s="55">
        <v>1151.1300000000001</v>
      </c>
      <c r="I2113" s="68"/>
      <c r="J2113" s="69"/>
      <c r="K2113" s="69"/>
      <c r="L2113" s="70"/>
      <c r="M2113" s="70"/>
      <c r="N2113" s="68"/>
      <c r="O2113" s="68"/>
      <c r="P2113" s="70"/>
    </row>
    <row r="2114" spans="1:16" x14ac:dyDescent="0.25">
      <c r="A2114" s="61">
        <v>41666</v>
      </c>
      <c r="B2114" s="64" t="str">
        <f t="shared" si="81"/>
        <v>segunda-feira</v>
      </c>
      <c r="C2114" s="54">
        <v>6.88E-2</v>
      </c>
      <c r="D2114" s="53">
        <v>6.9599999999999995E-2</v>
      </c>
      <c r="E2114" s="50">
        <v>1177.8800000000001</v>
      </c>
      <c r="F2114" s="50">
        <v>1168.6600000000001</v>
      </c>
      <c r="G2114" s="55">
        <v>1168.1099999999999</v>
      </c>
      <c r="I2114" s="68"/>
      <c r="J2114" s="69"/>
      <c r="K2114" s="69"/>
      <c r="L2114" s="70"/>
      <c r="M2114" s="70"/>
      <c r="N2114" s="68"/>
      <c r="O2114" s="68"/>
      <c r="P2114" s="70"/>
    </row>
    <row r="2115" spans="1:16" x14ac:dyDescent="0.25">
      <c r="A2115" s="61">
        <v>41667</v>
      </c>
      <c r="B2115" s="64" t="str">
        <f t="shared" ref="B2115:B2178" si="82">TEXT(A2115,"dddd")</f>
        <v>terça-feira</v>
      </c>
      <c r="C2115" s="54">
        <v>6.93E-2</v>
      </c>
      <c r="D2115" s="53">
        <v>7.0099999999999996E-2</v>
      </c>
      <c r="E2115" s="50">
        <v>1172.6600000000001</v>
      </c>
      <c r="F2115" s="50">
        <v>1163.49</v>
      </c>
      <c r="G2115" s="55">
        <v>1162.93</v>
      </c>
      <c r="I2115" s="68"/>
      <c r="J2115" s="69"/>
      <c r="K2115" s="69"/>
      <c r="L2115" s="70"/>
      <c r="M2115" s="70"/>
      <c r="N2115" s="68"/>
      <c r="O2115" s="68"/>
      <c r="P2115" s="70"/>
    </row>
    <row r="2116" spans="1:16" x14ac:dyDescent="0.25">
      <c r="A2116" s="61">
        <v>41668</v>
      </c>
      <c r="B2116" s="64" t="str">
        <f t="shared" si="82"/>
        <v>quarta-feira</v>
      </c>
      <c r="C2116" s="54">
        <v>6.9400000000000003E-2</v>
      </c>
      <c r="D2116" s="53">
        <v>7.0199999999999999E-2</v>
      </c>
      <c r="E2116" s="50">
        <v>1172.06</v>
      </c>
      <c r="F2116" s="50">
        <v>1162.9000000000001</v>
      </c>
      <c r="G2116" s="55">
        <v>1162.3499999999999</v>
      </c>
      <c r="I2116" s="68"/>
      <c r="J2116" s="69"/>
      <c r="K2116" s="69"/>
      <c r="L2116" s="70"/>
      <c r="M2116" s="70"/>
      <c r="N2116" s="68"/>
      <c r="O2116" s="68"/>
      <c r="P2116" s="70"/>
    </row>
    <row r="2117" spans="1:16" x14ac:dyDescent="0.25">
      <c r="A2117" s="61">
        <v>41669</v>
      </c>
      <c r="B2117" s="64" t="str">
        <f t="shared" si="82"/>
        <v>quinta-feira</v>
      </c>
      <c r="C2117" s="54">
        <v>7.0300000000000001E-2</v>
      </c>
      <c r="D2117" s="53">
        <v>7.1099999999999997E-2</v>
      </c>
      <c r="E2117" s="50">
        <v>1162.31</v>
      </c>
      <c r="F2117" s="50">
        <v>1153.24</v>
      </c>
      <c r="G2117" s="55">
        <v>1152.68</v>
      </c>
      <c r="I2117" s="68"/>
      <c r="J2117" s="69"/>
      <c r="K2117" s="69"/>
      <c r="L2117" s="70"/>
      <c r="M2117" s="70"/>
      <c r="N2117" s="68"/>
      <c r="O2117" s="68"/>
      <c r="P2117" s="70"/>
    </row>
    <row r="2118" spans="1:16" x14ac:dyDescent="0.25">
      <c r="A2118" s="61">
        <v>41670</v>
      </c>
      <c r="B2118" s="64" t="str">
        <f t="shared" si="82"/>
        <v>sexta-feira</v>
      </c>
      <c r="C2118" s="54">
        <v>7.0000000000000007E-2</v>
      </c>
      <c r="D2118" s="53">
        <v>7.0800000000000002E-2</v>
      </c>
      <c r="E2118" s="50">
        <v>1166.77</v>
      </c>
      <c r="F2118" s="50">
        <v>1157.6600000000001</v>
      </c>
      <c r="G2118" s="55">
        <v>1156.6300000000001</v>
      </c>
      <c r="I2118" s="68"/>
      <c r="J2118" s="69"/>
      <c r="K2118" s="69"/>
      <c r="L2118" s="70"/>
      <c r="M2118" s="70"/>
      <c r="N2118" s="68"/>
      <c r="O2118" s="68"/>
      <c r="P2118" s="70"/>
    </row>
    <row r="2119" spans="1:16" x14ac:dyDescent="0.25">
      <c r="A2119" s="61">
        <v>41673</v>
      </c>
      <c r="B2119" s="64" t="str">
        <f t="shared" si="82"/>
        <v>segunda-feira</v>
      </c>
      <c r="C2119" s="54">
        <v>6.9900000000000004E-2</v>
      </c>
      <c r="D2119" s="53">
        <v>7.0699999999999999E-2</v>
      </c>
      <c r="E2119" s="50">
        <v>1168.47</v>
      </c>
      <c r="F2119" s="50">
        <v>1159.3499999999999</v>
      </c>
      <c r="G2119" s="55">
        <v>1158.79</v>
      </c>
      <c r="I2119" s="68"/>
      <c r="J2119" s="69"/>
      <c r="K2119" s="69"/>
      <c r="L2119" s="70"/>
      <c r="M2119" s="70"/>
      <c r="N2119" s="68"/>
      <c r="O2119" s="68"/>
      <c r="P2119" s="70"/>
    </row>
    <row r="2120" spans="1:16" x14ac:dyDescent="0.25">
      <c r="A2120" s="61">
        <v>41674</v>
      </c>
      <c r="B2120" s="64" t="str">
        <f t="shared" si="82"/>
        <v>terça-feira</v>
      </c>
      <c r="C2120" s="54">
        <v>7.0300000000000001E-2</v>
      </c>
      <c r="D2120" s="53">
        <v>7.1099999999999997E-2</v>
      </c>
      <c r="E2120" s="50">
        <v>1164.45</v>
      </c>
      <c r="F2120" s="50">
        <v>1155.3699999999999</v>
      </c>
      <c r="G2120" s="55">
        <v>1154.81</v>
      </c>
      <c r="I2120" s="68"/>
      <c r="J2120" s="69"/>
      <c r="K2120" s="69"/>
      <c r="L2120" s="70"/>
      <c r="M2120" s="70"/>
      <c r="N2120" s="68"/>
      <c r="O2120" s="68"/>
      <c r="P2120" s="70"/>
    </row>
    <row r="2121" spans="1:16" x14ac:dyDescent="0.25">
      <c r="A2121" s="61">
        <v>41675</v>
      </c>
      <c r="B2121" s="64" t="str">
        <f t="shared" si="82"/>
        <v>quarta-feira</v>
      </c>
      <c r="C2121" s="54">
        <v>7.0099999999999996E-2</v>
      </c>
      <c r="D2121" s="53">
        <v>7.0900000000000005E-2</v>
      </c>
      <c r="E2121" s="50">
        <v>1167.29</v>
      </c>
      <c r="F2121" s="50">
        <v>1158.18</v>
      </c>
      <c r="G2121" s="55">
        <v>1157.6300000000001</v>
      </c>
      <c r="I2121" s="68"/>
      <c r="J2121" s="69"/>
      <c r="K2121" s="69"/>
      <c r="L2121" s="70"/>
      <c r="M2121" s="70"/>
      <c r="N2121" s="68"/>
      <c r="O2121" s="68"/>
      <c r="P2121" s="70"/>
    </row>
    <row r="2122" spans="1:16" x14ac:dyDescent="0.25">
      <c r="A2122" s="61">
        <v>41676</v>
      </c>
      <c r="B2122" s="64" t="str">
        <f t="shared" si="82"/>
        <v>quinta-feira</v>
      </c>
      <c r="C2122" s="54">
        <v>6.93E-2</v>
      </c>
      <c r="D2122" s="53">
        <v>7.0099999999999996E-2</v>
      </c>
      <c r="E2122" s="50">
        <v>1177.02</v>
      </c>
      <c r="F2122" s="50">
        <v>1167.8399999999999</v>
      </c>
      <c r="G2122" s="55">
        <v>1167.29</v>
      </c>
      <c r="I2122" s="68"/>
      <c r="J2122" s="69"/>
      <c r="K2122" s="69"/>
      <c r="L2122" s="70"/>
      <c r="M2122" s="70"/>
      <c r="N2122" s="68"/>
      <c r="O2122" s="68"/>
      <c r="P2122" s="70"/>
    </row>
    <row r="2123" spans="1:16" x14ac:dyDescent="0.25">
      <c r="A2123" s="61">
        <v>41677</v>
      </c>
      <c r="B2123" s="64" t="str">
        <f t="shared" si="82"/>
        <v>sexta-feira</v>
      </c>
      <c r="C2123" s="54">
        <v>6.9199999999999998E-2</v>
      </c>
      <c r="D2123" s="53">
        <v>7.0000000000000007E-2</v>
      </c>
      <c r="E2123" s="50">
        <v>1178.33</v>
      </c>
      <c r="F2123" s="50">
        <v>1169.1400000000001</v>
      </c>
      <c r="G2123" s="55">
        <v>1168.21</v>
      </c>
      <c r="I2123" s="68"/>
      <c r="J2123" s="69"/>
      <c r="K2123" s="69"/>
      <c r="L2123" s="70"/>
      <c r="M2123" s="70"/>
      <c r="N2123" s="68"/>
      <c r="O2123" s="68"/>
      <c r="P2123" s="70"/>
    </row>
    <row r="2124" spans="1:16" x14ac:dyDescent="0.25">
      <c r="A2124" s="61">
        <v>41680</v>
      </c>
      <c r="B2124" s="64" t="str">
        <f t="shared" si="82"/>
        <v>segunda-feira</v>
      </c>
      <c r="C2124" s="54">
        <v>6.8400000000000002E-2</v>
      </c>
      <c r="D2124" s="53">
        <v>6.9199999999999998E-2</v>
      </c>
      <c r="E2124" s="50">
        <v>1188.1199999999999</v>
      </c>
      <c r="F2124" s="50">
        <v>1178.8499999999999</v>
      </c>
      <c r="G2124" s="55">
        <v>1178.33</v>
      </c>
      <c r="I2124" s="68"/>
      <c r="J2124" s="69"/>
      <c r="K2124" s="69"/>
      <c r="L2124" s="70"/>
      <c r="M2124" s="70"/>
      <c r="N2124" s="68"/>
      <c r="O2124" s="68"/>
      <c r="P2124" s="70"/>
    </row>
    <row r="2125" spans="1:16" x14ac:dyDescent="0.25">
      <c r="A2125" s="61">
        <v>41681</v>
      </c>
      <c r="B2125" s="64" t="str">
        <f t="shared" si="82"/>
        <v>terça-feira</v>
      </c>
      <c r="C2125" s="54">
        <v>6.8699999999999997E-2</v>
      </c>
      <c r="D2125" s="53">
        <v>6.9500000000000006E-2</v>
      </c>
      <c r="E2125" s="50">
        <v>1185.1600000000001</v>
      </c>
      <c r="F2125" s="50">
        <v>1175.92</v>
      </c>
      <c r="G2125" s="55">
        <v>1175.4000000000001</v>
      </c>
      <c r="I2125" s="68"/>
      <c r="J2125" s="69"/>
      <c r="K2125" s="69"/>
      <c r="L2125" s="70"/>
      <c r="M2125" s="70"/>
      <c r="N2125" s="68"/>
      <c r="O2125" s="68"/>
      <c r="P2125" s="70"/>
    </row>
    <row r="2126" spans="1:16" x14ac:dyDescent="0.25">
      <c r="A2126" s="61">
        <v>41682</v>
      </c>
      <c r="B2126" s="64" t="str">
        <f t="shared" si="82"/>
        <v>quarta-feira</v>
      </c>
      <c r="C2126" s="54">
        <v>6.9000000000000006E-2</v>
      </c>
      <c r="D2126" s="53">
        <v>6.9800000000000001E-2</v>
      </c>
      <c r="E2126" s="50">
        <v>1182.21</v>
      </c>
      <c r="F2126" s="50">
        <v>1173</v>
      </c>
      <c r="G2126" s="55">
        <v>1172.47</v>
      </c>
      <c r="I2126" s="68"/>
      <c r="J2126" s="69"/>
      <c r="K2126" s="69"/>
      <c r="L2126" s="70"/>
      <c r="M2126" s="70"/>
      <c r="N2126" s="68"/>
      <c r="O2126" s="68"/>
      <c r="P2126" s="70"/>
    </row>
    <row r="2127" spans="1:16" x14ac:dyDescent="0.25">
      <c r="A2127" s="61">
        <v>41683</v>
      </c>
      <c r="B2127" s="64" t="str">
        <f t="shared" si="82"/>
        <v>quinta-feira</v>
      </c>
      <c r="C2127" s="54">
        <v>6.9099999999999995E-2</v>
      </c>
      <c r="D2127" s="53">
        <v>6.9900000000000004E-2</v>
      </c>
      <c r="E2127" s="50">
        <v>1181.57</v>
      </c>
      <c r="F2127" s="50">
        <v>1172.3699999999999</v>
      </c>
      <c r="G2127" s="55">
        <v>1171.8499999999999</v>
      </c>
      <c r="I2127" s="68"/>
      <c r="J2127" s="69"/>
      <c r="K2127" s="69"/>
      <c r="L2127" s="70"/>
      <c r="M2127" s="70"/>
      <c r="N2127" s="68"/>
      <c r="O2127" s="68"/>
      <c r="P2127" s="70"/>
    </row>
    <row r="2128" spans="1:16" x14ac:dyDescent="0.25">
      <c r="A2128" s="61">
        <v>41684</v>
      </c>
      <c r="B2128" s="64" t="str">
        <f t="shared" si="82"/>
        <v>sexta-feira</v>
      </c>
      <c r="C2128" s="54">
        <v>6.8400000000000002E-2</v>
      </c>
      <c r="D2128" s="53">
        <v>6.9199999999999998E-2</v>
      </c>
      <c r="E2128" s="50">
        <v>1190.77</v>
      </c>
      <c r="F2128" s="50">
        <v>1181.49</v>
      </c>
      <c r="G2128" s="55">
        <v>1180.42</v>
      </c>
      <c r="I2128" s="68"/>
      <c r="J2128" s="69"/>
      <c r="K2128" s="69"/>
      <c r="L2128" s="70"/>
      <c r="M2128" s="70"/>
      <c r="N2128" s="68"/>
      <c r="O2128" s="68"/>
      <c r="P2128" s="70"/>
    </row>
    <row r="2129" spans="1:16" x14ac:dyDescent="0.25">
      <c r="A2129" s="61">
        <v>41687</v>
      </c>
      <c r="B2129" s="64" t="str">
        <f t="shared" si="82"/>
        <v>segunda-feira</v>
      </c>
      <c r="C2129" s="54">
        <v>6.8199999999999997E-2</v>
      </c>
      <c r="D2129" s="53">
        <v>6.9000000000000006E-2</v>
      </c>
      <c r="E2129" s="50">
        <v>1193.69</v>
      </c>
      <c r="F2129" s="50">
        <v>1184.3900000000001</v>
      </c>
      <c r="G2129" s="55">
        <v>1183.8</v>
      </c>
      <c r="I2129" s="68"/>
      <c r="J2129" s="69"/>
      <c r="K2129" s="69"/>
      <c r="L2129" s="70"/>
      <c r="M2129" s="70"/>
      <c r="N2129" s="68"/>
      <c r="O2129" s="68"/>
      <c r="P2129" s="70"/>
    </row>
    <row r="2130" spans="1:16" x14ac:dyDescent="0.25">
      <c r="A2130" s="61">
        <v>41688</v>
      </c>
      <c r="B2130" s="64" t="str">
        <f t="shared" si="82"/>
        <v>terça-feira</v>
      </c>
      <c r="C2130" s="54">
        <v>6.7900000000000002E-2</v>
      </c>
      <c r="D2130" s="53">
        <v>6.8699999999999997E-2</v>
      </c>
      <c r="E2130" s="50">
        <v>1197.78</v>
      </c>
      <c r="F2130" s="50">
        <v>1188.45</v>
      </c>
      <c r="G2130" s="55">
        <v>1187.8699999999999</v>
      </c>
      <c r="I2130" s="68"/>
      <c r="J2130" s="69"/>
      <c r="K2130" s="69"/>
      <c r="L2130" s="70"/>
      <c r="M2130" s="70"/>
      <c r="N2130" s="68"/>
      <c r="O2130" s="68"/>
      <c r="P2130" s="70"/>
    </row>
    <row r="2131" spans="1:16" x14ac:dyDescent="0.25">
      <c r="A2131" s="61">
        <v>41689</v>
      </c>
      <c r="B2131" s="64" t="str">
        <f t="shared" si="82"/>
        <v>quarta-feira</v>
      </c>
      <c r="C2131" s="54">
        <v>6.7400000000000002E-2</v>
      </c>
      <c r="D2131" s="53">
        <v>6.8199999999999997E-2</v>
      </c>
      <c r="E2131" s="50">
        <v>1204.24</v>
      </c>
      <c r="F2131" s="50">
        <v>1194.8599999999999</v>
      </c>
      <c r="G2131" s="55">
        <v>1194.28</v>
      </c>
      <c r="I2131" s="68"/>
      <c r="J2131" s="69"/>
      <c r="K2131" s="69"/>
      <c r="L2131" s="70"/>
      <c r="M2131" s="70"/>
      <c r="N2131" s="68"/>
      <c r="O2131" s="68"/>
      <c r="P2131" s="70"/>
    </row>
    <row r="2132" spans="1:16" x14ac:dyDescent="0.25">
      <c r="A2132" s="61">
        <v>41690</v>
      </c>
      <c r="B2132" s="64" t="str">
        <f t="shared" si="82"/>
        <v>quinta-feira</v>
      </c>
      <c r="C2132" s="54">
        <v>6.7699999999999996E-2</v>
      </c>
      <c r="D2132" s="53">
        <v>6.8499999999999991E-2</v>
      </c>
      <c r="E2132" s="50">
        <v>1201.31</v>
      </c>
      <c r="F2132" s="50">
        <v>1191.96</v>
      </c>
      <c r="G2132" s="55">
        <v>1191.3699999999999</v>
      </c>
      <c r="I2132" s="68"/>
      <c r="J2132" s="69"/>
      <c r="K2132" s="69"/>
      <c r="L2132" s="70"/>
      <c r="M2132" s="70"/>
      <c r="N2132" s="68"/>
      <c r="O2132" s="68"/>
      <c r="P2132" s="70"/>
    </row>
    <row r="2133" spans="1:16" x14ac:dyDescent="0.25">
      <c r="A2133" s="61">
        <v>41691</v>
      </c>
      <c r="B2133" s="64" t="str">
        <f t="shared" si="82"/>
        <v>sexta-feira</v>
      </c>
      <c r="C2133" s="54">
        <v>6.6600000000000006E-2</v>
      </c>
      <c r="D2133" s="53">
        <v>6.7400000000000002E-2</v>
      </c>
      <c r="E2133" s="50">
        <v>1215.45</v>
      </c>
      <c r="F2133" s="50">
        <v>1205.98</v>
      </c>
      <c r="G2133" s="55">
        <v>1204.83</v>
      </c>
      <c r="I2133" s="68"/>
      <c r="J2133" s="69"/>
      <c r="K2133" s="69"/>
      <c r="L2133" s="70"/>
      <c r="M2133" s="70"/>
      <c r="N2133" s="68"/>
      <c r="O2133" s="68"/>
      <c r="P2133" s="70"/>
    </row>
    <row r="2134" spans="1:16" x14ac:dyDescent="0.25">
      <c r="A2134" s="61">
        <v>41694</v>
      </c>
      <c r="B2134" s="64" t="str">
        <f t="shared" si="82"/>
        <v>segunda-feira</v>
      </c>
      <c r="C2134" s="54">
        <v>6.5700000000000008E-2</v>
      </c>
      <c r="D2134" s="53">
        <v>6.6500000000000004E-2</v>
      </c>
      <c r="E2134" s="50">
        <v>1226.75</v>
      </c>
      <c r="F2134" s="50">
        <v>1217.19</v>
      </c>
      <c r="G2134" s="55">
        <v>1216.5999999999999</v>
      </c>
      <c r="I2134" s="68"/>
      <c r="J2134" s="69"/>
      <c r="K2134" s="69"/>
      <c r="L2134" s="70"/>
      <c r="M2134" s="70"/>
      <c r="N2134" s="68"/>
      <c r="O2134" s="68"/>
      <c r="P2134" s="70"/>
    </row>
    <row r="2135" spans="1:16" x14ac:dyDescent="0.25">
      <c r="A2135" s="61">
        <v>41695</v>
      </c>
      <c r="B2135" s="64" t="str">
        <f t="shared" si="82"/>
        <v>terça-feira</v>
      </c>
      <c r="C2135" s="54">
        <v>6.5500000000000003E-2</v>
      </c>
      <c r="D2135" s="53">
        <v>6.6299999999999998E-2</v>
      </c>
      <c r="E2135" s="50">
        <v>1229.74</v>
      </c>
      <c r="F2135" s="50">
        <v>1220.1600000000001</v>
      </c>
      <c r="G2135" s="55">
        <v>1219.57</v>
      </c>
      <c r="I2135" s="68"/>
      <c r="J2135" s="69"/>
      <c r="K2135" s="69"/>
      <c r="L2135" s="70"/>
      <c r="M2135" s="70"/>
      <c r="N2135" s="68"/>
      <c r="O2135" s="68"/>
      <c r="P2135" s="70"/>
    </row>
    <row r="2136" spans="1:16" x14ac:dyDescent="0.25">
      <c r="A2136" s="61">
        <v>41696</v>
      </c>
      <c r="B2136" s="64" t="str">
        <f t="shared" si="82"/>
        <v>quarta-feira</v>
      </c>
      <c r="C2136" s="54">
        <v>6.54E-2</v>
      </c>
      <c r="D2136" s="53">
        <v>6.6199999999999995E-2</v>
      </c>
      <c r="E2136" s="50">
        <v>1231.53</v>
      </c>
      <c r="F2136" s="50">
        <v>1221.94</v>
      </c>
      <c r="G2136" s="55">
        <v>1221.3499999999999</v>
      </c>
      <c r="I2136" s="68"/>
      <c r="J2136" s="69"/>
      <c r="K2136" s="69"/>
      <c r="L2136" s="70"/>
      <c r="M2136" s="70"/>
      <c r="N2136" s="68"/>
      <c r="O2136" s="68"/>
      <c r="P2136" s="70"/>
    </row>
    <row r="2137" spans="1:16" x14ac:dyDescent="0.25">
      <c r="A2137" s="61">
        <v>41697</v>
      </c>
      <c r="B2137" s="64" t="str">
        <f t="shared" si="82"/>
        <v>quinta-feira</v>
      </c>
      <c r="C2137" s="54">
        <v>6.4899999999999999E-2</v>
      </c>
      <c r="D2137" s="53">
        <v>6.5700000000000008E-2</v>
      </c>
      <c r="E2137" s="50">
        <v>1238.1600000000001</v>
      </c>
      <c r="F2137" s="50">
        <v>1228.52</v>
      </c>
      <c r="G2137" s="55">
        <v>1227.93</v>
      </c>
      <c r="I2137" s="68"/>
      <c r="J2137" s="69"/>
      <c r="K2137" s="69"/>
      <c r="L2137" s="70"/>
      <c r="M2137" s="70"/>
      <c r="N2137" s="68"/>
      <c r="O2137" s="68"/>
      <c r="P2137" s="70"/>
    </row>
    <row r="2138" spans="1:16" x14ac:dyDescent="0.25">
      <c r="A2138" s="61">
        <v>41698</v>
      </c>
      <c r="B2138" s="64" t="str">
        <f t="shared" si="82"/>
        <v>sexta-feira</v>
      </c>
      <c r="C2138" s="54">
        <v>6.3799999999999996E-2</v>
      </c>
      <c r="D2138" s="53">
        <v>6.4600000000000005E-2</v>
      </c>
      <c r="E2138" s="50">
        <v>1253.29</v>
      </c>
      <c r="F2138" s="50">
        <v>1243.52</v>
      </c>
      <c r="G2138" s="55">
        <v>1241.8</v>
      </c>
      <c r="I2138" s="68"/>
      <c r="J2138" s="69"/>
      <c r="K2138" s="69"/>
      <c r="L2138" s="70"/>
      <c r="M2138" s="70"/>
      <c r="N2138" s="68"/>
      <c r="O2138" s="68"/>
      <c r="P2138" s="70"/>
    </row>
    <row r="2139" spans="1:16" x14ac:dyDescent="0.25">
      <c r="A2139" s="61">
        <v>41703</v>
      </c>
      <c r="B2139" s="64" t="str">
        <f t="shared" si="82"/>
        <v>quarta-feira</v>
      </c>
      <c r="C2139" s="54">
        <v>6.4899999999999999E-2</v>
      </c>
      <c r="D2139" s="53">
        <v>6.5700000000000008E-2</v>
      </c>
      <c r="E2139" s="50">
        <v>1240.47</v>
      </c>
      <c r="F2139" s="50">
        <v>1230.82</v>
      </c>
      <c r="G2139" s="55">
        <v>1230.23</v>
      </c>
      <c r="I2139" s="68"/>
      <c r="J2139" s="69"/>
      <c r="K2139" s="69"/>
      <c r="L2139" s="70"/>
      <c r="M2139" s="70"/>
      <c r="N2139" s="68"/>
      <c r="O2139" s="68"/>
      <c r="P2139" s="70"/>
    </row>
    <row r="2140" spans="1:16" x14ac:dyDescent="0.25">
      <c r="A2140" s="61">
        <v>41704</v>
      </c>
      <c r="B2140" s="64" t="str">
        <f t="shared" si="82"/>
        <v>quinta-feira</v>
      </c>
      <c r="C2140" s="54">
        <v>6.5000000000000002E-2</v>
      </c>
      <c r="D2140" s="53">
        <v>6.5799999999999997E-2</v>
      </c>
      <c r="E2140" s="50">
        <v>1239.8499999999999</v>
      </c>
      <c r="F2140" s="50">
        <v>1230.21</v>
      </c>
      <c r="G2140" s="55">
        <v>1229.6199999999999</v>
      </c>
      <c r="I2140" s="68"/>
      <c r="J2140" s="69"/>
      <c r="K2140" s="69"/>
      <c r="L2140" s="70"/>
      <c r="M2140" s="70"/>
      <c r="N2140" s="68"/>
      <c r="O2140" s="68"/>
      <c r="P2140" s="70"/>
    </row>
    <row r="2141" spans="1:16" x14ac:dyDescent="0.25">
      <c r="A2141" s="61">
        <v>41705</v>
      </c>
      <c r="B2141" s="64" t="str">
        <f t="shared" si="82"/>
        <v>sexta-feira</v>
      </c>
      <c r="C2141" s="54">
        <v>6.54E-2</v>
      </c>
      <c r="D2141" s="53">
        <v>6.6199999999999995E-2</v>
      </c>
      <c r="E2141" s="50">
        <v>1236.18</v>
      </c>
      <c r="F2141" s="50">
        <v>1226.57</v>
      </c>
      <c r="G2141" s="55">
        <v>1225.42</v>
      </c>
      <c r="I2141" s="68"/>
      <c r="J2141" s="69"/>
      <c r="K2141" s="69"/>
      <c r="L2141" s="70"/>
      <c r="M2141" s="70"/>
      <c r="N2141" s="68"/>
      <c r="O2141" s="68"/>
      <c r="P2141" s="70"/>
    </row>
    <row r="2142" spans="1:16" x14ac:dyDescent="0.25">
      <c r="A2142" s="61">
        <v>41708</v>
      </c>
      <c r="B2142" s="64" t="str">
        <f t="shared" si="82"/>
        <v>segunda-feira</v>
      </c>
      <c r="C2142" s="54">
        <v>6.6199999999999995E-2</v>
      </c>
      <c r="D2142" s="53">
        <v>6.7000000000000004E-2</v>
      </c>
      <c r="E2142" s="50">
        <v>1227.1600000000001</v>
      </c>
      <c r="F2142" s="50">
        <v>1217.6300000000001</v>
      </c>
      <c r="G2142" s="55">
        <v>1217.04</v>
      </c>
      <c r="I2142" s="68"/>
      <c r="J2142" s="69"/>
      <c r="K2142" s="69"/>
      <c r="L2142" s="70"/>
      <c r="M2142" s="70"/>
      <c r="N2142" s="68"/>
      <c r="O2142" s="68"/>
      <c r="P2142" s="70"/>
    </row>
    <row r="2143" spans="1:16" x14ac:dyDescent="0.25">
      <c r="A2143" s="61">
        <v>41709</v>
      </c>
      <c r="B2143" s="64" t="str">
        <f t="shared" si="82"/>
        <v>terça-feira</v>
      </c>
      <c r="C2143" s="54">
        <v>6.7199999999999996E-2</v>
      </c>
      <c r="D2143" s="53">
        <v>6.8000000000000005E-2</v>
      </c>
      <c r="E2143" s="50">
        <v>1215.8499999999999</v>
      </c>
      <c r="F2143" s="50">
        <v>1206.42</v>
      </c>
      <c r="G2143" s="55">
        <v>1205.83</v>
      </c>
      <c r="I2143" s="68"/>
      <c r="J2143" s="69"/>
      <c r="K2143" s="69"/>
      <c r="L2143" s="70"/>
      <c r="M2143" s="70"/>
      <c r="N2143" s="68"/>
      <c r="O2143" s="68"/>
      <c r="P2143" s="70"/>
    </row>
    <row r="2144" spans="1:16" x14ac:dyDescent="0.25">
      <c r="A2144" s="61">
        <v>41710</v>
      </c>
      <c r="B2144" s="64" t="str">
        <f t="shared" si="82"/>
        <v>quarta-feira</v>
      </c>
      <c r="C2144" s="54">
        <v>6.7799999999999999E-2</v>
      </c>
      <c r="D2144" s="53">
        <v>6.8600000000000008E-2</v>
      </c>
      <c r="E2144" s="50">
        <v>1209.92</v>
      </c>
      <c r="F2144" s="50">
        <v>1200.55</v>
      </c>
      <c r="G2144" s="55">
        <v>1199.94</v>
      </c>
      <c r="I2144" s="68"/>
      <c r="J2144" s="69"/>
      <c r="K2144" s="69"/>
      <c r="L2144" s="70"/>
      <c r="M2144" s="70"/>
      <c r="N2144" s="68"/>
      <c r="O2144" s="68"/>
      <c r="P2144" s="70"/>
    </row>
    <row r="2145" spans="1:16" x14ac:dyDescent="0.25">
      <c r="A2145" s="61">
        <v>41711</v>
      </c>
      <c r="B2145" s="64" t="str">
        <f t="shared" si="82"/>
        <v>quinta-feira</v>
      </c>
      <c r="C2145" s="54">
        <v>6.7500000000000004E-2</v>
      </c>
      <c r="D2145" s="53">
        <v>6.83E-2</v>
      </c>
      <c r="E2145" s="50">
        <v>1214.07</v>
      </c>
      <c r="F2145" s="50">
        <v>1204.6600000000001</v>
      </c>
      <c r="G2145" s="55">
        <v>1204.05</v>
      </c>
      <c r="I2145" s="68"/>
      <c r="J2145" s="69"/>
      <c r="K2145" s="69"/>
      <c r="L2145" s="70"/>
      <c r="M2145" s="70"/>
      <c r="N2145" s="68"/>
      <c r="O2145" s="68"/>
      <c r="P2145" s="70"/>
    </row>
    <row r="2146" spans="1:16" x14ac:dyDescent="0.25">
      <c r="A2146" s="61">
        <v>41712</v>
      </c>
      <c r="B2146" s="64" t="str">
        <f t="shared" si="82"/>
        <v>sexta-feira</v>
      </c>
      <c r="C2146" s="54">
        <v>6.7099999999999993E-2</v>
      </c>
      <c r="D2146" s="53">
        <v>6.7900000000000002E-2</v>
      </c>
      <c r="E2146" s="50">
        <v>1220.01</v>
      </c>
      <c r="F2146" s="50">
        <v>1210.56</v>
      </c>
      <c r="G2146" s="55">
        <v>1209.3599999999999</v>
      </c>
      <c r="I2146" s="68"/>
      <c r="J2146" s="69"/>
      <c r="K2146" s="69"/>
      <c r="L2146" s="70"/>
      <c r="M2146" s="70"/>
      <c r="N2146" s="68"/>
      <c r="O2146" s="68"/>
      <c r="P2146" s="70"/>
    </row>
    <row r="2147" spans="1:16" x14ac:dyDescent="0.25">
      <c r="A2147" s="61">
        <v>41715</v>
      </c>
      <c r="B2147" s="64" t="str">
        <f t="shared" si="82"/>
        <v>segunda-feira</v>
      </c>
      <c r="C2147" s="54">
        <v>6.7500000000000004E-2</v>
      </c>
      <c r="D2147" s="53">
        <v>6.83E-2</v>
      </c>
      <c r="E2147" s="50">
        <v>1215.8800000000001</v>
      </c>
      <c r="F2147" s="50">
        <v>1206.47</v>
      </c>
      <c r="G2147" s="55">
        <v>1205.8599999999999</v>
      </c>
      <c r="I2147" s="68"/>
      <c r="J2147" s="69"/>
      <c r="K2147" s="69"/>
      <c r="L2147" s="70"/>
      <c r="M2147" s="70"/>
      <c r="N2147" s="68"/>
      <c r="O2147" s="68"/>
      <c r="P2147" s="70"/>
    </row>
    <row r="2148" spans="1:16" x14ac:dyDescent="0.25">
      <c r="A2148" s="61">
        <v>41716</v>
      </c>
      <c r="B2148" s="64" t="str">
        <f t="shared" si="82"/>
        <v>terça-feira</v>
      </c>
      <c r="C2148" s="54">
        <v>6.7699999999999996E-2</v>
      </c>
      <c r="D2148" s="53">
        <v>6.8499999999999991E-2</v>
      </c>
      <c r="E2148" s="50">
        <v>1214.1300000000001</v>
      </c>
      <c r="F2148" s="50">
        <v>1204.74</v>
      </c>
      <c r="G2148" s="55">
        <v>1204.1300000000001</v>
      </c>
      <c r="I2148" s="68"/>
      <c r="J2148" s="69"/>
      <c r="K2148" s="69"/>
      <c r="L2148" s="70"/>
      <c r="M2148" s="70"/>
      <c r="N2148" s="68"/>
      <c r="O2148" s="68"/>
      <c r="P2148" s="70"/>
    </row>
    <row r="2149" spans="1:16" x14ac:dyDescent="0.25">
      <c r="A2149" s="61">
        <v>41717</v>
      </c>
      <c r="B2149" s="64" t="str">
        <f t="shared" si="82"/>
        <v>quarta-feira</v>
      </c>
      <c r="C2149" s="54">
        <v>6.8199999999999997E-2</v>
      </c>
      <c r="D2149" s="53">
        <v>6.9000000000000006E-2</v>
      </c>
      <c r="E2149" s="50">
        <v>1208.8699999999999</v>
      </c>
      <c r="F2149" s="50">
        <v>1199.52</v>
      </c>
      <c r="G2149" s="55">
        <v>1198.9100000000001</v>
      </c>
      <c r="I2149" s="68"/>
      <c r="J2149" s="69"/>
      <c r="K2149" s="69"/>
      <c r="L2149" s="70"/>
      <c r="M2149" s="70"/>
      <c r="N2149" s="68"/>
      <c r="O2149" s="68"/>
      <c r="P2149" s="70"/>
    </row>
    <row r="2150" spans="1:16" x14ac:dyDescent="0.25">
      <c r="A2150" s="61">
        <v>41718</v>
      </c>
      <c r="B2150" s="64" t="str">
        <f t="shared" si="82"/>
        <v>quinta-feira</v>
      </c>
      <c r="C2150" s="54">
        <v>6.9099999999999995E-2</v>
      </c>
      <c r="D2150" s="53">
        <v>6.9900000000000004E-2</v>
      </c>
      <c r="E2150" s="50">
        <v>1198.97</v>
      </c>
      <c r="F2150" s="50">
        <v>1189.71</v>
      </c>
      <c r="G2150" s="55">
        <v>1189.1099999999999</v>
      </c>
      <c r="I2150" s="68"/>
      <c r="J2150" s="69"/>
      <c r="K2150" s="69"/>
      <c r="L2150" s="70"/>
      <c r="M2150" s="70"/>
      <c r="N2150" s="68"/>
      <c r="O2150" s="68"/>
      <c r="P2150" s="70"/>
    </row>
    <row r="2151" spans="1:16" x14ac:dyDescent="0.25">
      <c r="A2151" s="61">
        <v>41719</v>
      </c>
      <c r="B2151" s="64" t="str">
        <f t="shared" si="82"/>
        <v>sexta-feira</v>
      </c>
      <c r="C2151" s="54">
        <v>6.8400000000000002E-2</v>
      </c>
      <c r="D2151" s="53">
        <v>6.9199999999999998E-2</v>
      </c>
      <c r="E2151" s="50">
        <v>1208.3399999999999</v>
      </c>
      <c r="F2151" s="50">
        <v>1199</v>
      </c>
      <c r="G2151" s="55">
        <v>1197.81</v>
      </c>
      <c r="I2151" s="68"/>
      <c r="J2151" s="69"/>
      <c r="K2151" s="69"/>
      <c r="L2151" s="70"/>
      <c r="M2151" s="70"/>
      <c r="N2151" s="68"/>
      <c r="O2151" s="68"/>
      <c r="P2151" s="70"/>
    </row>
    <row r="2152" spans="1:16" x14ac:dyDescent="0.25">
      <c r="A2152" s="61">
        <v>41722</v>
      </c>
      <c r="B2152" s="64" t="str">
        <f t="shared" si="82"/>
        <v>segunda-feira</v>
      </c>
      <c r="C2152" s="54">
        <v>6.7699999999999996E-2</v>
      </c>
      <c r="D2152" s="53">
        <v>6.8499999999999991E-2</v>
      </c>
      <c r="E2152" s="50">
        <v>1217.49</v>
      </c>
      <c r="F2152" s="50">
        <v>1208.0899999999999</v>
      </c>
      <c r="G2152" s="55">
        <v>1207.44</v>
      </c>
      <c r="I2152" s="68"/>
      <c r="J2152" s="69"/>
      <c r="K2152" s="69"/>
      <c r="L2152" s="70"/>
      <c r="M2152" s="70"/>
      <c r="N2152" s="68"/>
      <c r="O2152" s="68"/>
      <c r="P2152" s="70"/>
    </row>
    <row r="2153" spans="1:16" x14ac:dyDescent="0.25">
      <c r="A2153" s="61">
        <v>41723</v>
      </c>
      <c r="B2153" s="64" t="str">
        <f t="shared" si="82"/>
        <v>terça-feira</v>
      </c>
      <c r="C2153" s="54">
        <v>6.7099999999999993E-2</v>
      </c>
      <c r="D2153" s="53">
        <v>6.7900000000000002E-2</v>
      </c>
      <c r="E2153" s="50">
        <v>1225.24</v>
      </c>
      <c r="F2153" s="50">
        <v>1215.78</v>
      </c>
      <c r="G2153" s="55">
        <v>1215.1300000000001</v>
      </c>
      <c r="I2153" s="68"/>
      <c r="J2153" s="69"/>
      <c r="K2153" s="69"/>
      <c r="L2153" s="70"/>
      <c r="M2153" s="70"/>
      <c r="N2153" s="68"/>
      <c r="O2153" s="68"/>
      <c r="P2153" s="70"/>
    </row>
    <row r="2154" spans="1:16" x14ac:dyDescent="0.25">
      <c r="A2154" s="61">
        <v>41724</v>
      </c>
      <c r="B2154" s="64" t="str">
        <f t="shared" si="82"/>
        <v>quarta-feira</v>
      </c>
      <c r="C2154" s="54">
        <v>6.6400000000000001E-2</v>
      </c>
      <c r="D2154" s="53">
        <v>6.7199999999999996E-2</v>
      </c>
      <c r="E2154" s="50">
        <v>1234.24</v>
      </c>
      <c r="F2154" s="50">
        <v>1224.7</v>
      </c>
      <c r="G2154" s="55">
        <v>1224.06</v>
      </c>
      <c r="I2154" s="68"/>
      <c r="J2154" s="69"/>
      <c r="K2154" s="69"/>
      <c r="L2154" s="70"/>
      <c r="M2154" s="70"/>
      <c r="N2154" s="68"/>
      <c r="O2154" s="68"/>
      <c r="P2154" s="70"/>
    </row>
    <row r="2155" spans="1:16" x14ac:dyDescent="0.25">
      <c r="A2155" s="61">
        <v>41725</v>
      </c>
      <c r="B2155" s="64" t="str">
        <f t="shared" si="82"/>
        <v>quinta-feira</v>
      </c>
      <c r="C2155" s="54">
        <v>6.5799999999999997E-2</v>
      </c>
      <c r="D2155" s="53">
        <v>6.6600000000000006E-2</v>
      </c>
      <c r="E2155" s="50">
        <v>1242.0999999999999</v>
      </c>
      <c r="F2155" s="50">
        <v>1232.5</v>
      </c>
      <c r="G2155" s="55">
        <v>1231.8499999999999</v>
      </c>
      <c r="I2155" s="68"/>
      <c r="J2155" s="69"/>
      <c r="K2155" s="69"/>
      <c r="L2155" s="70"/>
      <c r="M2155" s="70"/>
      <c r="N2155" s="68"/>
      <c r="O2155" s="68"/>
      <c r="P2155" s="70"/>
    </row>
    <row r="2156" spans="1:16" x14ac:dyDescent="0.25">
      <c r="A2156" s="61">
        <v>41726</v>
      </c>
      <c r="B2156" s="64" t="str">
        <f t="shared" si="82"/>
        <v>sexta-feira</v>
      </c>
      <c r="C2156" s="54">
        <v>6.480000000000001E-2</v>
      </c>
      <c r="D2156" s="53">
        <v>6.5599999999999992E-2</v>
      </c>
      <c r="E2156" s="50">
        <v>1255.54</v>
      </c>
      <c r="F2156" s="50">
        <v>1245.83</v>
      </c>
      <c r="G2156" s="55">
        <v>1244.51</v>
      </c>
      <c r="I2156" s="68"/>
      <c r="J2156" s="69"/>
      <c r="K2156" s="69"/>
      <c r="L2156" s="70"/>
      <c r="M2156" s="70"/>
      <c r="N2156" s="68"/>
      <c r="O2156" s="68"/>
      <c r="P2156" s="70"/>
    </row>
    <row r="2157" spans="1:16" x14ac:dyDescent="0.25">
      <c r="A2157" s="61">
        <v>41729</v>
      </c>
      <c r="B2157" s="64" t="str">
        <f t="shared" si="82"/>
        <v>segunda-feira</v>
      </c>
      <c r="C2157" s="54">
        <v>6.54E-2</v>
      </c>
      <c r="D2157" s="53">
        <v>6.6199999999999995E-2</v>
      </c>
      <c r="E2157" s="50">
        <v>1248.9000000000001</v>
      </c>
      <c r="F2157" s="50">
        <v>1239.25</v>
      </c>
      <c r="G2157" s="55">
        <v>1238.5999999999999</v>
      </c>
      <c r="I2157" s="68"/>
      <c r="J2157" s="69"/>
      <c r="K2157" s="69"/>
      <c r="L2157" s="70"/>
      <c r="M2157" s="70"/>
      <c r="N2157" s="68"/>
      <c r="O2157" s="68"/>
      <c r="P2157" s="70"/>
    </row>
    <row r="2158" spans="1:16" x14ac:dyDescent="0.25">
      <c r="A2158" s="61">
        <v>41730</v>
      </c>
      <c r="B2158" s="64" t="str">
        <f t="shared" si="82"/>
        <v>terça-feira</v>
      </c>
      <c r="C2158" s="54">
        <v>6.5500000000000003E-2</v>
      </c>
      <c r="D2158" s="53">
        <v>6.6299999999999998E-2</v>
      </c>
      <c r="E2158" s="50">
        <v>1248.3399999999999</v>
      </c>
      <c r="F2158" s="50">
        <v>1238.7</v>
      </c>
      <c r="G2158" s="55">
        <v>1238.05</v>
      </c>
      <c r="I2158" s="68"/>
      <c r="J2158" s="69"/>
      <c r="K2158" s="69"/>
      <c r="L2158" s="70"/>
      <c r="M2158" s="70"/>
      <c r="N2158" s="68"/>
      <c r="O2158" s="68"/>
      <c r="P2158" s="70"/>
    </row>
    <row r="2159" spans="1:16" x14ac:dyDescent="0.25">
      <c r="A2159" s="61">
        <v>41731</v>
      </c>
      <c r="B2159" s="64" t="str">
        <f t="shared" si="82"/>
        <v>quarta-feira</v>
      </c>
      <c r="C2159" s="54">
        <v>6.54E-2</v>
      </c>
      <c r="D2159" s="53">
        <v>6.6199999999999995E-2</v>
      </c>
      <c r="E2159" s="50">
        <v>1250.2</v>
      </c>
      <c r="F2159" s="50">
        <v>1240.55</v>
      </c>
      <c r="G2159" s="55">
        <v>1239.9000000000001</v>
      </c>
      <c r="I2159" s="68"/>
      <c r="J2159" s="69"/>
      <c r="K2159" s="69"/>
      <c r="L2159" s="70"/>
      <c r="M2159" s="70"/>
      <c r="N2159" s="68"/>
      <c r="O2159" s="68"/>
      <c r="P2159" s="70"/>
    </row>
    <row r="2160" spans="1:16" x14ac:dyDescent="0.25">
      <c r="A2160" s="61">
        <v>41732</v>
      </c>
      <c r="B2160" s="64" t="str">
        <f t="shared" si="82"/>
        <v>quinta-feira</v>
      </c>
      <c r="C2160" s="54">
        <v>6.54E-2</v>
      </c>
      <c r="D2160" s="53">
        <v>6.6199999999999995E-2</v>
      </c>
      <c r="E2160" s="50">
        <v>1250.8599999999999</v>
      </c>
      <c r="F2160" s="50">
        <v>1241.2</v>
      </c>
      <c r="G2160" s="55">
        <v>1240.55</v>
      </c>
      <c r="I2160" s="68"/>
      <c r="J2160" s="69"/>
      <c r="K2160" s="69"/>
      <c r="L2160" s="70"/>
      <c r="M2160" s="70"/>
      <c r="N2160" s="68"/>
      <c r="O2160" s="68"/>
      <c r="P2160" s="70"/>
    </row>
    <row r="2161" spans="1:16" x14ac:dyDescent="0.25">
      <c r="A2161" s="61">
        <v>41733</v>
      </c>
      <c r="B2161" s="64" t="str">
        <f t="shared" si="82"/>
        <v>sexta-feira</v>
      </c>
      <c r="C2161" s="54">
        <v>6.54E-2</v>
      </c>
      <c r="D2161" s="53">
        <v>6.6199999999999995E-2</v>
      </c>
      <c r="E2161" s="50">
        <v>1252.19</v>
      </c>
      <c r="F2161" s="50">
        <v>1242.52</v>
      </c>
      <c r="G2161" s="55">
        <v>1241.2</v>
      </c>
      <c r="I2161" s="68"/>
      <c r="J2161" s="69"/>
      <c r="K2161" s="69"/>
      <c r="L2161" s="70"/>
      <c r="M2161" s="70"/>
      <c r="N2161" s="68"/>
      <c r="O2161" s="68"/>
      <c r="P2161" s="70"/>
    </row>
    <row r="2162" spans="1:16" x14ac:dyDescent="0.25">
      <c r="A2162" s="61">
        <v>41736</v>
      </c>
      <c r="B2162" s="64" t="str">
        <f t="shared" si="82"/>
        <v>segunda-feira</v>
      </c>
      <c r="C2162" s="54">
        <v>6.5199999999999994E-2</v>
      </c>
      <c r="D2162" s="53">
        <v>6.6000000000000003E-2</v>
      </c>
      <c r="E2162" s="50">
        <v>1255.27</v>
      </c>
      <c r="F2162" s="50">
        <v>1245.58</v>
      </c>
      <c r="G2162" s="55">
        <v>1244.93</v>
      </c>
      <c r="I2162" s="68"/>
      <c r="J2162" s="69"/>
      <c r="K2162" s="69"/>
      <c r="L2162" s="70"/>
      <c r="M2162" s="70"/>
      <c r="N2162" s="68"/>
      <c r="O2162" s="68"/>
      <c r="P2162" s="70"/>
    </row>
    <row r="2163" spans="1:16" x14ac:dyDescent="0.25">
      <c r="A2163" s="61">
        <v>41737</v>
      </c>
      <c r="B2163" s="64" t="str">
        <f t="shared" si="82"/>
        <v>terça-feira</v>
      </c>
      <c r="C2163" s="54">
        <v>6.5000000000000002E-2</v>
      </c>
      <c r="D2163" s="53">
        <v>6.5799999999999997E-2</v>
      </c>
      <c r="E2163" s="50">
        <v>1258.3499999999999</v>
      </c>
      <c r="F2163" s="50">
        <v>1248.6500000000001</v>
      </c>
      <c r="G2163" s="55">
        <v>1248</v>
      </c>
      <c r="I2163" s="68"/>
      <c r="J2163" s="69"/>
      <c r="K2163" s="69"/>
      <c r="L2163" s="70"/>
      <c r="M2163" s="70"/>
      <c r="N2163" s="68"/>
      <c r="O2163" s="68"/>
      <c r="P2163" s="70"/>
    </row>
    <row r="2164" spans="1:16" x14ac:dyDescent="0.25">
      <c r="A2164" s="61">
        <v>41738</v>
      </c>
      <c r="B2164" s="64" t="str">
        <f t="shared" si="82"/>
        <v>quarta-feira</v>
      </c>
      <c r="C2164" s="54">
        <v>6.4500000000000002E-2</v>
      </c>
      <c r="D2164" s="53">
        <v>6.5299999999999997E-2</v>
      </c>
      <c r="E2164" s="50">
        <v>1265.96</v>
      </c>
      <c r="F2164" s="50">
        <v>1256.19</v>
      </c>
      <c r="G2164" s="55">
        <v>1255.51</v>
      </c>
      <c r="I2164" s="68"/>
      <c r="J2164" s="69"/>
      <c r="K2164" s="69"/>
      <c r="L2164" s="70"/>
      <c r="M2164" s="70"/>
      <c r="N2164" s="68"/>
      <c r="O2164" s="68"/>
      <c r="P2164" s="70"/>
    </row>
    <row r="2165" spans="1:16" x14ac:dyDescent="0.25">
      <c r="A2165" s="61">
        <v>41739</v>
      </c>
      <c r="B2165" s="64" t="str">
        <f t="shared" si="82"/>
        <v>quinta-feira</v>
      </c>
      <c r="C2165" s="54">
        <v>6.4500000000000002E-2</v>
      </c>
      <c r="D2165" s="53">
        <v>6.5299999999999997E-2</v>
      </c>
      <c r="E2165" s="50">
        <v>1266.6400000000001</v>
      </c>
      <c r="F2165" s="50">
        <v>1256.8800000000001</v>
      </c>
      <c r="G2165" s="55">
        <v>1256.19</v>
      </c>
      <c r="I2165" s="68"/>
      <c r="J2165" s="69"/>
      <c r="K2165" s="69"/>
      <c r="L2165" s="70"/>
      <c r="M2165" s="70"/>
      <c r="N2165" s="68"/>
      <c r="O2165" s="68"/>
      <c r="P2165" s="70"/>
    </row>
    <row r="2166" spans="1:16" x14ac:dyDescent="0.25">
      <c r="A2166" s="61">
        <v>41740</v>
      </c>
      <c r="B2166" s="64" t="str">
        <f t="shared" si="82"/>
        <v>sexta-feira</v>
      </c>
      <c r="C2166" s="54">
        <v>6.480000000000001E-2</v>
      </c>
      <c r="D2166" s="53">
        <v>6.5599999999999992E-2</v>
      </c>
      <c r="E2166" s="50">
        <v>1264.4100000000001</v>
      </c>
      <c r="F2166" s="50">
        <v>1254.67</v>
      </c>
      <c r="G2166" s="55">
        <v>1253.24</v>
      </c>
      <c r="I2166" s="68"/>
      <c r="J2166" s="69"/>
      <c r="K2166" s="69"/>
      <c r="L2166" s="70"/>
      <c r="M2166" s="70"/>
      <c r="N2166" s="68"/>
      <c r="O2166" s="68"/>
      <c r="P2166" s="70"/>
    </row>
    <row r="2167" spans="1:16" x14ac:dyDescent="0.25">
      <c r="A2167" s="61">
        <v>41743</v>
      </c>
      <c r="B2167" s="64" t="str">
        <f t="shared" si="82"/>
        <v>segunda-feira</v>
      </c>
      <c r="C2167" s="54">
        <v>6.4699999999999994E-2</v>
      </c>
      <c r="D2167" s="53">
        <v>6.5500000000000003E-2</v>
      </c>
      <c r="E2167" s="50">
        <v>1266.32</v>
      </c>
      <c r="F2167" s="50">
        <v>1256.57</v>
      </c>
      <c r="G2167" s="55">
        <v>1255.8800000000001</v>
      </c>
      <c r="I2167" s="68"/>
      <c r="J2167" s="69"/>
      <c r="K2167" s="69"/>
      <c r="L2167" s="70"/>
      <c r="M2167" s="70"/>
      <c r="N2167" s="68"/>
      <c r="O2167" s="68"/>
      <c r="P2167" s="70"/>
    </row>
    <row r="2168" spans="1:16" x14ac:dyDescent="0.25">
      <c r="A2168" s="61">
        <v>41744</v>
      </c>
      <c r="B2168" s="64" t="str">
        <f t="shared" si="82"/>
        <v>terça-feira</v>
      </c>
      <c r="C2168" s="54">
        <v>6.4899999999999999E-2</v>
      </c>
      <c r="D2168" s="53">
        <v>6.5700000000000008E-2</v>
      </c>
      <c r="E2168" s="50">
        <v>1264.52</v>
      </c>
      <c r="F2168" s="50">
        <v>1254.79</v>
      </c>
      <c r="G2168" s="55">
        <v>1254.1400000000001</v>
      </c>
      <c r="I2168" s="68"/>
      <c r="J2168" s="69"/>
      <c r="K2168" s="69"/>
      <c r="L2168" s="70"/>
      <c r="M2168" s="70"/>
      <c r="N2168" s="68"/>
      <c r="O2168" s="68"/>
      <c r="P2168" s="70"/>
    </row>
    <row r="2169" spans="1:16" x14ac:dyDescent="0.25">
      <c r="A2169" s="61">
        <v>41745</v>
      </c>
      <c r="B2169" s="64" t="str">
        <f t="shared" si="82"/>
        <v>quarta-feira</v>
      </c>
      <c r="C2169" s="54">
        <v>6.4699999999999994E-2</v>
      </c>
      <c r="D2169" s="53">
        <v>6.5500000000000003E-2</v>
      </c>
      <c r="E2169" s="50">
        <v>1267.6099999999999</v>
      </c>
      <c r="F2169" s="50">
        <v>1257.8499999999999</v>
      </c>
      <c r="G2169" s="55">
        <v>1257.21</v>
      </c>
      <c r="I2169" s="68"/>
      <c r="J2169" s="69"/>
      <c r="K2169" s="69"/>
      <c r="L2169" s="70"/>
      <c r="M2169" s="70"/>
      <c r="N2169" s="68"/>
      <c r="O2169" s="68"/>
      <c r="P2169" s="70"/>
    </row>
    <row r="2170" spans="1:16" x14ac:dyDescent="0.25">
      <c r="A2170" s="61">
        <v>41746</v>
      </c>
      <c r="B2170" s="64" t="str">
        <f t="shared" si="82"/>
        <v>quinta-feira</v>
      </c>
      <c r="C2170" s="54">
        <v>6.4500000000000002E-2</v>
      </c>
      <c r="D2170" s="53">
        <v>6.5299999999999997E-2</v>
      </c>
      <c r="E2170" s="50">
        <v>1272.02</v>
      </c>
      <c r="F2170" s="50">
        <v>1262.23</v>
      </c>
      <c r="G2170" s="55">
        <v>1260.28</v>
      </c>
      <c r="I2170" s="68"/>
      <c r="J2170" s="69"/>
      <c r="K2170" s="69"/>
      <c r="L2170" s="70"/>
      <c r="M2170" s="70"/>
      <c r="N2170" s="68"/>
      <c r="O2170" s="68"/>
      <c r="P2170" s="70"/>
    </row>
    <row r="2171" spans="1:16" x14ac:dyDescent="0.25">
      <c r="A2171" s="61">
        <v>41751</v>
      </c>
      <c r="B2171" s="64" t="str">
        <f t="shared" si="82"/>
        <v>terça-feira</v>
      </c>
      <c r="C2171" s="54">
        <v>6.4399999999999999E-2</v>
      </c>
      <c r="D2171" s="53">
        <v>6.5199999999999994E-2</v>
      </c>
      <c r="E2171" s="50">
        <v>1273.93</v>
      </c>
      <c r="F2171" s="50">
        <v>1264.1300000000001</v>
      </c>
      <c r="G2171" s="55">
        <v>1263.48</v>
      </c>
      <c r="I2171" s="68"/>
      <c r="J2171" s="69"/>
      <c r="K2171" s="69"/>
      <c r="L2171" s="70"/>
      <c r="M2171" s="70"/>
      <c r="N2171" s="68"/>
      <c r="O2171" s="68"/>
      <c r="P2171" s="70"/>
    </row>
    <row r="2172" spans="1:16" x14ac:dyDescent="0.25">
      <c r="A2172" s="61">
        <v>41752</v>
      </c>
      <c r="B2172" s="64" t="str">
        <f t="shared" si="82"/>
        <v>quarta-feira</v>
      </c>
      <c r="C2172" s="54">
        <v>6.4399999999999999E-2</v>
      </c>
      <c r="D2172" s="53">
        <v>6.5199999999999994E-2</v>
      </c>
      <c r="E2172" s="50">
        <v>1274.58</v>
      </c>
      <c r="F2172" s="50">
        <v>1264.78</v>
      </c>
      <c r="G2172" s="55">
        <v>1264.1300000000001</v>
      </c>
      <c r="I2172" s="68"/>
      <c r="J2172" s="69"/>
      <c r="K2172" s="69"/>
      <c r="L2172" s="70"/>
      <c r="M2172" s="70"/>
      <c r="N2172" s="68"/>
      <c r="O2172" s="68"/>
      <c r="P2172" s="70"/>
    </row>
    <row r="2173" spans="1:16" x14ac:dyDescent="0.25">
      <c r="A2173" s="61">
        <v>41753</v>
      </c>
      <c r="B2173" s="64" t="str">
        <f t="shared" si="82"/>
        <v>quinta-feira</v>
      </c>
      <c r="C2173" s="54">
        <v>6.3799999999999996E-2</v>
      </c>
      <c r="D2173" s="53">
        <v>6.4600000000000005E-2</v>
      </c>
      <c r="E2173" s="50">
        <v>1282.6400000000001</v>
      </c>
      <c r="F2173" s="50">
        <v>1272.77</v>
      </c>
      <c r="G2173" s="55">
        <v>1272.1199999999999</v>
      </c>
      <c r="I2173" s="68"/>
      <c r="J2173" s="69"/>
      <c r="K2173" s="69"/>
      <c r="L2173" s="70"/>
      <c r="M2173" s="70"/>
      <c r="N2173" s="68"/>
      <c r="O2173" s="68"/>
      <c r="P2173" s="70"/>
    </row>
    <row r="2174" spans="1:16" x14ac:dyDescent="0.25">
      <c r="A2174" s="61">
        <v>41754</v>
      </c>
      <c r="B2174" s="64" t="str">
        <f t="shared" si="82"/>
        <v>sexta-feira</v>
      </c>
      <c r="C2174" s="54">
        <v>6.3799999999999996E-2</v>
      </c>
      <c r="D2174" s="53">
        <v>6.4600000000000005E-2</v>
      </c>
      <c r="E2174" s="50">
        <v>1283.96</v>
      </c>
      <c r="F2174" s="50">
        <v>1274.0899999999999</v>
      </c>
      <c r="G2174" s="55">
        <v>1272.77</v>
      </c>
      <c r="I2174" s="68"/>
      <c r="J2174" s="69"/>
      <c r="K2174" s="69"/>
      <c r="L2174" s="70"/>
      <c r="M2174" s="70"/>
      <c r="N2174" s="68"/>
      <c r="O2174" s="68"/>
      <c r="P2174" s="70"/>
    </row>
    <row r="2175" spans="1:16" x14ac:dyDescent="0.25">
      <c r="A2175" s="61">
        <v>41757</v>
      </c>
      <c r="B2175" s="64" t="str">
        <f t="shared" si="82"/>
        <v>segunda-feira</v>
      </c>
      <c r="C2175" s="54">
        <v>6.3600000000000004E-2</v>
      </c>
      <c r="D2175" s="53">
        <v>6.4399999999999999E-2</v>
      </c>
      <c r="E2175" s="50">
        <v>1287.0899999999999</v>
      </c>
      <c r="F2175" s="50">
        <v>1277.2</v>
      </c>
      <c r="G2175" s="55">
        <v>1276.55</v>
      </c>
      <c r="I2175" s="68"/>
      <c r="J2175" s="69"/>
      <c r="K2175" s="69"/>
      <c r="L2175" s="70"/>
      <c r="M2175" s="70"/>
      <c r="N2175" s="68"/>
      <c r="O2175" s="68"/>
      <c r="P2175" s="70"/>
    </row>
    <row r="2176" spans="1:16" x14ac:dyDescent="0.25">
      <c r="A2176" s="61">
        <v>41758</v>
      </c>
      <c r="B2176" s="64" t="str">
        <f t="shared" si="82"/>
        <v>terça-feira</v>
      </c>
      <c r="C2176" s="54">
        <v>6.4000000000000001E-2</v>
      </c>
      <c r="D2176" s="53">
        <v>6.480000000000001E-2</v>
      </c>
      <c r="E2176" s="50">
        <v>1282.79</v>
      </c>
      <c r="F2176" s="50">
        <v>1272.94</v>
      </c>
      <c r="G2176" s="55">
        <v>1272.29</v>
      </c>
      <c r="I2176" s="68"/>
      <c r="J2176" s="69"/>
      <c r="K2176" s="69"/>
      <c r="L2176" s="70"/>
      <c r="M2176" s="70"/>
      <c r="N2176" s="68"/>
      <c r="O2176" s="68"/>
      <c r="P2176" s="70"/>
    </row>
    <row r="2177" spans="1:16" x14ac:dyDescent="0.25">
      <c r="A2177" s="61">
        <v>41759</v>
      </c>
      <c r="B2177" s="64" t="str">
        <f t="shared" si="82"/>
        <v>quarta-feira</v>
      </c>
      <c r="C2177" s="54">
        <v>6.3899999999999998E-2</v>
      </c>
      <c r="D2177" s="53">
        <v>6.4699999999999994E-2</v>
      </c>
      <c r="E2177" s="50">
        <v>1285.02</v>
      </c>
      <c r="F2177" s="50">
        <v>1275.1500000000001</v>
      </c>
      <c r="G2177" s="55">
        <v>1274.1600000000001</v>
      </c>
      <c r="I2177" s="68"/>
      <c r="J2177" s="69"/>
      <c r="K2177" s="69"/>
      <c r="L2177" s="70"/>
      <c r="M2177" s="70"/>
      <c r="N2177" s="68"/>
      <c r="O2177" s="68"/>
      <c r="P2177" s="70"/>
    </row>
    <row r="2178" spans="1:16" x14ac:dyDescent="0.25">
      <c r="A2178" s="61">
        <v>41761</v>
      </c>
      <c r="B2178" s="64" t="str">
        <f t="shared" si="82"/>
        <v>sexta-feira</v>
      </c>
      <c r="C2178" s="54">
        <v>6.3700000000000007E-2</v>
      </c>
      <c r="D2178" s="53">
        <v>6.4500000000000002E-2</v>
      </c>
      <c r="E2178" s="50">
        <v>1288.83</v>
      </c>
      <c r="F2178" s="50">
        <v>1278.93</v>
      </c>
      <c r="G2178" s="55">
        <v>1277.6099999999999</v>
      </c>
      <c r="I2178" s="68"/>
      <c r="J2178" s="69"/>
      <c r="K2178" s="69"/>
      <c r="L2178" s="70"/>
      <c r="M2178" s="70"/>
      <c r="N2178" s="68"/>
      <c r="O2178" s="68"/>
      <c r="P2178" s="70"/>
    </row>
    <row r="2179" spans="1:16" x14ac:dyDescent="0.25">
      <c r="A2179" s="61">
        <v>41764</v>
      </c>
      <c r="B2179" s="64" t="str">
        <f t="shared" ref="B2179:B2242" si="83">TEXT(A2179,"dddd")</f>
        <v>segunda-feira</v>
      </c>
      <c r="C2179" s="54">
        <v>6.3099999999999989E-2</v>
      </c>
      <c r="D2179" s="53">
        <v>6.3899999999999998E-2</v>
      </c>
      <c r="E2179" s="50">
        <v>1296.95</v>
      </c>
      <c r="F2179" s="50">
        <v>1287</v>
      </c>
      <c r="G2179" s="55">
        <v>1286.3399999999999</v>
      </c>
      <c r="I2179" s="68"/>
      <c r="J2179" s="69"/>
      <c r="K2179" s="69"/>
      <c r="L2179" s="70"/>
      <c r="M2179" s="70"/>
      <c r="N2179" s="68"/>
      <c r="O2179" s="68"/>
      <c r="P2179" s="70"/>
    </row>
    <row r="2180" spans="1:16" x14ac:dyDescent="0.25">
      <c r="A2180" s="61">
        <v>41765</v>
      </c>
      <c r="B2180" s="64" t="str">
        <f t="shared" si="83"/>
        <v>terça-feira</v>
      </c>
      <c r="C2180" s="54">
        <v>6.3500000000000001E-2</v>
      </c>
      <c r="D2180" s="53">
        <v>6.4299999999999996E-2</v>
      </c>
      <c r="E2180" s="50">
        <v>1292.6199999999999</v>
      </c>
      <c r="F2180" s="50">
        <v>1282.7</v>
      </c>
      <c r="G2180" s="55">
        <v>1282.05</v>
      </c>
      <c r="I2180" s="68"/>
      <c r="J2180" s="69"/>
      <c r="K2180" s="69"/>
      <c r="L2180" s="70"/>
      <c r="M2180" s="70"/>
      <c r="N2180" s="68"/>
      <c r="O2180" s="68"/>
      <c r="P2180" s="70"/>
    </row>
    <row r="2181" spans="1:16" x14ac:dyDescent="0.25">
      <c r="A2181" s="61">
        <v>41766</v>
      </c>
      <c r="B2181" s="64" t="str">
        <f t="shared" si="83"/>
        <v>quarta-feira</v>
      </c>
      <c r="C2181" s="54">
        <v>6.2400000000000004E-2</v>
      </c>
      <c r="D2181" s="53">
        <v>6.3200000000000006E-2</v>
      </c>
      <c r="E2181" s="50">
        <v>1307.05</v>
      </c>
      <c r="F2181" s="50">
        <v>1297.02</v>
      </c>
      <c r="G2181" s="55">
        <v>1296.3599999999999</v>
      </c>
      <c r="I2181" s="68"/>
      <c r="J2181" s="69"/>
      <c r="K2181" s="69"/>
      <c r="L2181" s="70"/>
      <c r="M2181" s="70"/>
      <c r="N2181" s="68"/>
      <c r="O2181" s="68"/>
      <c r="P2181" s="70"/>
    </row>
    <row r="2182" spans="1:16" x14ac:dyDescent="0.25">
      <c r="A2182" s="61">
        <v>41767</v>
      </c>
      <c r="B2182" s="64" t="str">
        <f t="shared" si="83"/>
        <v>quinta-feira</v>
      </c>
      <c r="C2182" s="54">
        <v>6.2400000000000004E-2</v>
      </c>
      <c r="D2182" s="53">
        <v>6.3200000000000006E-2</v>
      </c>
      <c r="E2182" s="50">
        <v>1307.71</v>
      </c>
      <c r="F2182" s="50">
        <v>1297.67</v>
      </c>
      <c r="G2182" s="55">
        <v>1297.02</v>
      </c>
      <c r="I2182" s="68"/>
      <c r="J2182" s="69"/>
      <c r="K2182" s="69"/>
      <c r="L2182" s="70"/>
      <c r="M2182" s="70"/>
      <c r="N2182" s="68"/>
      <c r="O2182" s="68"/>
      <c r="P2182" s="70"/>
    </row>
    <row r="2183" spans="1:16" x14ac:dyDescent="0.25">
      <c r="A2183" s="61">
        <v>41768</v>
      </c>
      <c r="B2183" s="64" t="str">
        <f t="shared" si="83"/>
        <v>sexta-feira</v>
      </c>
      <c r="C2183" s="54">
        <v>6.2699999999999992E-2</v>
      </c>
      <c r="D2183" s="53">
        <v>6.3500000000000001E-2</v>
      </c>
      <c r="E2183" s="50">
        <v>1303.8800000000001</v>
      </c>
      <c r="F2183" s="50">
        <v>1293.8800000000001</v>
      </c>
      <c r="G2183" s="55">
        <v>1292.7</v>
      </c>
      <c r="I2183" s="68"/>
      <c r="J2183" s="69"/>
      <c r="K2183" s="69"/>
      <c r="L2183" s="70"/>
      <c r="M2183" s="70"/>
      <c r="N2183" s="68"/>
      <c r="O2183" s="68"/>
      <c r="P2183" s="70"/>
    </row>
    <row r="2184" spans="1:16" x14ac:dyDescent="0.25">
      <c r="A2184" s="61">
        <v>41771</v>
      </c>
      <c r="B2184" s="64" t="str">
        <f t="shared" si="83"/>
        <v>segunda-feira</v>
      </c>
      <c r="C2184" s="54">
        <v>6.2899999999999998E-2</v>
      </c>
      <c r="D2184" s="53">
        <v>6.3700000000000007E-2</v>
      </c>
      <c r="E2184" s="50">
        <v>1301.97</v>
      </c>
      <c r="F2184" s="50">
        <v>1291.99</v>
      </c>
      <c r="G2184" s="55">
        <v>1291.3900000000001</v>
      </c>
      <c r="I2184" s="68"/>
      <c r="J2184" s="69"/>
      <c r="K2184" s="69"/>
      <c r="L2184" s="70"/>
      <c r="M2184" s="70"/>
      <c r="N2184" s="68"/>
      <c r="O2184" s="68"/>
      <c r="P2184" s="70"/>
    </row>
    <row r="2185" spans="1:16" x14ac:dyDescent="0.25">
      <c r="A2185" s="61">
        <v>41772</v>
      </c>
      <c r="B2185" s="64" t="str">
        <f t="shared" si="83"/>
        <v>terça-feira</v>
      </c>
      <c r="C2185" s="54">
        <v>6.3200000000000006E-2</v>
      </c>
      <c r="D2185" s="53">
        <v>6.4000000000000001E-2</v>
      </c>
      <c r="E2185" s="50">
        <v>1298.83</v>
      </c>
      <c r="F2185" s="50">
        <v>1288.8800000000001</v>
      </c>
      <c r="G2185" s="55">
        <v>1288.27</v>
      </c>
      <c r="I2185" s="68"/>
      <c r="J2185" s="69"/>
      <c r="K2185" s="69"/>
      <c r="L2185" s="70"/>
      <c r="M2185" s="70"/>
      <c r="N2185" s="68"/>
      <c r="O2185" s="68"/>
      <c r="P2185" s="70"/>
    </row>
    <row r="2186" spans="1:16" x14ac:dyDescent="0.25">
      <c r="A2186" s="61">
        <v>41773</v>
      </c>
      <c r="B2186" s="64" t="str">
        <f t="shared" si="83"/>
        <v>quarta-feira</v>
      </c>
      <c r="C2186" s="54">
        <v>6.3099999999999989E-2</v>
      </c>
      <c r="D2186" s="53">
        <v>6.3899999999999998E-2</v>
      </c>
      <c r="E2186" s="50">
        <v>1300.68</v>
      </c>
      <c r="F2186" s="50">
        <v>1290.72</v>
      </c>
      <c r="G2186" s="55">
        <v>1290.1199999999999</v>
      </c>
      <c r="I2186" s="68"/>
      <c r="J2186" s="69"/>
      <c r="K2186" s="69"/>
      <c r="L2186" s="70"/>
      <c r="M2186" s="70"/>
      <c r="N2186" s="68"/>
      <c r="O2186" s="68"/>
      <c r="P2186" s="70"/>
    </row>
    <row r="2187" spans="1:16" x14ac:dyDescent="0.25">
      <c r="A2187" s="61">
        <v>41774</v>
      </c>
      <c r="B2187" s="64" t="str">
        <f t="shared" si="83"/>
        <v>quinta-feira</v>
      </c>
      <c r="C2187" s="54">
        <v>6.2400000000000004E-2</v>
      </c>
      <c r="D2187" s="53">
        <v>6.3200000000000006E-2</v>
      </c>
      <c r="E2187" s="50">
        <v>1309.98</v>
      </c>
      <c r="F2187" s="50">
        <v>1299.94</v>
      </c>
      <c r="G2187" s="55">
        <v>1299.43</v>
      </c>
      <c r="I2187" s="68"/>
      <c r="J2187" s="69"/>
      <c r="K2187" s="69"/>
      <c r="L2187" s="70"/>
      <c r="M2187" s="70"/>
      <c r="N2187" s="68"/>
      <c r="O2187" s="68"/>
      <c r="P2187" s="70"/>
    </row>
    <row r="2188" spans="1:16" x14ac:dyDescent="0.25">
      <c r="A2188" s="61">
        <v>41775</v>
      </c>
      <c r="B2188" s="64" t="str">
        <f t="shared" si="83"/>
        <v>sexta-feira</v>
      </c>
      <c r="C2188" s="54">
        <v>6.3E-2</v>
      </c>
      <c r="D2188" s="53">
        <v>6.3799999999999996E-2</v>
      </c>
      <c r="E2188" s="50">
        <v>1303.3499999999999</v>
      </c>
      <c r="F2188" s="50">
        <v>1293.3800000000001</v>
      </c>
      <c r="G2188" s="55">
        <v>1292.47</v>
      </c>
      <c r="I2188" s="68"/>
      <c r="J2188" s="69"/>
      <c r="K2188" s="69"/>
      <c r="L2188" s="70"/>
      <c r="M2188" s="70"/>
      <c r="N2188" s="68"/>
      <c r="O2188" s="68"/>
      <c r="P2188" s="70"/>
    </row>
    <row r="2189" spans="1:16" x14ac:dyDescent="0.25">
      <c r="A2189" s="61">
        <v>41778</v>
      </c>
      <c r="B2189" s="64" t="str">
        <f t="shared" si="83"/>
        <v>segunda-feira</v>
      </c>
      <c r="C2189" s="54">
        <v>6.3E-2</v>
      </c>
      <c r="D2189" s="53">
        <v>6.3799999999999996E-2</v>
      </c>
      <c r="E2189" s="50">
        <v>1303.8599999999999</v>
      </c>
      <c r="F2189" s="50">
        <v>1293.8900000000001</v>
      </c>
      <c r="G2189" s="55">
        <v>1293.3800000000001</v>
      </c>
      <c r="I2189" s="68"/>
      <c r="J2189" s="69"/>
      <c r="K2189" s="69"/>
      <c r="L2189" s="70"/>
      <c r="M2189" s="70"/>
      <c r="N2189" s="68"/>
      <c r="O2189" s="68"/>
      <c r="P2189" s="70"/>
    </row>
    <row r="2190" spans="1:16" x14ac:dyDescent="0.25">
      <c r="A2190" s="61">
        <v>41779</v>
      </c>
      <c r="B2190" s="64" t="str">
        <f t="shared" si="83"/>
        <v>terça-feira</v>
      </c>
      <c r="C2190" s="54">
        <v>6.2800000000000009E-2</v>
      </c>
      <c r="D2190" s="53">
        <v>6.3600000000000004E-2</v>
      </c>
      <c r="E2190" s="50">
        <v>1306.8900000000001</v>
      </c>
      <c r="F2190" s="50">
        <v>1296.8900000000001</v>
      </c>
      <c r="G2190" s="55">
        <v>1296.3800000000001</v>
      </c>
      <c r="I2190" s="68"/>
      <c r="J2190" s="69"/>
      <c r="K2190" s="69"/>
      <c r="L2190" s="70"/>
      <c r="M2190" s="70"/>
      <c r="N2190" s="68"/>
      <c r="O2190" s="68"/>
      <c r="P2190" s="70"/>
    </row>
    <row r="2191" spans="1:16" x14ac:dyDescent="0.25">
      <c r="A2191" s="61">
        <v>41780</v>
      </c>
      <c r="B2191" s="64" t="str">
        <f t="shared" si="83"/>
        <v>quarta-feira</v>
      </c>
      <c r="C2191" s="54">
        <v>6.2600000000000003E-2</v>
      </c>
      <c r="D2191" s="53">
        <v>6.3399999999999998E-2</v>
      </c>
      <c r="E2191" s="50">
        <v>1309.9100000000001</v>
      </c>
      <c r="F2191" s="50">
        <v>1299.9000000000001</v>
      </c>
      <c r="G2191" s="55">
        <v>1299.3800000000001</v>
      </c>
      <c r="I2191" s="68"/>
      <c r="J2191" s="69"/>
      <c r="K2191" s="69"/>
      <c r="L2191" s="70"/>
      <c r="M2191" s="70"/>
      <c r="N2191" s="68"/>
      <c r="O2191" s="68"/>
      <c r="P2191" s="70"/>
    </row>
    <row r="2192" spans="1:16" x14ac:dyDescent="0.25">
      <c r="A2192" s="61">
        <v>41781</v>
      </c>
      <c r="B2192" s="64" t="str">
        <f t="shared" si="83"/>
        <v>quinta-feira</v>
      </c>
      <c r="C2192" s="54">
        <v>6.1500000000000006E-2</v>
      </c>
      <c r="D2192" s="53">
        <v>6.2300000000000001E-2</v>
      </c>
      <c r="E2192" s="50">
        <v>1324.33</v>
      </c>
      <c r="F2192" s="50">
        <v>1314.2</v>
      </c>
      <c r="G2192" s="55">
        <v>1313.69</v>
      </c>
      <c r="I2192" s="68"/>
      <c r="J2192" s="69"/>
      <c r="K2192" s="69"/>
      <c r="L2192" s="70"/>
      <c r="M2192" s="70"/>
      <c r="N2192" s="68"/>
      <c r="O2192" s="68"/>
      <c r="P2192" s="70"/>
    </row>
    <row r="2193" spans="1:16" x14ac:dyDescent="0.25">
      <c r="A2193" s="61">
        <v>41782</v>
      </c>
      <c r="B2193" s="64" t="str">
        <f t="shared" si="83"/>
        <v>sexta-feira</v>
      </c>
      <c r="C2193" s="54">
        <v>6.0999999999999999E-2</v>
      </c>
      <c r="D2193" s="53">
        <v>6.1799999999999994E-2</v>
      </c>
      <c r="E2193" s="50">
        <v>1331.63</v>
      </c>
      <c r="F2193" s="50">
        <v>1321.44</v>
      </c>
      <c r="G2193" s="55">
        <v>1320.52</v>
      </c>
      <c r="I2193" s="68"/>
      <c r="J2193" s="69"/>
      <c r="K2193" s="69"/>
      <c r="L2193" s="70"/>
      <c r="M2193" s="70"/>
      <c r="N2193" s="68"/>
      <c r="O2193" s="68"/>
      <c r="P2193" s="70"/>
    </row>
    <row r="2194" spans="1:16" x14ac:dyDescent="0.25">
      <c r="A2194" s="61">
        <v>41785</v>
      </c>
      <c r="B2194" s="64" t="str">
        <f t="shared" si="83"/>
        <v>segunda-feira</v>
      </c>
      <c r="C2194" s="54">
        <v>6.1500000000000006E-2</v>
      </c>
      <c r="D2194" s="53">
        <v>6.2300000000000001E-2</v>
      </c>
      <c r="E2194" s="50">
        <v>1325.76</v>
      </c>
      <c r="F2194" s="50">
        <v>1315.63</v>
      </c>
      <c r="G2194" s="55">
        <v>1315.11</v>
      </c>
      <c r="I2194" s="68"/>
      <c r="J2194" s="69"/>
      <c r="K2194" s="69"/>
      <c r="L2194" s="70"/>
      <c r="M2194" s="70"/>
      <c r="N2194" s="68"/>
      <c r="O2194" s="68"/>
      <c r="P2194" s="70"/>
    </row>
    <row r="2195" spans="1:16" x14ac:dyDescent="0.25">
      <c r="A2195" s="61">
        <v>41786</v>
      </c>
      <c r="B2195" s="64" t="str">
        <f t="shared" si="83"/>
        <v>terça-feira</v>
      </c>
      <c r="C2195" s="54">
        <v>6.13E-2</v>
      </c>
      <c r="D2195" s="53">
        <v>6.2100000000000002E-2</v>
      </c>
      <c r="E2195" s="50">
        <v>1328.82</v>
      </c>
      <c r="F2195" s="50">
        <v>1318.67</v>
      </c>
      <c r="G2195" s="55">
        <v>1318.15</v>
      </c>
      <c r="I2195" s="68"/>
      <c r="J2195" s="69"/>
      <c r="K2195" s="69"/>
      <c r="L2195" s="70"/>
      <c r="M2195" s="70"/>
      <c r="N2195" s="68"/>
      <c r="O2195" s="68"/>
      <c r="P2195" s="70"/>
    </row>
    <row r="2196" spans="1:16" x14ac:dyDescent="0.25">
      <c r="A2196" s="61">
        <v>41787</v>
      </c>
      <c r="B2196" s="64" t="str">
        <f t="shared" si="83"/>
        <v>quarta-feira</v>
      </c>
      <c r="C2196" s="54">
        <v>6.2E-2</v>
      </c>
      <c r="D2196" s="53">
        <v>6.2800000000000009E-2</v>
      </c>
      <c r="E2196" s="50">
        <v>1320.45</v>
      </c>
      <c r="F2196" s="50">
        <v>1310.3699999999999</v>
      </c>
      <c r="G2196" s="55">
        <v>1309.8499999999999</v>
      </c>
      <c r="I2196" s="68"/>
      <c r="J2196" s="69"/>
      <c r="K2196" s="69"/>
      <c r="L2196" s="70"/>
      <c r="M2196" s="70"/>
      <c r="N2196" s="68"/>
      <c r="O2196" s="68"/>
      <c r="P2196" s="70"/>
    </row>
    <row r="2197" spans="1:16" x14ac:dyDescent="0.25">
      <c r="A2197" s="61">
        <v>41788</v>
      </c>
      <c r="B2197" s="64" t="str">
        <f t="shared" si="83"/>
        <v>quinta-feira</v>
      </c>
      <c r="C2197" s="54">
        <v>6.1200000000000004E-2</v>
      </c>
      <c r="D2197" s="53">
        <v>6.2E-2</v>
      </c>
      <c r="E2197" s="50">
        <v>1331.13</v>
      </c>
      <c r="F2197" s="50">
        <v>1320.96</v>
      </c>
      <c r="G2197" s="55">
        <v>1320.45</v>
      </c>
      <c r="I2197" s="68"/>
      <c r="J2197" s="69"/>
      <c r="K2197" s="69"/>
      <c r="L2197" s="70"/>
      <c r="M2197" s="70"/>
      <c r="N2197" s="68"/>
      <c r="O2197" s="68"/>
      <c r="P2197" s="70"/>
    </row>
    <row r="2198" spans="1:16" x14ac:dyDescent="0.25">
      <c r="A2198" s="61">
        <v>41789</v>
      </c>
      <c r="B2198" s="64" t="str">
        <f t="shared" si="83"/>
        <v>sexta-feira</v>
      </c>
      <c r="C2198" s="54">
        <v>6.0299999999999999E-2</v>
      </c>
      <c r="D2198" s="53">
        <v>6.1100000000000002E-2</v>
      </c>
      <c r="E2198" s="50">
        <v>1343.59</v>
      </c>
      <c r="F2198" s="50">
        <v>1333.33</v>
      </c>
      <c r="G2198" s="55">
        <v>1332.41</v>
      </c>
      <c r="I2198" s="68"/>
      <c r="J2198" s="69"/>
      <c r="K2198" s="69"/>
      <c r="L2198" s="70"/>
      <c r="M2198" s="70"/>
      <c r="N2198" s="68"/>
      <c r="O2198" s="68"/>
      <c r="P2198" s="70"/>
    </row>
    <row r="2199" spans="1:16" x14ac:dyDescent="0.25">
      <c r="A2199" s="61">
        <v>41792</v>
      </c>
      <c r="B2199" s="64" t="str">
        <f t="shared" si="83"/>
        <v>segunda-feira</v>
      </c>
      <c r="C2199" s="54">
        <v>5.9699999999999996E-2</v>
      </c>
      <c r="D2199" s="53">
        <v>6.0499999999999998E-2</v>
      </c>
      <c r="E2199" s="50">
        <v>1351.87</v>
      </c>
      <c r="F2199" s="50">
        <v>1341.53</v>
      </c>
      <c r="G2199" s="55">
        <v>1341.02</v>
      </c>
      <c r="I2199" s="68"/>
      <c r="J2199" s="69"/>
      <c r="K2199" s="69"/>
      <c r="L2199" s="70"/>
      <c r="M2199" s="70"/>
      <c r="N2199" s="68"/>
      <c r="O2199" s="68"/>
      <c r="P2199" s="70"/>
    </row>
    <row r="2200" spans="1:16" x14ac:dyDescent="0.25">
      <c r="A2200" s="61">
        <v>41793</v>
      </c>
      <c r="B2200" s="64" t="str">
        <f t="shared" si="83"/>
        <v>terça-feira</v>
      </c>
      <c r="C2200" s="54">
        <v>6.0899999999999996E-2</v>
      </c>
      <c r="D2200" s="53">
        <v>6.1699999999999998E-2</v>
      </c>
      <c r="E2200" s="50">
        <v>1336.92</v>
      </c>
      <c r="F2200" s="50">
        <v>1326.71</v>
      </c>
      <c r="G2200" s="55">
        <v>1326.2</v>
      </c>
      <c r="I2200" s="68"/>
      <c r="J2200" s="69"/>
      <c r="K2200" s="69"/>
      <c r="L2200" s="70"/>
      <c r="M2200" s="70"/>
      <c r="N2200" s="68"/>
      <c r="O2200" s="68"/>
      <c r="P2200" s="70"/>
    </row>
    <row r="2201" spans="1:16" x14ac:dyDescent="0.25">
      <c r="A2201" s="61">
        <v>41794</v>
      </c>
      <c r="B2201" s="64" t="str">
        <f t="shared" si="83"/>
        <v>quarta-feira</v>
      </c>
      <c r="C2201" s="54">
        <v>6.1799999999999994E-2</v>
      </c>
      <c r="D2201" s="53">
        <v>6.2600000000000003E-2</v>
      </c>
      <c r="E2201" s="50">
        <v>1325.96</v>
      </c>
      <c r="F2201" s="50">
        <v>1315.85</v>
      </c>
      <c r="G2201" s="55">
        <v>1315.34</v>
      </c>
      <c r="I2201" s="68"/>
      <c r="J2201" s="69"/>
      <c r="K2201" s="69"/>
      <c r="L2201" s="70"/>
      <c r="M2201" s="70"/>
      <c r="N2201" s="68"/>
      <c r="O2201" s="68"/>
      <c r="P2201" s="70"/>
    </row>
    <row r="2202" spans="1:16" x14ac:dyDescent="0.25">
      <c r="A2202" s="61">
        <v>41795</v>
      </c>
      <c r="B2202" s="64" t="str">
        <f t="shared" si="83"/>
        <v>quinta-feira</v>
      </c>
      <c r="C2202" s="54">
        <v>6.2100000000000002E-2</v>
      </c>
      <c r="D2202" s="53">
        <v>6.2899999999999998E-2</v>
      </c>
      <c r="E2202" s="50">
        <v>1322.68</v>
      </c>
      <c r="F2202" s="50">
        <v>1312.6</v>
      </c>
      <c r="G2202" s="55">
        <v>1312.09</v>
      </c>
      <c r="I2202" s="68"/>
      <c r="J2202" s="69"/>
      <c r="K2202" s="69"/>
      <c r="L2202" s="70"/>
      <c r="M2202" s="70"/>
      <c r="N2202" s="68"/>
      <c r="O2202" s="68"/>
      <c r="P2202" s="70"/>
    </row>
    <row r="2203" spans="1:16" x14ac:dyDescent="0.25">
      <c r="A2203" s="61">
        <v>41796</v>
      </c>
      <c r="B2203" s="64" t="str">
        <f t="shared" si="83"/>
        <v>sexta-feira</v>
      </c>
      <c r="C2203" s="54">
        <v>6.2199999999999998E-2</v>
      </c>
      <c r="D2203" s="53">
        <v>6.3E-2</v>
      </c>
      <c r="E2203" s="50">
        <v>1322.22</v>
      </c>
      <c r="F2203" s="50">
        <v>1312.16</v>
      </c>
      <c r="G2203" s="55">
        <v>1311.25</v>
      </c>
      <c r="I2203" s="68"/>
      <c r="J2203" s="69"/>
      <c r="K2203" s="69"/>
      <c r="L2203" s="70"/>
      <c r="M2203" s="70"/>
      <c r="N2203" s="68"/>
      <c r="O2203" s="68"/>
      <c r="P2203" s="70"/>
    </row>
    <row r="2204" spans="1:16" x14ac:dyDescent="0.25">
      <c r="A2204" s="61">
        <v>41799</v>
      </c>
      <c r="B2204" s="64" t="str">
        <f t="shared" si="83"/>
        <v>segunda-feira</v>
      </c>
      <c r="C2204" s="54">
        <v>6.0199999999999997E-2</v>
      </c>
      <c r="D2204" s="53">
        <v>6.0999999999999999E-2</v>
      </c>
      <c r="E2204" s="50">
        <v>1348.27</v>
      </c>
      <c r="F2204" s="50">
        <v>1337.99</v>
      </c>
      <c r="G2204" s="55">
        <v>1337.48</v>
      </c>
      <c r="I2204" s="68"/>
      <c r="J2204" s="69"/>
      <c r="K2204" s="69"/>
      <c r="L2204" s="70"/>
      <c r="M2204" s="70"/>
      <c r="N2204" s="68"/>
      <c r="O2204" s="68"/>
      <c r="P2204" s="70"/>
    </row>
    <row r="2205" spans="1:16" x14ac:dyDescent="0.25">
      <c r="A2205" s="61">
        <v>41800</v>
      </c>
      <c r="B2205" s="64" t="str">
        <f t="shared" si="83"/>
        <v>terça-feira</v>
      </c>
      <c r="C2205" s="54">
        <v>6.08E-2</v>
      </c>
      <c r="D2205" s="53">
        <v>6.1600000000000002E-2</v>
      </c>
      <c r="E2205" s="50">
        <v>1341.07</v>
      </c>
      <c r="F2205" s="50">
        <v>1330.85</v>
      </c>
      <c r="G2205" s="55">
        <v>1330.34</v>
      </c>
      <c r="I2205" s="68"/>
      <c r="J2205" s="69"/>
      <c r="K2205" s="69"/>
      <c r="L2205" s="70"/>
      <c r="M2205" s="70"/>
      <c r="N2205" s="68"/>
      <c r="O2205" s="68"/>
      <c r="P2205" s="70"/>
    </row>
    <row r="2206" spans="1:16" x14ac:dyDescent="0.25">
      <c r="A2206" s="61">
        <v>41801</v>
      </c>
      <c r="B2206" s="64" t="str">
        <f t="shared" si="83"/>
        <v>quarta-feira</v>
      </c>
      <c r="C2206" s="54">
        <v>6.13E-2</v>
      </c>
      <c r="D2206" s="53">
        <v>6.2100000000000002E-2</v>
      </c>
      <c r="E2206" s="50">
        <v>1335.7</v>
      </c>
      <c r="F2206" s="50">
        <v>1325.54</v>
      </c>
      <c r="G2206" s="55">
        <v>1324.51</v>
      </c>
      <c r="I2206" s="68"/>
      <c r="J2206" s="69"/>
      <c r="K2206" s="69"/>
      <c r="L2206" s="70"/>
      <c r="M2206" s="70"/>
      <c r="N2206" s="68"/>
      <c r="O2206" s="68"/>
      <c r="P2206" s="70"/>
    </row>
    <row r="2207" spans="1:16" x14ac:dyDescent="0.25">
      <c r="A2207" s="61">
        <v>41802</v>
      </c>
      <c r="B2207" s="64" t="str">
        <f t="shared" si="83"/>
        <v>quinta-feira</v>
      </c>
      <c r="C2207" s="54">
        <v>6.08E-2</v>
      </c>
      <c r="D2207" s="53">
        <v>6.1600000000000002E-2</v>
      </c>
      <c r="E2207" s="50">
        <v>1342.1</v>
      </c>
      <c r="F2207" s="50">
        <v>1331.88</v>
      </c>
      <c r="G2207" s="55">
        <v>1331.37</v>
      </c>
      <c r="I2207" s="68"/>
      <c r="J2207" s="69"/>
      <c r="K2207" s="69"/>
      <c r="L2207" s="70"/>
      <c r="M2207" s="70"/>
      <c r="N2207" s="68"/>
      <c r="O2207" s="68"/>
      <c r="P2207" s="70"/>
    </row>
    <row r="2208" spans="1:16" x14ac:dyDescent="0.25">
      <c r="A2208" s="61">
        <v>41803</v>
      </c>
      <c r="B2208" s="64" t="str">
        <f t="shared" si="83"/>
        <v>sexta-feira</v>
      </c>
      <c r="C2208" s="54">
        <v>6.08E-2</v>
      </c>
      <c r="D2208" s="53">
        <v>6.1600000000000002E-2</v>
      </c>
      <c r="E2208" s="50">
        <v>1342.96</v>
      </c>
      <c r="F2208" s="50">
        <v>1332.74</v>
      </c>
      <c r="G2208" s="55">
        <v>1331.88</v>
      </c>
      <c r="I2208" s="68"/>
      <c r="J2208" s="69"/>
      <c r="K2208" s="69"/>
      <c r="L2208" s="70"/>
      <c r="M2208" s="70"/>
      <c r="N2208" s="68"/>
      <c r="O2208" s="68"/>
      <c r="P2208" s="70"/>
    </row>
    <row r="2209" spans="1:16" x14ac:dyDescent="0.25">
      <c r="A2209" s="61">
        <v>41806</v>
      </c>
      <c r="B2209" s="64" t="str">
        <f t="shared" si="83"/>
        <v>segunda-feira</v>
      </c>
      <c r="C2209" s="54">
        <v>5.9900000000000002E-2</v>
      </c>
      <c r="D2209" s="53">
        <v>6.0700000000000004E-2</v>
      </c>
      <c r="E2209" s="50">
        <v>1355.5</v>
      </c>
      <c r="F2209" s="50">
        <v>1345.19</v>
      </c>
      <c r="G2209" s="55">
        <v>1344.25</v>
      </c>
      <c r="I2209" s="68"/>
      <c r="J2209" s="69"/>
      <c r="K2209" s="69"/>
      <c r="L2209" s="70"/>
      <c r="M2209" s="70"/>
      <c r="N2209" s="68"/>
      <c r="O2209" s="68"/>
      <c r="P2209" s="70"/>
    </row>
    <row r="2210" spans="1:16" x14ac:dyDescent="0.25">
      <c r="A2210" s="61">
        <v>41807</v>
      </c>
      <c r="B2210" s="64" t="str">
        <f t="shared" si="83"/>
        <v>terça-feira</v>
      </c>
      <c r="C2210" s="54">
        <v>6.1399999999999996E-2</v>
      </c>
      <c r="D2210" s="53">
        <v>6.2199999999999998E-2</v>
      </c>
      <c r="E2210" s="50">
        <v>1336.23</v>
      </c>
      <c r="F2210" s="50">
        <v>1326.08</v>
      </c>
      <c r="G2210" s="55">
        <v>1325.61</v>
      </c>
      <c r="I2210" s="68"/>
      <c r="J2210" s="69"/>
      <c r="K2210" s="69"/>
      <c r="L2210" s="70"/>
      <c r="M2210" s="70"/>
      <c r="N2210" s="68"/>
      <c r="O2210" s="68"/>
      <c r="P2210" s="70"/>
    </row>
    <row r="2211" spans="1:16" x14ac:dyDescent="0.25">
      <c r="A2211" s="61">
        <v>41808</v>
      </c>
      <c r="B2211" s="64" t="str">
        <f t="shared" si="83"/>
        <v>quarta-feira</v>
      </c>
      <c r="C2211" s="54">
        <v>6.1799999999999994E-2</v>
      </c>
      <c r="D2211" s="53">
        <v>6.2600000000000003E-2</v>
      </c>
      <c r="E2211" s="50">
        <v>1331.77</v>
      </c>
      <c r="F2211" s="50">
        <v>1321.66</v>
      </c>
      <c r="G2211" s="55">
        <v>1321.04</v>
      </c>
      <c r="I2211" s="68"/>
      <c r="J2211" s="69"/>
      <c r="K2211" s="69"/>
      <c r="L2211" s="70"/>
      <c r="M2211" s="70"/>
      <c r="N2211" s="68"/>
      <c r="O2211" s="68"/>
      <c r="P2211" s="70"/>
    </row>
    <row r="2212" spans="1:16" x14ac:dyDescent="0.25">
      <c r="A2212" s="61">
        <v>41810</v>
      </c>
      <c r="B2212" s="64" t="str">
        <f t="shared" si="83"/>
        <v>sexta-feira</v>
      </c>
      <c r="C2212" s="54">
        <v>6.1200000000000004E-2</v>
      </c>
      <c r="D2212" s="53">
        <v>6.2E-2</v>
      </c>
      <c r="E2212" s="50">
        <v>1340.79</v>
      </c>
      <c r="F2212" s="50">
        <v>1330.61</v>
      </c>
      <c r="G2212" s="55">
        <v>1329.3</v>
      </c>
      <c r="I2212" s="68"/>
      <c r="J2212" s="69"/>
      <c r="K2212" s="69"/>
      <c r="L2212" s="70"/>
      <c r="M2212" s="70"/>
      <c r="N2212" s="68"/>
      <c r="O2212" s="68"/>
      <c r="P2212" s="70"/>
    </row>
    <row r="2213" spans="1:16" x14ac:dyDescent="0.25">
      <c r="A2213" s="61">
        <v>41813</v>
      </c>
      <c r="B2213" s="64" t="str">
        <f t="shared" si="83"/>
        <v>segunda-feira</v>
      </c>
      <c r="C2213" s="54">
        <v>6.1200000000000004E-2</v>
      </c>
      <c r="D2213" s="53">
        <v>6.2E-2</v>
      </c>
      <c r="E2213" s="50">
        <v>1340.79</v>
      </c>
      <c r="F2213" s="50">
        <v>1330.61</v>
      </c>
      <c r="G2213" s="55">
        <v>1330.13</v>
      </c>
      <c r="I2213" s="68"/>
      <c r="J2213" s="69"/>
      <c r="K2213" s="69"/>
      <c r="L2213" s="70"/>
      <c r="M2213" s="70"/>
      <c r="N2213" s="68"/>
      <c r="O2213" s="68"/>
      <c r="P2213" s="70"/>
    </row>
    <row r="2214" spans="1:16" x14ac:dyDescent="0.25">
      <c r="A2214" s="61">
        <v>41814</v>
      </c>
      <c r="B2214" s="64" t="str">
        <f t="shared" si="83"/>
        <v>terça-feira</v>
      </c>
      <c r="C2214" s="54">
        <v>6.1100000000000002E-2</v>
      </c>
      <c r="D2214" s="53">
        <v>6.1900000000000004E-2</v>
      </c>
      <c r="E2214" s="50">
        <v>1342.55</v>
      </c>
      <c r="F2214" s="50">
        <v>1332.36</v>
      </c>
      <c r="G2214" s="55">
        <v>1331.88</v>
      </c>
      <c r="I2214" s="68"/>
      <c r="J2214" s="69"/>
      <c r="K2214" s="69"/>
      <c r="L2214" s="70"/>
      <c r="M2214" s="70"/>
      <c r="N2214" s="68"/>
      <c r="O2214" s="68"/>
      <c r="P2214" s="70"/>
    </row>
    <row r="2215" spans="1:16" x14ac:dyDescent="0.25">
      <c r="A2215" s="61">
        <v>41815</v>
      </c>
      <c r="B2215" s="64" t="str">
        <f t="shared" si="83"/>
        <v>quarta-feira</v>
      </c>
      <c r="C2215" s="54">
        <v>6.0299999999999999E-2</v>
      </c>
      <c r="D2215" s="53">
        <v>6.1100000000000002E-2</v>
      </c>
      <c r="E2215" s="50">
        <v>1353.8</v>
      </c>
      <c r="F2215" s="50">
        <v>1343.52</v>
      </c>
      <c r="G2215" s="55">
        <v>1342.55</v>
      </c>
      <c r="I2215" s="68"/>
      <c r="J2215" s="69"/>
      <c r="K2215" s="69"/>
      <c r="L2215" s="70"/>
      <c r="M2215" s="70"/>
      <c r="N2215" s="68"/>
      <c r="O2215" s="68"/>
      <c r="P2215" s="70"/>
    </row>
    <row r="2216" spans="1:16" x14ac:dyDescent="0.25">
      <c r="A2216" s="61">
        <v>41816</v>
      </c>
      <c r="B2216" s="64" t="str">
        <f t="shared" si="83"/>
        <v>quinta-feira</v>
      </c>
      <c r="C2216" s="54">
        <v>6.0100000000000001E-2</v>
      </c>
      <c r="D2216" s="53">
        <v>6.0899999999999996E-2</v>
      </c>
      <c r="E2216" s="50">
        <v>1356.38</v>
      </c>
      <c r="F2216" s="50">
        <v>1346.09</v>
      </c>
      <c r="G2216" s="55">
        <v>1345.6</v>
      </c>
      <c r="I2216" s="68"/>
      <c r="J2216" s="69"/>
      <c r="K2216" s="69"/>
      <c r="L2216" s="70"/>
      <c r="M2216" s="70"/>
      <c r="N2216" s="68"/>
      <c r="O2216" s="68"/>
      <c r="P2216" s="70"/>
    </row>
    <row r="2217" spans="1:16" x14ac:dyDescent="0.25">
      <c r="A2217" s="61">
        <v>41817</v>
      </c>
      <c r="B2217" s="64" t="str">
        <f t="shared" si="83"/>
        <v>sexta-feira</v>
      </c>
      <c r="C2217" s="54">
        <v>5.9500000000000004E-2</v>
      </c>
      <c r="D2217" s="53">
        <v>6.0299999999999999E-2</v>
      </c>
      <c r="E2217" s="50">
        <v>1365.47</v>
      </c>
      <c r="F2217" s="50">
        <v>1355.11</v>
      </c>
      <c r="G2217" s="55">
        <v>1353.8</v>
      </c>
      <c r="I2217" s="68"/>
      <c r="J2217" s="69"/>
      <c r="K2217" s="69"/>
      <c r="L2217" s="70"/>
      <c r="M2217" s="70"/>
      <c r="N2217" s="68"/>
      <c r="O2217" s="68"/>
      <c r="P2217" s="70"/>
    </row>
    <row r="2218" spans="1:16" x14ac:dyDescent="0.25">
      <c r="A2218" s="61">
        <v>41820</v>
      </c>
      <c r="B2218" s="64" t="str">
        <f t="shared" si="83"/>
        <v>segunda-feira</v>
      </c>
      <c r="C2218" s="54">
        <v>6.08E-2</v>
      </c>
      <c r="D2218" s="53">
        <v>6.1600000000000002E-2</v>
      </c>
      <c r="E2218" s="50">
        <v>1348.68</v>
      </c>
      <c r="F2218" s="50">
        <v>1338.46</v>
      </c>
      <c r="G2218" s="55">
        <v>1337.97</v>
      </c>
      <c r="I2218" s="68"/>
      <c r="J2218" s="69"/>
      <c r="K2218" s="69"/>
      <c r="L2218" s="70"/>
      <c r="M2218" s="70"/>
      <c r="N2218" s="68"/>
      <c r="O2218" s="68"/>
      <c r="P2218" s="70"/>
    </row>
    <row r="2219" spans="1:16" x14ac:dyDescent="0.25">
      <c r="A2219" s="61">
        <v>41821</v>
      </c>
      <c r="B2219" s="64" t="str">
        <f t="shared" si="83"/>
        <v>terça-feira</v>
      </c>
      <c r="C2219" s="54">
        <v>6.0999999999999999E-2</v>
      </c>
      <c r="D2219" s="53">
        <v>6.1799999999999994E-2</v>
      </c>
      <c r="E2219" s="50">
        <v>1346.6</v>
      </c>
      <c r="F2219" s="50">
        <v>1336.4</v>
      </c>
      <c r="G2219" s="55">
        <v>1335.92</v>
      </c>
      <c r="I2219" s="68"/>
      <c r="J2219" s="69"/>
      <c r="K2219" s="69"/>
      <c r="L2219" s="70"/>
      <c r="M2219" s="70"/>
      <c r="N2219" s="68"/>
      <c r="O2219" s="68"/>
      <c r="P2219" s="70"/>
    </row>
    <row r="2220" spans="1:16" x14ac:dyDescent="0.25">
      <c r="A2220" s="61">
        <v>41822</v>
      </c>
      <c r="B2220" s="64" t="str">
        <f t="shared" si="83"/>
        <v>quarta-feira</v>
      </c>
      <c r="C2220" s="54">
        <v>6.0199999999999997E-2</v>
      </c>
      <c r="D2220" s="53">
        <v>6.0999999999999999E-2</v>
      </c>
      <c r="E2220" s="50">
        <v>1357.37</v>
      </c>
      <c r="F2220" s="50">
        <v>1347.09</v>
      </c>
      <c r="G2220" s="55">
        <v>1346.6</v>
      </c>
      <c r="I2220" s="68"/>
      <c r="J2220" s="69"/>
      <c r="K2220" s="69"/>
      <c r="L2220" s="70"/>
      <c r="M2220" s="70"/>
      <c r="N2220" s="68"/>
      <c r="O2220" s="68"/>
      <c r="P2220" s="70"/>
    </row>
    <row r="2221" spans="1:16" x14ac:dyDescent="0.25">
      <c r="A2221" s="61">
        <v>41823</v>
      </c>
      <c r="B2221" s="64" t="str">
        <f t="shared" si="83"/>
        <v>quinta-feira</v>
      </c>
      <c r="C2221" s="54">
        <v>6.08E-2</v>
      </c>
      <c r="D2221" s="53">
        <v>6.1600000000000002E-2</v>
      </c>
      <c r="E2221" s="50">
        <v>1350.97</v>
      </c>
      <c r="F2221" s="50">
        <v>1340.75</v>
      </c>
      <c r="G2221" s="55">
        <v>1339.43</v>
      </c>
      <c r="I2221" s="68"/>
      <c r="J2221" s="69"/>
      <c r="K2221" s="69"/>
      <c r="L2221" s="70"/>
      <c r="M2221" s="70"/>
      <c r="N2221" s="68"/>
      <c r="O2221" s="68"/>
      <c r="P2221" s="70"/>
    </row>
    <row r="2222" spans="1:16" x14ac:dyDescent="0.25">
      <c r="A2222" s="61">
        <v>41824</v>
      </c>
      <c r="B2222" s="64" t="str">
        <f t="shared" si="83"/>
        <v>sexta-feira</v>
      </c>
      <c r="C2222" s="54">
        <v>6.0499999999999998E-2</v>
      </c>
      <c r="D2222" s="53">
        <v>6.13E-2</v>
      </c>
      <c r="E2222" s="50">
        <v>1354.82</v>
      </c>
      <c r="F2222" s="50">
        <v>1344.57</v>
      </c>
      <c r="G2222" s="55">
        <v>1343.74</v>
      </c>
      <c r="I2222" s="68"/>
      <c r="J2222" s="69"/>
      <c r="K2222" s="69"/>
      <c r="L2222" s="70"/>
      <c r="M2222" s="70"/>
      <c r="N2222" s="68"/>
      <c r="O2222" s="68"/>
      <c r="P2222" s="70"/>
    </row>
    <row r="2223" spans="1:16" x14ac:dyDescent="0.25">
      <c r="A2223" s="61">
        <v>41827</v>
      </c>
      <c r="B2223" s="64" t="str">
        <f t="shared" si="83"/>
        <v>segunda-feira</v>
      </c>
      <c r="C2223" s="54">
        <v>6.0400000000000002E-2</v>
      </c>
      <c r="D2223" s="53">
        <v>6.1200000000000004E-2</v>
      </c>
      <c r="E2223" s="50">
        <v>1357.57</v>
      </c>
      <c r="F2223" s="50">
        <v>1347.31</v>
      </c>
      <c r="G2223" s="55">
        <v>1345.85</v>
      </c>
      <c r="I2223" s="68"/>
      <c r="J2223" s="69"/>
      <c r="K2223" s="69"/>
      <c r="L2223" s="70"/>
      <c r="M2223" s="70"/>
      <c r="N2223" s="68"/>
      <c r="O2223" s="68"/>
      <c r="P2223" s="70"/>
    </row>
    <row r="2224" spans="1:16" x14ac:dyDescent="0.25">
      <c r="A2224" s="61">
        <v>41828</v>
      </c>
      <c r="B2224" s="64" t="str">
        <f t="shared" si="83"/>
        <v>terça-feira</v>
      </c>
      <c r="C2224" s="54">
        <v>6.0199999999999997E-2</v>
      </c>
      <c r="D2224" s="53">
        <v>6.0999999999999999E-2</v>
      </c>
      <c r="E2224" s="50">
        <v>1360.38</v>
      </c>
      <c r="F2224" s="50">
        <v>1350.09</v>
      </c>
      <c r="G2224" s="55">
        <v>1349.1</v>
      </c>
      <c r="I2224" s="68"/>
      <c r="J2224" s="69"/>
      <c r="K2224" s="69"/>
      <c r="L2224" s="70"/>
      <c r="M2224" s="70"/>
      <c r="N2224" s="68"/>
      <c r="O2224" s="68"/>
      <c r="P2224" s="70"/>
    </row>
    <row r="2225" spans="1:16" x14ac:dyDescent="0.25">
      <c r="A2225" s="61">
        <v>41829</v>
      </c>
      <c r="B2225" s="64" t="str">
        <f t="shared" si="83"/>
        <v>quarta-feira</v>
      </c>
      <c r="C2225" s="54">
        <v>6.0100000000000001E-2</v>
      </c>
      <c r="D2225" s="53">
        <v>6.0899999999999996E-2</v>
      </c>
      <c r="E2225" s="50">
        <v>1361.67</v>
      </c>
      <c r="F2225" s="50">
        <v>1351.37</v>
      </c>
      <c r="G2225" s="55">
        <v>1350.88</v>
      </c>
      <c r="I2225" s="68"/>
      <c r="J2225" s="69"/>
      <c r="K2225" s="69"/>
      <c r="L2225" s="70"/>
      <c r="M2225" s="70"/>
      <c r="N2225" s="68"/>
      <c r="O2225" s="68"/>
      <c r="P2225" s="70"/>
    </row>
    <row r="2226" spans="1:16" x14ac:dyDescent="0.25">
      <c r="A2226" s="61">
        <v>41830</v>
      </c>
      <c r="B2226" s="64" t="str">
        <f t="shared" si="83"/>
        <v>quinta-feira</v>
      </c>
      <c r="C2226" s="54">
        <v>6.0100000000000001E-2</v>
      </c>
      <c r="D2226" s="53">
        <v>6.0899999999999996E-2</v>
      </c>
      <c r="E2226" s="50">
        <v>1362.17</v>
      </c>
      <c r="F2226" s="50">
        <v>1351.87</v>
      </c>
      <c r="G2226" s="55">
        <v>1351.37</v>
      </c>
      <c r="I2226" s="68"/>
      <c r="J2226" s="69"/>
      <c r="K2226" s="69"/>
      <c r="L2226" s="70"/>
      <c r="M2226" s="70"/>
      <c r="N2226" s="68"/>
      <c r="O2226" s="68"/>
      <c r="P2226" s="70"/>
    </row>
    <row r="2227" spans="1:16" x14ac:dyDescent="0.25">
      <c r="A2227" s="61">
        <v>41831</v>
      </c>
      <c r="B2227" s="64" t="str">
        <f t="shared" si="83"/>
        <v>sexta-feira</v>
      </c>
      <c r="C2227" s="54">
        <v>6.0299999999999999E-2</v>
      </c>
      <c r="D2227" s="53">
        <v>6.1100000000000002E-2</v>
      </c>
      <c r="E2227" s="50">
        <v>1360.44</v>
      </c>
      <c r="F2227" s="50">
        <v>1350.17</v>
      </c>
      <c r="G2227" s="55">
        <v>1349.31</v>
      </c>
      <c r="I2227" s="68"/>
      <c r="J2227" s="69"/>
      <c r="K2227" s="69"/>
      <c r="L2227" s="70"/>
      <c r="M2227" s="70"/>
      <c r="N2227" s="68"/>
      <c r="O2227" s="68"/>
      <c r="P2227" s="70"/>
    </row>
    <row r="2228" spans="1:16" x14ac:dyDescent="0.25">
      <c r="A2228" s="61">
        <v>41834</v>
      </c>
      <c r="B2228" s="64" t="str">
        <f t="shared" si="83"/>
        <v>segunda-feira</v>
      </c>
      <c r="C2228" s="54">
        <v>6.0499999999999998E-2</v>
      </c>
      <c r="D2228" s="53">
        <v>6.13E-2</v>
      </c>
      <c r="E2228" s="50">
        <v>1358.36</v>
      </c>
      <c r="F2228" s="50">
        <v>1348.11</v>
      </c>
      <c r="G2228" s="55">
        <v>1347.61</v>
      </c>
      <c r="I2228" s="68"/>
      <c r="J2228" s="69"/>
      <c r="K2228" s="69"/>
      <c r="L2228" s="70"/>
      <c r="M2228" s="70"/>
      <c r="N2228" s="68"/>
      <c r="O2228" s="68"/>
      <c r="P2228" s="70"/>
    </row>
    <row r="2229" spans="1:16" x14ac:dyDescent="0.25">
      <c r="A2229" s="61">
        <v>41835</v>
      </c>
      <c r="B2229" s="64" t="str">
        <f t="shared" si="83"/>
        <v>terça-feira</v>
      </c>
      <c r="C2229" s="54">
        <v>6.0100000000000001E-2</v>
      </c>
      <c r="D2229" s="53">
        <v>6.0899999999999996E-2</v>
      </c>
      <c r="E2229" s="50">
        <v>1363.95</v>
      </c>
      <c r="F2229" s="50">
        <v>1353.65</v>
      </c>
      <c r="G2229" s="55">
        <v>1353.22</v>
      </c>
      <c r="I2229" s="68"/>
      <c r="J2229" s="69"/>
      <c r="K2229" s="69"/>
      <c r="L2229" s="70"/>
      <c r="M2229" s="70"/>
      <c r="N2229" s="68"/>
      <c r="O2229" s="68"/>
      <c r="P2229" s="70"/>
    </row>
    <row r="2230" spans="1:16" x14ac:dyDescent="0.25">
      <c r="A2230" s="61">
        <v>41836</v>
      </c>
      <c r="B2230" s="64" t="str">
        <f t="shared" si="83"/>
        <v>quarta-feira</v>
      </c>
      <c r="C2230" s="54">
        <v>6.0400000000000002E-2</v>
      </c>
      <c r="D2230" s="53">
        <v>6.1200000000000004E-2</v>
      </c>
      <c r="E2230" s="50">
        <v>1360.5</v>
      </c>
      <c r="F2230" s="50">
        <v>1350.24</v>
      </c>
      <c r="G2230" s="55">
        <v>1349.81</v>
      </c>
      <c r="I2230" s="68"/>
      <c r="J2230" s="69"/>
      <c r="K2230" s="69"/>
      <c r="L2230" s="70"/>
      <c r="M2230" s="70"/>
      <c r="N2230" s="68"/>
      <c r="O2230" s="68"/>
      <c r="P2230" s="70"/>
    </row>
    <row r="2231" spans="1:16" x14ac:dyDescent="0.25">
      <c r="A2231" s="61">
        <v>41837</v>
      </c>
      <c r="B2231" s="64" t="str">
        <f t="shared" si="83"/>
        <v>quinta-feira</v>
      </c>
      <c r="C2231" s="54">
        <v>6.0299999999999999E-2</v>
      </c>
      <c r="D2231" s="53">
        <v>6.1100000000000002E-2</v>
      </c>
      <c r="E2231" s="50">
        <v>1362.22</v>
      </c>
      <c r="F2231" s="50">
        <v>1351.94</v>
      </c>
      <c r="G2231" s="55">
        <v>1351.52</v>
      </c>
      <c r="I2231" s="68"/>
      <c r="J2231" s="69"/>
      <c r="K2231" s="69"/>
      <c r="L2231" s="70"/>
      <c r="M2231" s="70"/>
      <c r="N2231" s="68"/>
      <c r="O2231" s="68"/>
      <c r="P2231" s="70"/>
    </row>
    <row r="2232" spans="1:16" x14ac:dyDescent="0.25">
      <c r="A2232" s="61">
        <v>41838</v>
      </c>
      <c r="B2232" s="64" t="str">
        <f t="shared" si="83"/>
        <v>sexta-feira</v>
      </c>
      <c r="C2232" s="54">
        <v>6.0299999999999999E-2</v>
      </c>
      <c r="D2232" s="53">
        <v>6.1100000000000002E-2</v>
      </c>
      <c r="E2232" s="50">
        <v>1362.86</v>
      </c>
      <c r="F2232" s="50">
        <v>1352.59</v>
      </c>
      <c r="G2232" s="55">
        <v>1351.94</v>
      </c>
      <c r="I2232" s="68"/>
      <c r="J2232" s="69"/>
      <c r="K2232" s="69"/>
      <c r="L2232" s="70"/>
      <c r="M2232" s="70"/>
      <c r="N2232" s="68"/>
      <c r="O2232" s="68"/>
      <c r="P2232" s="70"/>
    </row>
    <row r="2233" spans="1:16" x14ac:dyDescent="0.25">
      <c r="A2233" s="61">
        <v>41841</v>
      </c>
      <c r="B2233" s="64" t="str">
        <f t="shared" si="83"/>
        <v>segunda-feira</v>
      </c>
      <c r="C2233" s="54">
        <v>5.8799999999999998E-2</v>
      </c>
      <c r="D2233" s="53">
        <v>5.96E-2</v>
      </c>
      <c r="E2233" s="50">
        <v>1382.79</v>
      </c>
      <c r="F2233" s="50">
        <v>1372.35</v>
      </c>
      <c r="G2233" s="55">
        <v>1371.93</v>
      </c>
      <c r="I2233" s="68"/>
      <c r="J2233" s="69"/>
      <c r="K2233" s="69"/>
      <c r="L2233" s="70"/>
      <c r="M2233" s="70"/>
      <c r="N2233" s="68"/>
      <c r="O2233" s="68"/>
      <c r="P2233" s="70"/>
    </row>
    <row r="2234" spans="1:16" x14ac:dyDescent="0.25">
      <c r="A2234" s="61">
        <v>41842</v>
      </c>
      <c r="B2234" s="64" t="str">
        <f t="shared" si="83"/>
        <v>terça-feira</v>
      </c>
      <c r="C2234" s="54">
        <v>5.8099999999999999E-2</v>
      </c>
      <c r="D2234" s="53">
        <v>5.8899999999999994E-2</v>
      </c>
      <c r="E2234" s="50">
        <v>1392.42</v>
      </c>
      <c r="F2234" s="50">
        <v>1381.91</v>
      </c>
      <c r="G2234" s="55">
        <v>1381.48</v>
      </c>
      <c r="I2234" s="68"/>
      <c r="J2234" s="69"/>
      <c r="K2234" s="69"/>
      <c r="L2234" s="70"/>
      <c r="M2234" s="70"/>
      <c r="N2234" s="68"/>
      <c r="O2234" s="68"/>
      <c r="P2234" s="70"/>
    </row>
    <row r="2235" spans="1:16" x14ac:dyDescent="0.25">
      <c r="A2235" s="61">
        <v>41843</v>
      </c>
      <c r="B2235" s="64" t="str">
        <f t="shared" si="83"/>
        <v>quarta-feira</v>
      </c>
      <c r="C2235" s="54">
        <v>5.7300000000000004E-2</v>
      </c>
      <c r="D2235" s="53">
        <v>5.8099999999999999E-2</v>
      </c>
      <c r="E2235" s="50">
        <v>1402.91</v>
      </c>
      <c r="F2235" s="50">
        <v>1392.32</v>
      </c>
      <c r="G2235" s="55">
        <v>1391.95</v>
      </c>
      <c r="I2235" s="68"/>
      <c r="J2235" s="69"/>
      <c r="K2235" s="69"/>
      <c r="L2235" s="70"/>
      <c r="M2235" s="70"/>
      <c r="N2235" s="68"/>
      <c r="O2235" s="68"/>
      <c r="P2235" s="70"/>
    </row>
    <row r="2236" spans="1:16" x14ac:dyDescent="0.25">
      <c r="A2236" s="61">
        <v>41844</v>
      </c>
      <c r="B2236" s="64" t="str">
        <f t="shared" si="83"/>
        <v>quinta-feira</v>
      </c>
      <c r="C2236" s="54">
        <v>5.8099999999999999E-2</v>
      </c>
      <c r="D2236" s="53">
        <v>5.8899999999999994E-2</v>
      </c>
      <c r="E2236" s="50">
        <v>1392.68</v>
      </c>
      <c r="F2236" s="50">
        <v>1382.18</v>
      </c>
      <c r="G2236" s="55">
        <v>1381.81</v>
      </c>
      <c r="I2236" s="68"/>
      <c r="J2236" s="69"/>
      <c r="K2236" s="69"/>
      <c r="L2236" s="70"/>
      <c r="M2236" s="70"/>
      <c r="N2236" s="68"/>
      <c r="O2236" s="68"/>
      <c r="P2236" s="70"/>
    </row>
    <row r="2237" spans="1:16" x14ac:dyDescent="0.25">
      <c r="A2237" s="61">
        <v>41845</v>
      </c>
      <c r="B2237" s="64" t="str">
        <f t="shared" si="83"/>
        <v>sexta-feira</v>
      </c>
      <c r="C2237" s="54">
        <v>5.8700000000000002E-2</v>
      </c>
      <c r="D2237" s="53">
        <v>5.9500000000000004E-2</v>
      </c>
      <c r="E2237" s="50">
        <v>1385.27</v>
      </c>
      <c r="F2237" s="50">
        <v>1374.83</v>
      </c>
      <c r="G2237" s="55">
        <v>1374.36</v>
      </c>
      <c r="I2237" s="68"/>
      <c r="J2237" s="69"/>
      <c r="K2237" s="69"/>
      <c r="L2237" s="70"/>
      <c r="M2237" s="70"/>
      <c r="N2237" s="68"/>
      <c r="O2237" s="68"/>
      <c r="P2237" s="70"/>
    </row>
    <row r="2238" spans="1:16" x14ac:dyDescent="0.25">
      <c r="A2238" s="61">
        <v>41848</v>
      </c>
      <c r="B2238" s="64" t="str">
        <f t="shared" si="83"/>
        <v>segunda-feira</v>
      </c>
      <c r="C2238" s="54">
        <v>5.8200000000000002E-2</v>
      </c>
      <c r="D2238" s="53">
        <v>5.9000000000000004E-2</v>
      </c>
      <c r="E2238" s="50">
        <v>1392.21</v>
      </c>
      <c r="F2238" s="50">
        <v>1381.71</v>
      </c>
      <c r="G2238" s="55">
        <v>1381.35</v>
      </c>
      <c r="I2238" s="68"/>
      <c r="J2238" s="69"/>
      <c r="K2238" s="69"/>
      <c r="L2238" s="70"/>
      <c r="M2238" s="70"/>
      <c r="N2238" s="68"/>
      <c r="O2238" s="68"/>
      <c r="P2238" s="70"/>
    </row>
    <row r="2239" spans="1:16" x14ac:dyDescent="0.25">
      <c r="A2239" s="61">
        <v>41849</v>
      </c>
      <c r="B2239" s="64" t="str">
        <f t="shared" si="83"/>
        <v>terça-feira</v>
      </c>
      <c r="C2239" s="54">
        <v>5.8600000000000006E-2</v>
      </c>
      <c r="D2239" s="53">
        <v>5.9400000000000001E-2</v>
      </c>
      <c r="E2239" s="50">
        <v>1387.32</v>
      </c>
      <c r="F2239" s="50">
        <v>1376.87</v>
      </c>
      <c r="G2239" s="55">
        <v>1376.5</v>
      </c>
      <c r="I2239" s="68"/>
      <c r="J2239" s="69"/>
      <c r="K2239" s="69"/>
      <c r="L2239" s="70"/>
      <c r="M2239" s="70"/>
      <c r="N2239" s="68"/>
      <c r="O2239" s="68"/>
      <c r="P2239" s="70"/>
    </row>
    <row r="2240" spans="1:16" x14ac:dyDescent="0.25">
      <c r="A2240" s="61">
        <v>41850</v>
      </c>
      <c r="B2240" s="64" t="str">
        <f t="shared" si="83"/>
        <v>quarta-feira</v>
      </c>
      <c r="C2240" s="54">
        <v>5.9400000000000001E-2</v>
      </c>
      <c r="D2240" s="53">
        <v>6.0199999999999997E-2</v>
      </c>
      <c r="E2240" s="50">
        <v>1377.24</v>
      </c>
      <c r="F2240" s="50">
        <v>1366.88</v>
      </c>
      <c r="G2240" s="55">
        <v>1366.5</v>
      </c>
      <c r="I2240" s="68"/>
      <c r="J2240" s="69"/>
      <c r="K2240" s="69"/>
      <c r="L2240" s="70"/>
      <c r="M2240" s="70"/>
      <c r="N2240" s="68"/>
      <c r="O2240" s="68"/>
      <c r="P2240" s="70"/>
    </row>
    <row r="2241" spans="1:16" x14ac:dyDescent="0.25">
      <c r="A2241" s="61">
        <v>41851</v>
      </c>
      <c r="B2241" s="64" t="str">
        <f t="shared" si="83"/>
        <v>quinta-feira</v>
      </c>
      <c r="C2241" s="54">
        <v>5.9900000000000002E-2</v>
      </c>
      <c r="D2241" s="53">
        <v>6.0700000000000004E-2</v>
      </c>
      <c r="E2241" s="50">
        <v>1371.12</v>
      </c>
      <c r="F2241" s="50">
        <v>1360.81</v>
      </c>
      <c r="G2241" s="55">
        <v>1360.44</v>
      </c>
      <c r="I2241" s="68"/>
      <c r="J2241" s="69"/>
      <c r="K2241" s="69"/>
      <c r="L2241" s="70"/>
      <c r="M2241" s="70"/>
      <c r="N2241" s="68"/>
      <c r="O2241" s="68"/>
      <c r="P2241" s="70"/>
    </row>
    <row r="2242" spans="1:16" x14ac:dyDescent="0.25">
      <c r="A2242" s="61">
        <v>41852</v>
      </c>
      <c r="B2242" s="64" t="str">
        <f t="shared" si="83"/>
        <v>sexta-feira</v>
      </c>
      <c r="C2242" s="54">
        <v>6.0499999999999998E-2</v>
      </c>
      <c r="D2242" s="53">
        <v>6.13E-2</v>
      </c>
      <c r="E2242" s="50">
        <v>1363.86</v>
      </c>
      <c r="F2242" s="50">
        <v>1353.62</v>
      </c>
      <c r="G2242" s="55">
        <v>1353.14</v>
      </c>
      <c r="I2242" s="68"/>
      <c r="J2242" s="69"/>
      <c r="K2242" s="69"/>
      <c r="L2242" s="70"/>
      <c r="M2242" s="70"/>
      <c r="N2242" s="68"/>
      <c r="O2242" s="68"/>
      <c r="P2242" s="70"/>
    </row>
    <row r="2243" spans="1:16" x14ac:dyDescent="0.25">
      <c r="A2243" s="61">
        <v>41855</v>
      </c>
      <c r="B2243" s="64" t="str">
        <f t="shared" ref="B2243:B2306" si="84">TEXT(A2243,"dddd")</f>
        <v>segunda-feira</v>
      </c>
      <c r="C2243" s="54">
        <v>6.1399999999999996E-2</v>
      </c>
      <c r="D2243" s="53">
        <v>6.2199999999999998E-2</v>
      </c>
      <c r="E2243" s="50">
        <v>1352.71</v>
      </c>
      <c r="F2243" s="50">
        <v>1342.57</v>
      </c>
      <c r="G2243" s="55">
        <v>1342.19</v>
      </c>
      <c r="I2243" s="68"/>
      <c r="J2243" s="69"/>
      <c r="K2243" s="69"/>
      <c r="L2243" s="70"/>
      <c r="M2243" s="70"/>
      <c r="N2243" s="68"/>
      <c r="O2243" s="68"/>
      <c r="P2243" s="70"/>
    </row>
    <row r="2244" spans="1:16" x14ac:dyDescent="0.25">
      <c r="A2244" s="61">
        <v>41856</v>
      </c>
      <c r="B2244" s="64" t="str">
        <f t="shared" si="84"/>
        <v>terça-feira</v>
      </c>
      <c r="C2244" s="54">
        <v>6.0700000000000004E-2</v>
      </c>
      <c r="D2244" s="53">
        <v>6.1500000000000006E-2</v>
      </c>
      <c r="E2244" s="50">
        <v>1362.03</v>
      </c>
      <c r="F2244" s="50">
        <v>1351.81</v>
      </c>
      <c r="G2244" s="55">
        <v>1351.44</v>
      </c>
      <c r="I2244" s="68"/>
      <c r="J2244" s="69"/>
      <c r="K2244" s="69"/>
      <c r="L2244" s="70"/>
      <c r="M2244" s="70"/>
      <c r="N2244" s="68"/>
      <c r="O2244" s="68"/>
      <c r="P2244" s="70"/>
    </row>
    <row r="2245" spans="1:16" x14ac:dyDescent="0.25">
      <c r="A2245" s="61">
        <v>41857</v>
      </c>
      <c r="B2245" s="64" t="str">
        <f t="shared" si="84"/>
        <v>quarta-feira</v>
      </c>
      <c r="C2245" s="54">
        <v>6.1900000000000004E-2</v>
      </c>
      <c r="D2245" s="53">
        <v>6.2699999999999992E-2</v>
      </c>
      <c r="E2245" s="50">
        <v>1347.11</v>
      </c>
      <c r="F2245" s="50">
        <v>1337.02</v>
      </c>
      <c r="G2245" s="55">
        <v>1336.65</v>
      </c>
      <c r="I2245" s="68"/>
      <c r="J2245" s="69"/>
      <c r="K2245" s="69"/>
      <c r="L2245" s="70"/>
      <c r="M2245" s="70"/>
      <c r="N2245" s="68"/>
      <c r="O2245" s="68"/>
      <c r="P2245" s="70"/>
    </row>
    <row r="2246" spans="1:16" x14ac:dyDescent="0.25">
      <c r="A2246" s="61">
        <v>41858</v>
      </c>
      <c r="B2246" s="64" t="str">
        <f t="shared" si="84"/>
        <v>quinta-feira</v>
      </c>
      <c r="C2246" s="54">
        <v>6.0299999999999999E-2</v>
      </c>
      <c r="D2246" s="53">
        <v>6.1100000000000002E-2</v>
      </c>
      <c r="E2246" s="50">
        <v>1367.91</v>
      </c>
      <c r="F2246" s="50">
        <v>1357.66</v>
      </c>
      <c r="G2246" s="55">
        <v>1357.28</v>
      </c>
      <c r="I2246" s="68"/>
      <c r="J2246" s="69"/>
      <c r="K2246" s="69"/>
      <c r="L2246" s="70"/>
      <c r="M2246" s="70"/>
      <c r="N2246" s="68"/>
      <c r="O2246" s="68"/>
      <c r="P2246" s="70"/>
    </row>
    <row r="2247" spans="1:16" x14ac:dyDescent="0.25">
      <c r="A2247" s="61">
        <v>41859</v>
      </c>
      <c r="B2247" s="64" t="str">
        <f t="shared" si="84"/>
        <v>sexta-feira</v>
      </c>
      <c r="C2247" s="54">
        <v>6.0700000000000004E-2</v>
      </c>
      <c r="D2247" s="53">
        <v>6.1500000000000006E-2</v>
      </c>
      <c r="E2247" s="50">
        <v>1361.95</v>
      </c>
      <c r="F2247" s="50">
        <v>1351.74</v>
      </c>
      <c r="G2247" s="55">
        <v>1351.41</v>
      </c>
      <c r="I2247" s="68"/>
      <c r="J2247" s="69"/>
      <c r="K2247" s="69"/>
      <c r="L2247" s="70"/>
      <c r="M2247" s="70"/>
      <c r="N2247" s="68"/>
      <c r="O2247" s="68"/>
      <c r="P2247" s="70"/>
    </row>
    <row r="2248" spans="1:16" x14ac:dyDescent="0.25">
      <c r="A2248" s="61">
        <v>41862</v>
      </c>
      <c r="B2248" s="64" t="str">
        <f t="shared" si="84"/>
        <v>segunda-feira</v>
      </c>
      <c r="C2248" s="54">
        <v>5.9900000000000002E-2</v>
      </c>
      <c r="D2248" s="53">
        <v>6.0700000000000004E-2</v>
      </c>
      <c r="E2248" s="50">
        <v>1372.56</v>
      </c>
      <c r="F2248" s="50">
        <v>1362.27</v>
      </c>
      <c r="G2248" s="55">
        <v>1361.95</v>
      </c>
      <c r="I2248" s="68"/>
      <c r="J2248" s="69"/>
      <c r="K2248" s="69"/>
      <c r="L2248" s="70"/>
      <c r="M2248" s="70"/>
      <c r="N2248" s="68"/>
      <c r="O2248" s="68"/>
      <c r="P2248" s="70"/>
    </row>
    <row r="2249" spans="1:16" x14ac:dyDescent="0.25">
      <c r="A2249" s="61">
        <v>41863</v>
      </c>
      <c r="B2249" s="64" t="str">
        <f t="shared" si="84"/>
        <v>terça-feira</v>
      </c>
      <c r="C2249" s="54">
        <v>5.9900000000000002E-2</v>
      </c>
      <c r="D2249" s="53">
        <v>6.0700000000000004E-2</v>
      </c>
      <c r="E2249" s="50">
        <v>1372.88</v>
      </c>
      <c r="F2249" s="50">
        <v>1362.59</v>
      </c>
      <c r="G2249" s="55">
        <v>1362.27</v>
      </c>
      <c r="I2249" s="68"/>
      <c r="J2249" s="69"/>
      <c r="K2249" s="69"/>
      <c r="L2249" s="70"/>
      <c r="M2249" s="70"/>
      <c r="N2249" s="68"/>
      <c r="O2249" s="68"/>
      <c r="P2249" s="70"/>
    </row>
    <row r="2250" spans="1:16" x14ac:dyDescent="0.25">
      <c r="A2250" s="61">
        <v>41864</v>
      </c>
      <c r="B2250" s="64" t="str">
        <f t="shared" si="84"/>
        <v>quarta-feira</v>
      </c>
      <c r="C2250" s="54">
        <v>6.0100000000000001E-2</v>
      </c>
      <c r="D2250" s="53">
        <v>6.0899999999999996E-2</v>
      </c>
      <c r="E2250" s="50">
        <v>1370.62</v>
      </c>
      <c r="F2250" s="50">
        <v>1360.36</v>
      </c>
      <c r="G2250" s="55">
        <v>1360.03</v>
      </c>
      <c r="I2250" s="68"/>
      <c r="J2250" s="69"/>
      <c r="K2250" s="69"/>
      <c r="L2250" s="70"/>
      <c r="M2250" s="70"/>
      <c r="N2250" s="68"/>
      <c r="O2250" s="68"/>
      <c r="P2250" s="70"/>
    </row>
    <row r="2251" spans="1:16" x14ac:dyDescent="0.25">
      <c r="A2251" s="61">
        <v>41865</v>
      </c>
      <c r="B2251" s="64" t="str">
        <f t="shared" si="84"/>
        <v>quinta-feira</v>
      </c>
      <c r="C2251" s="54">
        <v>6.0999999999999999E-2</v>
      </c>
      <c r="D2251" s="53">
        <v>6.1799999999999994E-2</v>
      </c>
      <c r="E2251" s="50">
        <v>1359.41</v>
      </c>
      <c r="F2251" s="50">
        <v>1349.24</v>
      </c>
      <c r="G2251" s="55">
        <v>1348.91</v>
      </c>
      <c r="I2251" s="68"/>
      <c r="J2251" s="69"/>
      <c r="K2251" s="69"/>
      <c r="L2251" s="70"/>
      <c r="M2251" s="70"/>
      <c r="N2251" s="68"/>
      <c r="O2251" s="68"/>
      <c r="P2251" s="70"/>
    </row>
    <row r="2252" spans="1:16" x14ac:dyDescent="0.25">
      <c r="A2252" s="61">
        <v>41866</v>
      </c>
      <c r="B2252" s="64" t="str">
        <f t="shared" si="84"/>
        <v>sexta-feira</v>
      </c>
      <c r="C2252" s="54">
        <v>6.0199999999999997E-2</v>
      </c>
      <c r="D2252" s="53">
        <v>6.0999999999999999E-2</v>
      </c>
      <c r="E2252" s="50">
        <v>1370.28</v>
      </c>
      <c r="F2252" s="50">
        <v>1360.03</v>
      </c>
      <c r="G2252" s="55">
        <v>1359.41</v>
      </c>
      <c r="I2252" s="68"/>
      <c r="J2252" s="69"/>
      <c r="K2252" s="69"/>
      <c r="L2252" s="70"/>
      <c r="M2252" s="70"/>
      <c r="N2252" s="68"/>
      <c r="O2252" s="68"/>
      <c r="P2252" s="70"/>
    </row>
    <row r="2253" spans="1:16" x14ac:dyDescent="0.25">
      <c r="A2253" s="61">
        <v>41869</v>
      </c>
      <c r="B2253" s="64" t="str">
        <f t="shared" si="84"/>
        <v>segunda-feira</v>
      </c>
      <c r="C2253" s="54">
        <v>5.8099999999999999E-2</v>
      </c>
      <c r="D2253" s="53">
        <v>5.8899999999999994E-2</v>
      </c>
      <c r="E2253" s="50">
        <v>1398.02</v>
      </c>
      <c r="F2253" s="50">
        <v>1387.54</v>
      </c>
      <c r="G2253" s="55">
        <v>1387.12</v>
      </c>
      <c r="I2253" s="68"/>
      <c r="J2253" s="69"/>
      <c r="K2253" s="69"/>
      <c r="L2253" s="70"/>
      <c r="M2253" s="70"/>
      <c r="N2253" s="68"/>
      <c r="O2253" s="68"/>
      <c r="P2253" s="70"/>
    </row>
    <row r="2254" spans="1:16" x14ac:dyDescent="0.25">
      <c r="A2254" s="61">
        <v>41870</v>
      </c>
      <c r="B2254" s="64" t="str">
        <f t="shared" si="84"/>
        <v>terça-feira</v>
      </c>
      <c r="C2254" s="54">
        <v>5.7200000000000001E-2</v>
      </c>
      <c r="D2254" s="53">
        <v>5.7999999999999996E-2</v>
      </c>
      <c r="E2254" s="50">
        <v>1410.32</v>
      </c>
      <c r="F2254" s="50">
        <v>1399.75</v>
      </c>
      <c r="G2254" s="55">
        <v>1399.33</v>
      </c>
      <c r="I2254" s="68"/>
      <c r="J2254" s="69"/>
      <c r="K2254" s="69"/>
      <c r="L2254" s="70"/>
      <c r="M2254" s="70"/>
      <c r="N2254" s="68"/>
      <c r="O2254" s="68"/>
      <c r="P2254" s="70"/>
    </row>
    <row r="2255" spans="1:16" x14ac:dyDescent="0.25">
      <c r="A2255" s="61">
        <v>41871</v>
      </c>
      <c r="B2255" s="64" t="str">
        <f t="shared" si="84"/>
        <v>quarta-feira</v>
      </c>
      <c r="C2255" s="54">
        <v>5.7300000000000004E-2</v>
      </c>
      <c r="D2255" s="53">
        <v>5.8099999999999999E-2</v>
      </c>
      <c r="E2255" s="50">
        <v>1409.41</v>
      </c>
      <c r="F2255" s="50">
        <v>1398.85</v>
      </c>
      <c r="G2255" s="55">
        <v>1398.43</v>
      </c>
      <c r="I2255" s="68"/>
      <c r="J2255" s="69"/>
      <c r="K2255" s="69"/>
      <c r="L2255" s="70"/>
      <c r="M2255" s="70"/>
      <c r="N2255" s="68"/>
      <c r="O2255" s="68"/>
      <c r="P2255" s="70"/>
    </row>
    <row r="2256" spans="1:16" x14ac:dyDescent="0.25">
      <c r="A2256" s="61">
        <v>41872</v>
      </c>
      <c r="B2256" s="64" t="str">
        <f t="shared" si="84"/>
        <v>quinta-feira</v>
      </c>
      <c r="C2256" s="54">
        <v>5.79E-2</v>
      </c>
      <c r="D2256" s="53">
        <v>5.8700000000000002E-2</v>
      </c>
      <c r="E2256" s="50">
        <v>1401.96</v>
      </c>
      <c r="F2256" s="50">
        <v>1391.47</v>
      </c>
      <c r="G2256" s="55">
        <v>1391.04</v>
      </c>
      <c r="I2256" s="68"/>
      <c r="J2256" s="69"/>
      <c r="K2256" s="69"/>
      <c r="L2256" s="70"/>
      <c r="M2256" s="70"/>
      <c r="N2256" s="68"/>
      <c r="O2256" s="68"/>
      <c r="P2256" s="70"/>
    </row>
    <row r="2257" spans="1:16" x14ac:dyDescent="0.25">
      <c r="A2257" s="61">
        <v>41873</v>
      </c>
      <c r="B2257" s="64" t="str">
        <f t="shared" si="84"/>
        <v>sexta-feira</v>
      </c>
      <c r="C2257" s="54">
        <v>5.8600000000000006E-2</v>
      </c>
      <c r="D2257" s="53">
        <v>5.9400000000000001E-2</v>
      </c>
      <c r="E2257" s="50">
        <v>1393.43</v>
      </c>
      <c r="F2257" s="50">
        <v>1383</v>
      </c>
      <c r="G2257" s="55">
        <v>1382.35</v>
      </c>
      <c r="I2257" s="68"/>
      <c r="J2257" s="69"/>
      <c r="K2257" s="69"/>
      <c r="L2257" s="70"/>
      <c r="M2257" s="70"/>
      <c r="N2257" s="68"/>
      <c r="O2257" s="68"/>
      <c r="P2257" s="70"/>
    </row>
    <row r="2258" spans="1:16" x14ac:dyDescent="0.25">
      <c r="A2258" s="61">
        <v>41876</v>
      </c>
      <c r="B2258" s="64" t="str">
        <f t="shared" si="84"/>
        <v>segunda-feira</v>
      </c>
      <c r="C2258" s="54">
        <v>5.7599999999999998E-2</v>
      </c>
      <c r="D2258" s="53">
        <v>5.8400000000000001E-2</v>
      </c>
      <c r="E2258" s="50">
        <v>1407</v>
      </c>
      <c r="F2258" s="50">
        <v>1396.47</v>
      </c>
      <c r="G2258" s="55">
        <v>1396.04</v>
      </c>
      <c r="I2258" s="68"/>
      <c r="J2258" s="69"/>
      <c r="K2258" s="69"/>
      <c r="L2258" s="70"/>
      <c r="M2258" s="70"/>
      <c r="N2258" s="68"/>
      <c r="O2258" s="68"/>
      <c r="P2258" s="70"/>
    </row>
    <row r="2259" spans="1:16" x14ac:dyDescent="0.25">
      <c r="A2259" s="61">
        <v>41877</v>
      </c>
      <c r="B2259" s="64" t="str">
        <f t="shared" si="84"/>
        <v>terça-feira</v>
      </c>
      <c r="C2259" s="54">
        <v>5.7000000000000002E-2</v>
      </c>
      <c r="D2259" s="53">
        <v>5.7800000000000004E-2</v>
      </c>
      <c r="E2259" s="50">
        <v>1415.38</v>
      </c>
      <c r="F2259" s="50">
        <v>1404.79</v>
      </c>
      <c r="G2259" s="55">
        <v>1404.36</v>
      </c>
      <c r="I2259" s="68"/>
      <c r="J2259" s="69"/>
      <c r="K2259" s="69"/>
      <c r="L2259" s="70"/>
      <c r="M2259" s="70"/>
      <c r="N2259" s="68"/>
      <c r="O2259" s="68"/>
      <c r="P2259" s="70"/>
    </row>
    <row r="2260" spans="1:16" x14ac:dyDescent="0.25">
      <c r="A2260" s="61">
        <v>41878</v>
      </c>
      <c r="B2260" s="64" t="str">
        <f t="shared" si="84"/>
        <v>quarta-feira</v>
      </c>
      <c r="C2260" s="54">
        <v>5.7000000000000002E-2</v>
      </c>
      <c r="D2260" s="53">
        <v>5.7800000000000004E-2</v>
      </c>
      <c r="E2260" s="50">
        <v>1415.8</v>
      </c>
      <c r="F2260" s="50">
        <v>1405.21</v>
      </c>
      <c r="G2260" s="55">
        <v>1404.79</v>
      </c>
      <c r="I2260" s="68"/>
      <c r="J2260" s="69"/>
      <c r="K2260" s="69"/>
      <c r="L2260" s="70"/>
      <c r="M2260" s="70"/>
      <c r="N2260" s="68"/>
      <c r="O2260" s="68"/>
      <c r="P2260" s="70"/>
    </row>
    <row r="2261" spans="1:16" x14ac:dyDescent="0.25">
      <c r="A2261" s="61">
        <v>41879</v>
      </c>
      <c r="B2261" s="64" t="str">
        <f t="shared" si="84"/>
        <v>quinta-feira</v>
      </c>
      <c r="C2261" s="54">
        <v>5.5300000000000002E-2</v>
      </c>
      <c r="D2261" s="53">
        <v>5.6100000000000004E-2</v>
      </c>
      <c r="E2261" s="50">
        <v>1439.02</v>
      </c>
      <c r="F2261" s="50">
        <v>1428.25</v>
      </c>
      <c r="G2261" s="55">
        <v>1427.82</v>
      </c>
      <c r="I2261" s="68"/>
      <c r="J2261" s="69"/>
      <c r="K2261" s="69"/>
      <c r="L2261" s="70"/>
      <c r="M2261" s="70"/>
      <c r="N2261" s="68"/>
      <c r="O2261" s="68"/>
      <c r="P2261" s="70"/>
    </row>
    <row r="2262" spans="1:16" x14ac:dyDescent="0.25">
      <c r="A2262" s="61">
        <v>41880</v>
      </c>
      <c r="B2262" s="64" t="str">
        <f t="shared" si="84"/>
        <v>sexta-feira</v>
      </c>
      <c r="C2262" s="54">
        <v>5.5099999999999996E-2</v>
      </c>
      <c r="D2262" s="53">
        <v>5.5899999999999998E-2</v>
      </c>
      <c r="E2262" s="50">
        <v>1442.39</v>
      </c>
      <c r="F2262" s="50">
        <v>1431.59</v>
      </c>
      <c r="G2262" s="55">
        <v>1430.93</v>
      </c>
      <c r="I2262" s="68"/>
      <c r="J2262" s="69"/>
      <c r="K2262" s="69"/>
      <c r="L2262" s="70"/>
      <c r="M2262" s="70"/>
      <c r="N2262" s="68"/>
      <c r="O2262" s="68"/>
      <c r="P2262" s="70"/>
    </row>
    <row r="2263" spans="1:16" x14ac:dyDescent="0.25">
      <c r="A2263" s="61">
        <v>41883</v>
      </c>
      <c r="B2263" s="64" t="str">
        <f t="shared" si="84"/>
        <v>segunda-feira</v>
      </c>
      <c r="C2263" s="54">
        <v>5.4800000000000001E-2</v>
      </c>
      <c r="D2263" s="53">
        <v>5.5599999999999997E-2</v>
      </c>
      <c r="E2263" s="50">
        <v>1446.88</v>
      </c>
      <c r="F2263" s="50">
        <v>1436.05</v>
      </c>
      <c r="G2263" s="55">
        <v>1435.63</v>
      </c>
      <c r="I2263" s="68"/>
      <c r="J2263" s="69"/>
      <c r="K2263" s="69"/>
      <c r="L2263" s="70"/>
      <c r="M2263" s="70"/>
      <c r="N2263" s="68"/>
      <c r="O2263" s="68"/>
      <c r="P2263" s="70"/>
    </row>
    <row r="2264" spans="1:16" x14ac:dyDescent="0.25">
      <c r="A2264" s="61">
        <v>41884</v>
      </c>
      <c r="B2264" s="64" t="str">
        <f t="shared" si="84"/>
        <v>terça-feira</v>
      </c>
      <c r="C2264" s="54">
        <v>5.4100000000000002E-2</v>
      </c>
      <c r="D2264" s="53">
        <v>5.4900000000000004E-2</v>
      </c>
      <c r="E2264" s="50">
        <v>1456.86</v>
      </c>
      <c r="F2264" s="50">
        <v>1445.95</v>
      </c>
      <c r="G2264" s="55">
        <v>1445.53</v>
      </c>
      <c r="I2264" s="68"/>
      <c r="J2264" s="69"/>
      <c r="K2264" s="69"/>
      <c r="L2264" s="70"/>
      <c r="M2264" s="70"/>
      <c r="N2264" s="68"/>
      <c r="O2264" s="68"/>
      <c r="P2264" s="70"/>
    </row>
    <row r="2265" spans="1:16" x14ac:dyDescent="0.25">
      <c r="A2265" s="61">
        <v>41885</v>
      </c>
      <c r="B2265" s="64" t="str">
        <f t="shared" si="84"/>
        <v>quarta-feira</v>
      </c>
      <c r="C2265" s="54">
        <v>5.28E-2</v>
      </c>
      <c r="D2265" s="53">
        <v>5.3600000000000002E-2</v>
      </c>
      <c r="E2265" s="50">
        <v>1475.2</v>
      </c>
      <c r="F2265" s="50">
        <v>1464.14</v>
      </c>
      <c r="G2265" s="55">
        <v>1463.72</v>
      </c>
      <c r="I2265" s="68"/>
      <c r="J2265" s="69"/>
      <c r="K2265" s="69"/>
      <c r="L2265" s="70"/>
      <c r="M2265" s="70"/>
      <c r="N2265" s="68"/>
      <c r="O2265" s="68"/>
      <c r="P2265" s="70"/>
    </row>
    <row r="2266" spans="1:16" x14ac:dyDescent="0.25">
      <c r="A2266" s="61">
        <v>41886</v>
      </c>
      <c r="B2266" s="64" t="str">
        <f t="shared" si="84"/>
        <v>quinta-feira</v>
      </c>
      <c r="C2266" s="54">
        <v>5.33E-2</v>
      </c>
      <c r="D2266" s="53">
        <v>5.4100000000000002E-2</v>
      </c>
      <c r="E2266" s="50">
        <v>1468.7</v>
      </c>
      <c r="F2266" s="50">
        <v>1457.7</v>
      </c>
      <c r="G2266" s="55">
        <v>1457.28</v>
      </c>
      <c r="I2266" s="68"/>
      <c r="J2266" s="69"/>
      <c r="K2266" s="69"/>
      <c r="L2266" s="70"/>
      <c r="M2266" s="70"/>
      <c r="N2266" s="68"/>
      <c r="O2266" s="68"/>
      <c r="P2266" s="70"/>
    </row>
    <row r="2267" spans="1:16" x14ac:dyDescent="0.25">
      <c r="A2267" s="61">
        <v>41887</v>
      </c>
      <c r="B2267" s="64" t="str">
        <f t="shared" si="84"/>
        <v>sexta-feira</v>
      </c>
      <c r="C2267" s="54">
        <v>5.3499999999999999E-2</v>
      </c>
      <c r="D2267" s="53">
        <v>5.4299999999999994E-2</v>
      </c>
      <c r="E2267" s="50">
        <v>1466.6</v>
      </c>
      <c r="F2267" s="50">
        <v>1455.63</v>
      </c>
      <c r="G2267" s="55">
        <v>1454.97</v>
      </c>
      <c r="I2267" s="68"/>
      <c r="J2267" s="69"/>
      <c r="K2267" s="69"/>
      <c r="L2267" s="70"/>
      <c r="M2267" s="70"/>
      <c r="N2267" s="68"/>
      <c r="O2267" s="68"/>
      <c r="P2267" s="70"/>
    </row>
    <row r="2268" spans="1:16" x14ac:dyDescent="0.25">
      <c r="A2268" s="61">
        <v>41890</v>
      </c>
      <c r="B2268" s="64" t="str">
        <f t="shared" si="84"/>
        <v>segunda-feira</v>
      </c>
      <c r="C2268" s="54">
        <v>5.4100000000000002E-2</v>
      </c>
      <c r="D2268" s="53">
        <v>5.4900000000000004E-2</v>
      </c>
      <c r="E2268" s="50">
        <v>1458.78</v>
      </c>
      <c r="F2268" s="50">
        <v>1447.87</v>
      </c>
      <c r="G2268" s="55">
        <v>1447.45</v>
      </c>
      <c r="I2268" s="68"/>
      <c r="J2268" s="69"/>
      <c r="K2268" s="69"/>
      <c r="L2268" s="70"/>
      <c r="M2268" s="70"/>
      <c r="N2268" s="68"/>
      <c r="O2268" s="68"/>
      <c r="P2268" s="70"/>
    </row>
    <row r="2269" spans="1:16" x14ac:dyDescent="0.25">
      <c r="A2269" s="61">
        <v>41891</v>
      </c>
      <c r="B2269" s="64" t="str">
        <f t="shared" si="84"/>
        <v>terça-feira</v>
      </c>
      <c r="C2269" s="54">
        <v>5.5300000000000002E-2</v>
      </c>
      <c r="D2269" s="53">
        <v>5.6100000000000004E-2</v>
      </c>
      <c r="E2269" s="50">
        <v>1442.88</v>
      </c>
      <c r="F2269" s="50">
        <v>1432.11</v>
      </c>
      <c r="G2269" s="55">
        <v>1431.68</v>
      </c>
      <c r="I2269" s="68"/>
      <c r="J2269" s="69"/>
      <c r="K2269" s="69"/>
      <c r="L2269" s="70"/>
      <c r="M2269" s="70"/>
      <c r="N2269" s="68"/>
      <c r="O2269" s="68"/>
      <c r="P2269" s="70"/>
    </row>
    <row r="2270" spans="1:16" x14ac:dyDescent="0.25">
      <c r="A2270" s="61">
        <v>41892</v>
      </c>
      <c r="B2270" s="64" t="str">
        <f t="shared" si="84"/>
        <v>quarta-feira</v>
      </c>
      <c r="C2270" s="54">
        <v>5.6799999999999996E-2</v>
      </c>
      <c r="D2270" s="53">
        <v>5.7599999999999998E-2</v>
      </c>
      <c r="E2270" s="50">
        <v>1423.18</v>
      </c>
      <c r="F2270" s="50">
        <v>1412.57</v>
      </c>
      <c r="G2270" s="55">
        <v>1412.15</v>
      </c>
      <c r="I2270" s="68"/>
      <c r="J2270" s="69"/>
      <c r="K2270" s="69"/>
      <c r="L2270" s="70"/>
      <c r="M2270" s="70"/>
      <c r="N2270" s="68"/>
      <c r="O2270" s="68"/>
      <c r="P2270" s="70"/>
    </row>
    <row r="2271" spans="1:16" x14ac:dyDescent="0.25">
      <c r="A2271" s="61">
        <v>41893</v>
      </c>
      <c r="B2271" s="64" t="str">
        <f t="shared" si="84"/>
        <v>quinta-feira</v>
      </c>
      <c r="C2271" s="54">
        <v>5.6399999999999999E-2</v>
      </c>
      <c r="D2271" s="53">
        <v>5.7200000000000001E-2</v>
      </c>
      <c r="E2271" s="50">
        <v>1428.94</v>
      </c>
      <c r="F2271" s="50">
        <v>1418.29</v>
      </c>
      <c r="G2271" s="55">
        <v>1417.87</v>
      </c>
      <c r="I2271" s="68"/>
      <c r="J2271" s="69"/>
      <c r="K2271" s="69"/>
      <c r="L2271" s="70"/>
      <c r="M2271" s="70"/>
      <c r="N2271" s="68"/>
      <c r="O2271" s="68"/>
      <c r="P2271" s="70"/>
    </row>
    <row r="2272" spans="1:16" x14ac:dyDescent="0.25">
      <c r="A2272" s="61">
        <v>41894</v>
      </c>
      <c r="B2272" s="64" t="str">
        <f t="shared" si="84"/>
        <v>sexta-feira</v>
      </c>
      <c r="C2272" s="54">
        <v>5.6100000000000004E-2</v>
      </c>
      <c r="D2272" s="53">
        <v>5.6900000000000006E-2</v>
      </c>
      <c r="E2272" s="50">
        <v>1433.62</v>
      </c>
      <c r="F2272" s="50">
        <v>1422.93</v>
      </c>
      <c r="G2272" s="55">
        <v>1422.28</v>
      </c>
      <c r="I2272" s="68"/>
      <c r="J2272" s="69"/>
      <c r="K2272" s="69"/>
      <c r="L2272" s="70"/>
      <c r="M2272" s="70"/>
      <c r="N2272" s="68"/>
      <c r="O2272" s="68"/>
      <c r="P2272" s="70"/>
    </row>
    <row r="2273" spans="1:16" x14ac:dyDescent="0.25">
      <c r="A2273" s="61">
        <v>41897</v>
      </c>
      <c r="B2273" s="64" t="str">
        <f t="shared" si="84"/>
        <v>segunda-feira</v>
      </c>
      <c r="C2273" s="54">
        <v>5.9200000000000003E-2</v>
      </c>
      <c r="D2273" s="53">
        <v>0.06</v>
      </c>
      <c r="E2273" s="50">
        <v>1393.22</v>
      </c>
      <c r="F2273" s="50">
        <v>1382.87</v>
      </c>
      <c r="G2273" s="55">
        <v>1382.36</v>
      </c>
      <c r="I2273" s="68"/>
      <c r="J2273" s="69"/>
      <c r="K2273" s="69"/>
      <c r="L2273" s="70"/>
      <c r="M2273" s="70"/>
      <c r="N2273" s="68"/>
      <c r="O2273" s="68"/>
      <c r="P2273" s="70"/>
    </row>
    <row r="2274" spans="1:16" x14ac:dyDescent="0.25">
      <c r="A2274" s="61">
        <v>41898</v>
      </c>
      <c r="B2274" s="64" t="str">
        <f t="shared" si="84"/>
        <v>terça-feira</v>
      </c>
      <c r="C2274" s="54">
        <v>5.8899999999999994E-2</v>
      </c>
      <c r="D2274" s="53">
        <v>5.9699999999999996E-2</v>
      </c>
      <c r="E2274" s="50">
        <v>1397.63</v>
      </c>
      <c r="F2274" s="50">
        <v>1387.25</v>
      </c>
      <c r="G2274" s="55">
        <v>1386.74</v>
      </c>
      <c r="I2274" s="68"/>
      <c r="J2274" s="69"/>
      <c r="K2274" s="69"/>
      <c r="L2274" s="70"/>
      <c r="M2274" s="70"/>
      <c r="N2274" s="68"/>
      <c r="O2274" s="68"/>
      <c r="P2274" s="70"/>
    </row>
    <row r="2275" spans="1:16" x14ac:dyDescent="0.25">
      <c r="A2275" s="61">
        <v>41899</v>
      </c>
      <c r="B2275" s="64" t="str">
        <f t="shared" si="84"/>
        <v>quarta-feira</v>
      </c>
      <c r="C2275" s="54">
        <v>5.7999999999999996E-2</v>
      </c>
      <c r="D2275" s="53">
        <v>5.8799999999999998E-2</v>
      </c>
      <c r="E2275" s="50">
        <v>1409.91</v>
      </c>
      <c r="F2275" s="50">
        <v>1399.44</v>
      </c>
      <c r="G2275" s="55">
        <v>1398.93</v>
      </c>
      <c r="I2275" s="68"/>
      <c r="J2275" s="69"/>
      <c r="K2275" s="69"/>
      <c r="L2275" s="70"/>
      <c r="M2275" s="70"/>
      <c r="N2275" s="68"/>
      <c r="O2275" s="68"/>
      <c r="P2275" s="70"/>
    </row>
    <row r="2276" spans="1:16" x14ac:dyDescent="0.25">
      <c r="A2276" s="61">
        <v>41900</v>
      </c>
      <c r="B2276" s="64" t="str">
        <f t="shared" si="84"/>
        <v>quinta-feira</v>
      </c>
      <c r="C2276" s="54">
        <v>5.79E-2</v>
      </c>
      <c r="D2276" s="53">
        <v>5.8700000000000002E-2</v>
      </c>
      <c r="E2276" s="50">
        <v>1411.73</v>
      </c>
      <c r="F2276" s="50">
        <v>1401.25</v>
      </c>
      <c r="G2276" s="55">
        <v>1400.74</v>
      </c>
      <c r="I2276" s="68"/>
      <c r="J2276" s="69"/>
      <c r="K2276" s="69"/>
      <c r="L2276" s="70"/>
      <c r="M2276" s="70"/>
      <c r="N2276" s="68"/>
      <c r="O2276" s="68"/>
      <c r="P2276" s="70"/>
    </row>
    <row r="2277" spans="1:16" x14ac:dyDescent="0.25">
      <c r="A2277" s="61">
        <v>41901</v>
      </c>
      <c r="B2277" s="64" t="str">
        <f t="shared" si="84"/>
        <v>sexta-feira</v>
      </c>
      <c r="C2277" s="54">
        <v>5.8499999999999996E-2</v>
      </c>
      <c r="D2277" s="53">
        <v>5.9299999999999999E-2</v>
      </c>
      <c r="E2277" s="50">
        <v>1404.76</v>
      </c>
      <c r="F2277" s="50">
        <v>1394.33</v>
      </c>
      <c r="G2277" s="55">
        <v>1393.44</v>
      </c>
      <c r="I2277" s="68"/>
      <c r="J2277" s="69"/>
      <c r="K2277" s="69"/>
      <c r="L2277" s="70"/>
      <c r="M2277" s="70"/>
      <c r="N2277" s="68"/>
      <c r="O2277" s="68"/>
      <c r="P2277" s="70"/>
    </row>
    <row r="2278" spans="1:16" x14ac:dyDescent="0.25">
      <c r="A2278" s="61">
        <v>41904</v>
      </c>
      <c r="B2278" s="64" t="str">
        <f t="shared" si="84"/>
        <v>segunda-feira</v>
      </c>
      <c r="C2278" s="54">
        <v>5.7999999999999996E-2</v>
      </c>
      <c r="D2278" s="53">
        <v>5.8799999999999998E-2</v>
      </c>
      <c r="E2278" s="50">
        <v>1412.04</v>
      </c>
      <c r="F2278" s="50">
        <v>1401.57</v>
      </c>
      <c r="G2278" s="55">
        <v>1401.03</v>
      </c>
      <c r="I2278" s="68"/>
      <c r="J2278" s="69"/>
      <c r="K2278" s="69"/>
      <c r="L2278" s="70"/>
      <c r="M2278" s="70"/>
      <c r="N2278" s="68"/>
      <c r="O2278" s="68"/>
      <c r="P2278" s="70"/>
    </row>
    <row r="2279" spans="1:16" x14ac:dyDescent="0.25">
      <c r="A2279" s="61">
        <v>41905</v>
      </c>
      <c r="B2279" s="64" t="str">
        <f t="shared" si="84"/>
        <v>terça-feira</v>
      </c>
      <c r="C2279" s="54">
        <v>0.06</v>
      </c>
      <c r="D2279" s="53">
        <v>6.08E-2</v>
      </c>
      <c r="E2279" s="50">
        <v>1386.55</v>
      </c>
      <c r="F2279" s="50">
        <v>1376.29</v>
      </c>
      <c r="G2279" s="55">
        <v>1375.75</v>
      </c>
      <c r="I2279" s="68"/>
      <c r="J2279" s="69"/>
      <c r="K2279" s="69"/>
      <c r="L2279" s="70"/>
      <c r="M2279" s="70"/>
      <c r="N2279" s="68"/>
      <c r="O2279" s="68"/>
      <c r="P2279" s="70"/>
    </row>
    <row r="2280" spans="1:16" x14ac:dyDescent="0.25">
      <c r="A2280" s="61">
        <v>41906</v>
      </c>
      <c r="B2280" s="64" t="str">
        <f t="shared" si="84"/>
        <v>quarta-feira</v>
      </c>
      <c r="C2280" s="54">
        <v>5.8899999999999994E-2</v>
      </c>
      <c r="D2280" s="53">
        <v>5.9699999999999996E-2</v>
      </c>
      <c r="E2280" s="50">
        <v>1401.34</v>
      </c>
      <c r="F2280" s="50">
        <v>1390.96</v>
      </c>
      <c r="G2280" s="55">
        <v>1390.42</v>
      </c>
      <c r="I2280" s="68"/>
      <c r="J2280" s="69"/>
      <c r="K2280" s="69"/>
      <c r="L2280" s="70"/>
      <c r="M2280" s="70"/>
      <c r="N2280" s="68"/>
      <c r="O2280" s="68"/>
      <c r="P2280" s="70"/>
    </row>
    <row r="2281" spans="1:16" x14ac:dyDescent="0.25">
      <c r="A2281" s="61">
        <v>41907</v>
      </c>
      <c r="B2281" s="64" t="str">
        <f t="shared" si="84"/>
        <v>quinta-feira</v>
      </c>
      <c r="C2281" s="54">
        <v>5.7800000000000004E-2</v>
      </c>
      <c r="D2281" s="53">
        <v>5.8600000000000006E-2</v>
      </c>
      <c r="E2281" s="50">
        <v>1416.29</v>
      </c>
      <c r="F2281" s="50">
        <v>1405.79</v>
      </c>
      <c r="G2281" s="55">
        <v>1405.25</v>
      </c>
      <c r="I2281" s="68"/>
      <c r="J2281" s="69"/>
      <c r="K2281" s="69"/>
      <c r="L2281" s="70"/>
      <c r="M2281" s="70"/>
      <c r="N2281" s="68"/>
      <c r="O2281" s="68"/>
      <c r="P2281" s="70"/>
    </row>
    <row r="2282" spans="1:16" x14ac:dyDescent="0.25">
      <c r="A2282" s="61">
        <v>41908</v>
      </c>
      <c r="B2282" s="64" t="str">
        <f t="shared" si="84"/>
        <v>sexta-feira</v>
      </c>
      <c r="C2282" s="54">
        <v>5.8099999999999999E-2</v>
      </c>
      <c r="D2282" s="53">
        <v>5.8899999999999994E-2</v>
      </c>
      <c r="E2282" s="50">
        <v>1413.32</v>
      </c>
      <c r="F2282" s="50">
        <v>1402.85</v>
      </c>
      <c r="G2282" s="55">
        <v>1401.88</v>
      </c>
      <c r="I2282" s="68"/>
      <c r="J2282" s="69"/>
      <c r="K2282" s="69"/>
      <c r="L2282" s="70"/>
      <c r="M2282" s="70"/>
      <c r="N2282" s="68"/>
      <c r="O2282" s="68"/>
      <c r="P2282" s="70"/>
    </row>
    <row r="2283" spans="1:16" x14ac:dyDescent="0.25">
      <c r="A2283" s="61">
        <v>41911</v>
      </c>
      <c r="B2283" s="64" t="str">
        <f t="shared" si="84"/>
        <v>segunda-feira</v>
      </c>
      <c r="C2283" s="54">
        <v>6.0199999999999997E-2</v>
      </c>
      <c r="D2283" s="53">
        <v>6.0999999999999999E-2</v>
      </c>
      <c r="E2283" s="50">
        <v>1386.56</v>
      </c>
      <c r="F2283" s="50">
        <v>1376.31</v>
      </c>
      <c r="G2283" s="55">
        <v>1375.77</v>
      </c>
      <c r="I2283" s="68"/>
      <c r="J2283" s="69"/>
      <c r="K2283" s="69"/>
      <c r="L2283" s="70"/>
      <c r="M2283" s="70"/>
      <c r="N2283" s="68"/>
      <c r="O2283" s="68"/>
      <c r="P2283" s="70"/>
    </row>
    <row r="2284" spans="1:16" x14ac:dyDescent="0.25">
      <c r="A2284" s="61">
        <v>41912</v>
      </c>
      <c r="B2284" s="64" t="str">
        <f t="shared" si="84"/>
        <v>terça-feira</v>
      </c>
      <c r="C2284" s="54">
        <v>6.0499999999999998E-2</v>
      </c>
      <c r="D2284" s="53">
        <v>6.13E-2</v>
      </c>
      <c r="E2284" s="50">
        <v>1383.25</v>
      </c>
      <c r="F2284" s="50">
        <v>1373.03</v>
      </c>
      <c r="G2284" s="55">
        <v>1372.49</v>
      </c>
      <c r="I2284" s="68"/>
      <c r="J2284" s="69"/>
      <c r="K2284" s="69"/>
      <c r="L2284" s="70"/>
      <c r="M2284" s="70"/>
      <c r="N2284" s="68"/>
      <c r="O2284" s="68"/>
      <c r="P2284" s="70"/>
    </row>
    <row r="2285" spans="1:16" x14ac:dyDescent="0.25">
      <c r="A2285" s="61">
        <v>41913</v>
      </c>
      <c r="B2285" s="64" t="str">
        <f t="shared" si="84"/>
        <v>quarta-feira</v>
      </c>
      <c r="C2285" s="54">
        <v>5.9699999999999996E-2</v>
      </c>
      <c r="D2285" s="53">
        <v>6.0499999999999998E-2</v>
      </c>
      <c r="E2285" s="50">
        <v>1394.08</v>
      </c>
      <c r="F2285" s="50">
        <v>1383.79</v>
      </c>
      <c r="G2285" s="55">
        <v>1383.25</v>
      </c>
      <c r="I2285" s="68"/>
      <c r="J2285" s="69"/>
      <c r="K2285" s="69"/>
      <c r="L2285" s="70"/>
      <c r="M2285" s="70"/>
      <c r="N2285" s="68"/>
      <c r="O2285" s="68"/>
      <c r="P2285" s="70"/>
    </row>
    <row r="2286" spans="1:16" x14ac:dyDescent="0.25">
      <c r="A2286" s="61">
        <v>41914</v>
      </c>
      <c r="B2286" s="64" t="str">
        <f t="shared" si="84"/>
        <v>quinta-feira</v>
      </c>
      <c r="C2286" s="54">
        <v>6.0400000000000002E-2</v>
      </c>
      <c r="D2286" s="53">
        <v>6.1200000000000004E-2</v>
      </c>
      <c r="E2286" s="50">
        <v>1385.61</v>
      </c>
      <c r="F2286" s="50">
        <v>1375.38</v>
      </c>
      <c r="G2286" s="55">
        <v>1374.84</v>
      </c>
      <c r="I2286" s="68"/>
      <c r="J2286" s="69"/>
      <c r="K2286" s="69"/>
      <c r="L2286" s="70"/>
      <c r="M2286" s="70"/>
      <c r="N2286" s="68"/>
      <c r="O2286" s="68"/>
      <c r="P2286" s="70"/>
    </row>
    <row r="2287" spans="1:16" x14ac:dyDescent="0.25">
      <c r="A2287" s="61">
        <v>41915</v>
      </c>
      <c r="B2287" s="64" t="str">
        <f t="shared" si="84"/>
        <v>sexta-feira</v>
      </c>
      <c r="C2287" s="54">
        <v>5.9800000000000006E-2</v>
      </c>
      <c r="D2287" s="53">
        <v>6.0599999999999994E-2</v>
      </c>
      <c r="E2287" s="50">
        <v>1394.31</v>
      </c>
      <c r="F2287" s="50">
        <v>1384.02</v>
      </c>
      <c r="G2287" s="55">
        <v>1383.04</v>
      </c>
      <c r="I2287" s="68"/>
      <c r="J2287" s="69"/>
      <c r="K2287" s="69"/>
      <c r="L2287" s="70"/>
      <c r="M2287" s="70"/>
      <c r="N2287" s="68"/>
      <c r="O2287" s="68"/>
      <c r="P2287" s="70"/>
    </row>
    <row r="2288" spans="1:16" x14ac:dyDescent="0.25">
      <c r="A2288" s="61">
        <v>41918</v>
      </c>
      <c r="B2288" s="64" t="str">
        <f t="shared" si="84"/>
        <v>segunda-feira</v>
      </c>
      <c r="C2288" s="54">
        <v>5.5399999999999998E-2</v>
      </c>
      <c r="D2288" s="53">
        <v>5.62E-2</v>
      </c>
      <c r="E2288" s="50">
        <v>1452.97</v>
      </c>
      <c r="F2288" s="50">
        <v>1442.21</v>
      </c>
      <c r="G2288" s="55">
        <v>1441.67</v>
      </c>
      <c r="I2288" s="68"/>
      <c r="J2288" s="69"/>
      <c r="K2288" s="69"/>
      <c r="L2288" s="70"/>
      <c r="M2288" s="70"/>
      <c r="N2288" s="68"/>
      <c r="O2288" s="68"/>
      <c r="P2288" s="70"/>
    </row>
    <row r="2289" spans="1:16" x14ac:dyDescent="0.25">
      <c r="A2289" s="61">
        <v>41919</v>
      </c>
      <c r="B2289" s="64" t="str">
        <f t="shared" si="84"/>
        <v>terça-feira</v>
      </c>
      <c r="C2289" s="54">
        <v>5.7000000000000002E-2</v>
      </c>
      <c r="D2289" s="53">
        <v>5.7599999999999998E-2</v>
      </c>
      <c r="E2289" s="50">
        <v>1432.07</v>
      </c>
      <c r="F2289" s="50">
        <v>1424.12</v>
      </c>
      <c r="G2289" s="55">
        <v>1423.58</v>
      </c>
      <c r="I2289" s="68"/>
      <c r="J2289" s="69"/>
      <c r="K2289" s="69"/>
      <c r="L2289" s="70"/>
      <c r="M2289" s="70"/>
      <c r="N2289" s="68"/>
      <c r="O2289" s="68"/>
      <c r="P2289" s="70"/>
    </row>
    <row r="2290" spans="1:16" x14ac:dyDescent="0.25">
      <c r="A2290" s="61">
        <v>41920</v>
      </c>
      <c r="B2290" s="64" t="str">
        <f t="shared" si="84"/>
        <v>quarta-feira</v>
      </c>
      <c r="C2290" s="54">
        <v>5.5800000000000002E-2</v>
      </c>
      <c r="D2290" s="53">
        <v>5.6399999999999999E-2</v>
      </c>
      <c r="E2290" s="50">
        <v>1449.81</v>
      </c>
      <c r="F2290" s="50">
        <v>1441.75</v>
      </c>
      <c r="G2290" s="55">
        <v>1441.17</v>
      </c>
      <c r="I2290" s="68"/>
      <c r="J2290" s="69"/>
      <c r="K2290" s="69"/>
      <c r="L2290" s="70"/>
      <c r="M2290" s="70"/>
      <c r="N2290" s="68"/>
      <c r="O2290" s="68"/>
      <c r="P2290" s="70"/>
    </row>
    <row r="2291" spans="1:16" x14ac:dyDescent="0.25">
      <c r="A2291" s="61">
        <v>41921</v>
      </c>
      <c r="B2291" s="64" t="str">
        <f t="shared" si="84"/>
        <v>quinta-feira</v>
      </c>
      <c r="C2291" s="54">
        <v>5.5999999999999994E-2</v>
      </c>
      <c r="D2291" s="53">
        <v>5.6600000000000004E-2</v>
      </c>
      <c r="E2291" s="50">
        <v>1447.71</v>
      </c>
      <c r="F2291" s="50">
        <v>1439.67</v>
      </c>
      <c r="G2291" s="55">
        <v>1439.08</v>
      </c>
      <c r="I2291" s="68"/>
      <c r="J2291" s="69"/>
      <c r="K2291" s="69"/>
      <c r="L2291" s="70"/>
      <c r="M2291" s="70"/>
      <c r="N2291" s="68"/>
      <c r="O2291" s="68"/>
      <c r="P2291" s="70"/>
    </row>
    <row r="2292" spans="1:16" x14ac:dyDescent="0.25">
      <c r="A2292" s="61">
        <v>41922</v>
      </c>
      <c r="B2292" s="64" t="str">
        <f t="shared" si="84"/>
        <v>sexta-feira</v>
      </c>
      <c r="C2292" s="54">
        <v>5.5999999999999994E-2</v>
      </c>
      <c r="D2292" s="53">
        <v>5.6600000000000004E-2</v>
      </c>
      <c r="E2292" s="50">
        <v>1448.84</v>
      </c>
      <c r="F2292" s="50">
        <v>1440.8</v>
      </c>
      <c r="G2292" s="55">
        <v>1439.67</v>
      </c>
      <c r="I2292" s="68"/>
      <c r="J2292" s="69"/>
      <c r="K2292" s="69"/>
      <c r="L2292" s="70"/>
      <c r="M2292" s="70"/>
      <c r="N2292" s="68"/>
      <c r="O2292" s="68"/>
      <c r="P2292" s="70"/>
    </row>
    <row r="2293" spans="1:16" x14ac:dyDescent="0.25">
      <c r="A2293" s="61">
        <v>41925</v>
      </c>
      <c r="B2293" s="64" t="str">
        <f t="shared" si="84"/>
        <v>segunda-feira</v>
      </c>
      <c r="C2293" s="54">
        <v>5.5199999999999999E-2</v>
      </c>
      <c r="D2293" s="53">
        <v>5.5800000000000002E-2</v>
      </c>
      <c r="E2293" s="50">
        <v>1460.23</v>
      </c>
      <c r="F2293" s="50">
        <v>1452.12</v>
      </c>
      <c r="G2293" s="55">
        <v>1451.53</v>
      </c>
      <c r="I2293" s="68"/>
      <c r="J2293" s="69"/>
      <c r="K2293" s="69"/>
      <c r="L2293" s="70"/>
      <c r="M2293" s="70"/>
      <c r="N2293" s="68"/>
      <c r="O2293" s="68"/>
      <c r="P2293" s="70"/>
    </row>
    <row r="2294" spans="1:16" x14ac:dyDescent="0.25">
      <c r="A2294" s="61">
        <v>41926</v>
      </c>
      <c r="B2294" s="64" t="str">
        <f t="shared" si="84"/>
        <v>terça-feira</v>
      </c>
      <c r="C2294" s="54">
        <v>5.4600000000000003E-2</v>
      </c>
      <c r="D2294" s="53">
        <v>5.5199999999999999E-2</v>
      </c>
      <c r="E2294" s="50">
        <v>1468.97</v>
      </c>
      <c r="F2294" s="50">
        <v>1460.82</v>
      </c>
      <c r="G2294" s="55">
        <v>1460.23</v>
      </c>
      <c r="I2294" s="68"/>
      <c r="J2294" s="69"/>
      <c r="K2294" s="69"/>
      <c r="L2294" s="70"/>
      <c r="M2294" s="70"/>
      <c r="N2294" s="68"/>
      <c r="O2294" s="68"/>
      <c r="P2294" s="70"/>
    </row>
    <row r="2295" spans="1:16" x14ac:dyDescent="0.25">
      <c r="A2295" s="61">
        <v>41927</v>
      </c>
      <c r="B2295" s="64" t="str">
        <f t="shared" si="84"/>
        <v>quarta-feira</v>
      </c>
      <c r="C2295" s="54">
        <v>5.5099999999999996E-2</v>
      </c>
      <c r="D2295" s="53">
        <v>5.57E-2</v>
      </c>
      <c r="E2295" s="50">
        <v>1462.72</v>
      </c>
      <c r="F2295" s="50">
        <v>1454.61</v>
      </c>
      <c r="G2295" s="55">
        <v>1454.06</v>
      </c>
      <c r="I2295" s="68"/>
      <c r="J2295" s="69"/>
      <c r="K2295" s="69"/>
      <c r="L2295" s="70"/>
      <c r="M2295" s="70"/>
      <c r="N2295" s="68"/>
      <c r="O2295" s="68"/>
      <c r="P2295" s="70"/>
    </row>
    <row r="2296" spans="1:16" x14ac:dyDescent="0.25">
      <c r="A2296" s="61">
        <v>41928</v>
      </c>
      <c r="B2296" s="64" t="str">
        <f t="shared" si="84"/>
        <v>quinta-feira</v>
      </c>
      <c r="C2296" s="54">
        <v>5.7999999999999996E-2</v>
      </c>
      <c r="D2296" s="53">
        <v>5.8600000000000006E-2</v>
      </c>
      <c r="E2296" s="50">
        <v>1424.51</v>
      </c>
      <c r="F2296" s="50">
        <v>1416.63</v>
      </c>
      <c r="G2296" s="55">
        <v>1416.08</v>
      </c>
      <c r="I2296" s="68"/>
      <c r="J2296" s="69"/>
      <c r="K2296" s="69"/>
      <c r="L2296" s="70"/>
      <c r="M2296" s="70"/>
      <c r="N2296" s="68"/>
      <c r="O2296" s="68"/>
      <c r="P2296" s="70"/>
    </row>
    <row r="2297" spans="1:16" x14ac:dyDescent="0.25">
      <c r="A2297" s="61">
        <v>41929</v>
      </c>
      <c r="B2297" s="64" t="str">
        <f t="shared" si="84"/>
        <v>sexta-feira</v>
      </c>
      <c r="C2297" s="54">
        <v>5.6299999999999996E-2</v>
      </c>
      <c r="D2297" s="53">
        <v>5.6900000000000006E-2</v>
      </c>
      <c r="E2297" s="50">
        <v>1448.12</v>
      </c>
      <c r="F2297" s="50">
        <v>1440.1</v>
      </c>
      <c r="G2297" s="55">
        <v>1439.08</v>
      </c>
      <c r="I2297" s="68"/>
      <c r="J2297" s="69"/>
      <c r="K2297" s="69"/>
      <c r="L2297" s="70"/>
      <c r="M2297" s="70"/>
      <c r="N2297" s="68"/>
      <c r="O2297" s="68"/>
      <c r="P2297" s="70"/>
    </row>
    <row r="2298" spans="1:16" x14ac:dyDescent="0.25">
      <c r="A2298" s="61">
        <v>41932</v>
      </c>
      <c r="B2298" s="64" t="str">
        <f t="shared" si="84"/>
        <v>segunda-feira</v>
      </c>
      <c r="C2298" s="54">
        <v>5.5999999999999994E-2</v>
      </c>
      <c r="D2298" s="53">
        <v>5.6600000000000004E-2</v>
      </c>
      <c r="E2298" s="50">
        <v>1452.7</v>
      </c>
      <c r="F2298" s="50">
        <v>1444.66</v>
      </c>
      <c r="G2298" s="55">
        <v>1444.11</v>
      </c>
      <c r="I2298" s="68"/>
      <c r="J2298" s="69"/>
      <c r="K2298" s="69"/>
      <c r="L2298" s="70"/>
      <c r="M2298" s="70"/>
      <c r="N2298" s="68"/>
      <c r="O2298" s="68"/>
      <c r="P2298" s="70"/>
    </row>
    <row r="2299" spans="1:16" x14ac:dyDescent="0.25">
      <c r="A2299" s="61">
        <v>41933</v>
      </c>
      <c r="B2299" s="64" t="str">
        <f t="shared" si="84"/>
        <v>terça-feira</v>
      </c>
      <c r="C2299" s="54">
        <v>5.9699999999999996E-2</v>
      </c>
      <c r="D2299" s="53">
        <v>6.0299999999999999E-2</v>
      </c>
      <c r="E2299" s="50">
        <v>1404.43</v>
      </c>
      <c r="F2299" s="50">
        <v>1396.69</v>
      </c>
      <c r="G2299" s="55">
        <v>1396.14</v>
      </c>
      <c r="I2299" s="68"/>
      <c r="J2299" s="69"/>
      <c r="K2299" s="69"/>
      <c r="L2299" s="70"/>
      <c r="M2299" s="70"/>
      <c r="N2299" s="68"/>
      <c r="O2299" s="68"/>
      <c r="P2299" s="70"/>
    </row>
    <row r="2300" spans="1:16" x14ac:dyDescent="0.25">
      <c r="A2300" s="61">
        <v>41934</v>
      </c>
      <c r="B2300" s="64" t="str">
        <f t="shared" si="84"/>
        <v>quarta-feira</v>
      </c>
      <c r="C2300" s="54">
        <v>5.9699999999999996E-2</v>
      </c>
      <c r="D2300" s="53">
        <v>6.0299999999999999E-2</v>
      </c>
      <c r="E2300" s="50">
        <v>1404.88</v>
      </c>
      <c r="F2300" s="50">
        <v>1397.13</v>
      </c>
      <c r="G2300" s="55">
        <v>1396.59</v>
      </c>
      <c r="I2300" s="68"/>
      <c r="J2300" s="69"/>
      <c r="K2300" s="69"/>
      <c r="L2300" s="70"/>
      <c r="M2300" s="70"/>
      <c r="N2300" s="68"/>
      <c r="O2300" s="68"/>
      <c r="P2300" s="70"/>
    </row>
    <row r="2301" spans="1:16" x14ac:dyDescent="0.25">
      <c r="A2301" s="61">
        <v>41935</v>
      </c>
      <c r="B2301" s="64" t="str">
        <f t="shared" si="84"/>
        <v>quinta-feira</v>
      </c>
      <c r="C2301" s="54">
        <v>5.9500000000000004E-2</v>
      </c>
      <c r="D2301" s="53">
        <v>6.0100000000000001E-2</v>
      </c>
      <c r="E2301" s="50">
        <v>1408.01</v>
      </c>
      <c r="F2301" s="50">
        <v>1400.25</v>
      </c>
      <c r="G2301" s="55">
        <v>1399.71</v>
      </c>
      <c r="I2301" s="68"/>
      <c r="J2301" s="69"/>
      <c r="K2301" s="69"/>
      <c r="L2301" s="70"/>
      <c r="M2301" s="70"/>
      <c r="N2301" s="68"/>
      <c r="O2301" s="68"/>
      <c r="P2301" s="70"/>
    </row>
    <row r="2302" spans="1:16" x14ac:dyDescent="0.25">
      <c r="A2302" s="61">
        <v>41936</v>
      </c>
      <c r="B2302" s="64" t="str">
        <f t="shared" si="84"/>
        <v>sexta-feira</v>
      </c>
      <c r="C2302" s="54">
        <v>0.06</v>
      </c>
      <c r="D2302" s="53">
        <v>6.0599999999999994E-2</v>
      </c>
      <c r="E2302" s="50">
        <v>1402.51</v>
      </c>
      <c r="F2302" s="50">
        <v>1394.79</v>
      </c>
      <c r="G2302" s="55">
        <v>1393.82</v>
      </c>
      <c r="I2302" s="68"/>
      <c r="J2302" s="69"/>
      <c r="K2302" s="69"/>
      <c r="L2302" s="70"/>
      <c r="M2302" s="70"/>
      <c r="N2302" s="68"/>
      <c r="O2302" s="68"/>
      <c r="P2302" s="70"/>
    </row>
    <row r="2303" spans="1:16" x14ac:dyDescent="0.25">
      <c r="A2303" s="61">
        <v>41939</v>
      </c>
      <c r="B2303" s="64" t="str">
        <f t="shared" si="84"/>
        <v>segunda-feira</v>
      </c>
      <c r="C2303" s="54">
        <v>5.7999999999999996E-2</v>
      </c>
      <c r="D2303" s="53">
        <v>5.8600000000000006E-2</v>
      </c>
      <c r="E2303" s="50">
        <v>1429.14</v>
      </c>
      <c r="F2303" s="50">
        <v>1421.26</v>
      </c>
      <c r="G2303" s="55">
        <v>1420.72</v>
      </c>
      <c r="I2303" s="68"/>
      <c r="J2303" s="69"/>
      <c r="K2303" s="69"/>
      <c r="L2303" s="70"/>
      <c r="M2303" s="70"/>
      <c r="N2303" s="68"/>
      <c r="O2303" s="68"/>
      <c r="P2303" s="70"/>
    </row>
    <row r="2304" spans="1:16" x14ac:dyDescent="0.25">
      <c r="A2304" s="61">
        <v>41940</v>
      </c>
      <c r="B2304" s="64" t="str">
        <f t="shared" si="84"/>
        <v>terça-feira</v>
      </c>
      <c r="C2304" s="54">
        <v>5.9000000000000004E-2</v>
      </c>
      <c r="D2304" s="53">
        <v>5.96E-2</v>
      </c>
      <c r="E2304" s="50">
        <v>1416.57</v>
      </c>
      <c r="F2304" s="50">
        <v>1408.77</v>
      </c>
      <c r="G2304" s="55">
        <v>1408.23</v>
      </c>
      <c r="I2304" s="68"/>
      <c r="J2304" s="69"/>
      <c r="K2304" s="69"/>
      <c r="L2304" s="70"/>
      <c r="M2304" s="70"/>
      <c r="N2304" s="68"/>
      <c r="O2304" s="68"/>
      <c r="P2304" s="70"/>
    </row>
    <row r="2305" spans="1:16" x14ac:dyDescent="0.25">
      <c r="A2305" s="61">
        <v>41941</v>
      </c>
      <c r="B2305" s="64" t="str">
        <f t="shared" si="84"/>
        <v>quarta-feira</v>
      </c>
      <c r="C2305" s="54">
        <v>5.79E-2</v>
      </c>
      <c r="D2305" s="53">
        <v>5.8499999999999996E-2</v>
      </c>
      <c r="E2305" s="50">
        <v>1431.54</v>
      </c>
      <c r="F2305" s="50">
        <v>1423.65</v>
      </c>
      <c r="G2305" s="55">
        <v>1423.11</v>
      </c>
      <c r="I2305" s="68"/>
      <c r="J2305" s="69"/>
      <c r="K2305" s="69"/>
      <c r="L2305" s="70"/>
      <c r="M2305" s="70"/>
      <c r="N2305" s="68"/>
      <c r="O2305" s="68"/>
      <c r="P2305" s="70"/>
    </row>
    <row r="2306" spans="1:16" x14ac:dyDescent="0.25">
      <c r="A2306" s="61">
        <v>41942</v>
      </c>
      <c r="B2306" s="64" t="str">
        <f t="shared" si="84"/>
        <v>quinta-feira</v>
      </c>
      <c r="C2306" s="54">
        <v>5.9500000000000004E-2</v>
      </c>
      <c r="D2306" s="53">
        <v>6.0100000000000001E-2</v>
      </c>
      <c r="E2306" s="50">
        <v>1411.15</v>
      </c>
      <c r="F2306" s="50">
        <v>1403.39</v>
      </c>
      <c r="G2306" s="55">
        <v>1402.85</v>
      </c>
      <c r="I2306" s="68"/>
      <c r="J2306" s="69"/>
      <c r="K2306" s="69"/>
      <c r="L2306" s="70"/>
      <c r="M2306" s="70"/>
      <c r="N2306" s="68"/>
      <c r="O2306" s="68"/>
      <c r="P2306" s="70"/>
    </row>
    <row r="2307" spans="1:16" x14ac:dyDescent="0.25">
      <c r="A2307" s="61">
        <v>41943</v>
      </c>
      <c r="B2307" s="64" t="str">
        <f t="shared" ref="B2307:B2370" si="85">TEXT(A2307,"dddd")</f>
        <v>sexta-feira</v>
      </c>
      <c r="C2307" s="54">
        <v>5.9400000000000001E-2</v>
      </c>
      <c r="D2307" s="53">
        <v>0.06</v>
      </c>
      <c r="E2307" s="50">
        <v>1413.43</v>
      </c>
      <c r="F2307" s="50">
        <v>1405.66</v>
      </c>
      <c r="G2307" s="55">
        <v>1404.68</v>
      </c>
      <c r="I2307" s="68"/>
      <c r="J2307" s="69"/>
      <c r="K2307" s="69"/>
      <c r="L2307" s="70"/>
      <c r="M2307" s="70"/>
      <c r="N2307" s="68"/>
      <c r="O2307" s="68"/>
      <c r="P2307" s="70"/>
    </row>
    <row r="2308" spans="1:16" x14ac:dyDescent="0.25">
      <c r="A2308" s="61">
        <v>41946</v>
      </c>
      <c r="B2308" s="64" t="str">
        <f t="shared" si="85"/>
        <v>segunda-feira</v>
      </c>
      <c r="C2308" s="54">
        <v>5.8499999999999996E-2</v>
      </c>
      <c r="D2308" s="53">
        <v>5.91E-2</v>
      </c>
      <c r="E2308" s="50">
        <v>1425.72</v>
      </c>
      <c r="F2308" s="50">
        <v>1417.87</v>
      </c>
      <c r="G2308" s="55">
        <v>1417.33</v>
      </c>
      <c r="I2308" s="68"/>
      <c r="J2308" s="69"/>
      <c r="K2308" s="69"/>
      <c r="L2308" s="70"/>
      <c r="M2308" s="70"/>
      <c r="N2308" s="68"/>
      <c r="O2308" s="68"/>
      <c r="P2308" s="70"/>
    </row>
    <row r="2309" spans="1:16" x14ac:dyDescent="0.25">
      <c r="A2309" s="61">
        <v>41947</v>
      </c>
      <c r="B2309" s="64" t="str">
        <f t="shared" si="85"/>
        <v>terça-feira</v>
      </c>
      <c r="C2309" s="54">
        <v>5.9500000000000004E-2</v>
      </c>
      <c r="D2309" s="53">
        <v>6.0100000000000001E-2</v>
      </c>
      <c r="E2309" s="50">
        <v>1413.22</v>
      </c>
      <c r="F2309" s="50">
        <v>1405.45</v>
      </c>
      <c r="G2309" s="55">
        <v>1404.91</v>
      </c>
      <c r="I2309" s="68"/>
      <c r="J2309" s="69"/>
      <c r="K2309" s="69"/>
      <c r="L2309" s="70"/>
      <c r="M2309" s="70"/>
      <c r="N2309" s="68"/>
      <c r="O2309" s="68"/>
      <c r="P2309" s="70"/>
    </row>
    <row r="2310" spans="1:16" x14ac:dyDescent="0.25">
      <c r="A2310" s="61">
        <v>41948</v>
      </c>
      <c r="B2310" s="64" t="str">
        <f t="shared" si="85"/>
        <v>quarta-feira</v>
      </c>
      <c r="C2310" s="54">
        <v>6.0400000000000002E-2</v>
      </c>
      <c r="D2310" s="53">
        <v>6.0999999999999999E-2</v>
      </c>
      <c r="E2310" s="50">
        <v>1402.13</v>
      </c>
      <c r="F2310" s="50">
        <v>1394.44</v>
      </c>
      <c r="G2310" s="55">
        <v>1393.89</v>
      </c>
      <c r="I2310" s="68"/>
      <c r="J2310" s="69"/>
      <c r="K2310" s="69"/>
      <c r="L2310" s="70"/>
      <c r="M2310" s="70"/>
      <c r="N2310" s="68"/>
      <c r="O2310" s="68"/>
      <c r="P2310" s="70"/>
    </row>
    <row r="2311" spans="1:16" x14ac:dyDescent="0.25">
      <c r="A2311" s="61">
        <v>41949</v>
      </c>
      <c r="B2311" s="64" t="str">
        <f t="shared" si="85"/>
        <v>quinta-feira</v>
      </c>
      <c r="C2311" s="54">
        <v>5.9500000000000004E-2</v>
      </c>
      <c r="D2311" s="53">
        <v>6.0100000000000001E-2</v>
      </c>
      <c r="E2311" s="50">
        <v>1414.3</v>
      </c>
      <c r="F2311" s="50">
        <v>1406.54</v>
      </c>
      <c r="G2311" s="55">
        <v>1405.99</v>
      </c>
      <c r="I2311" s="68"/>
      <c r="J2311" s="69"/>
      <c r="K2311" s="69"/>
      <c r="L2311" s="70"/>
      <c r="M2311" s="70"/>
      <c r="N2311" s="68"/>
      <c r="O2311" s="68"/>
      <c r="P2311" s="70"/>
    </row>
    <row r="2312" spans="1:16" x14ac:dyDescent="0.25">
      <c r="A2312" s="61">
        <v>41950</v>
      </c>
      <c r="B2312" s="64" t="str">
        <f t="shared" si="85"/>
        <v>sexta-feira</v>
      </c>
      <c r="C2312" s="54">
        <v>6.08E-2</v>
      </c>
      <c r="D2312" s="53">
        <v>6.1399999999999996E-2</v>
      </c>
      <c r="E2312" s="50">
        <v>1397.81</v>
      </c>
      <c r="F2312" s="50">
        <v>1390.15</v>
      </c>
      <c r="G2312" s="55">
        <v>1389.26</v>
      </c>
      <c r="I2312" s="68"/>
      <c r="J2312" s="69"/>
      <c r="K2312" s="69"/>
      <c r="L2312" s="70"/>
      <c r="M2312" s="70"/>
      <c r="N2312" s="68"/>
      <c r="O2312" s="68"/>
      <c r="P2312" s="70"/>
    </row>
    <row r="2313" spans="1:16" x14ac:dyDescent="0.25">
      <c r="A2313" s="61">
        <v>41953</v>
      </c>
      <c r="B2313" s="64" t="str">
        <f t="shared" si="85"/>
        <v>segunda-feira</v>
      </c>
      <c r="C2313" s="54">
        <v>6.1200000000000004E-2</v>
      </c>
      <c r="D2313" s="53">
        <v>6.1799999999999994E-2</v>
      </c>
      <c r="E2313" s="50">
        <v>1393.22</v>
      </c>
      <c r="F2313" s="50">
        <v>1385.59</v>
      </c>
      <c r="G2313" s="55">
        <v>1385.07</v>
      </c>
      <c r="I2313" s="68"/>
      <c r="J2313" s="69"/>
      <c r="K2313" s="69"/>
      <c r="L2313" s="70"/>
      <c r="M2313" s="70"/>
      <c r="N2313" s="68"/>
      <c r="O2313" s="68"/>
      <c r="P2313" s="70"/>
    </row>
    <row r="2314" spans="1:16" x14ac:dyDescent="0.25">
      <c r="A2314" s="61">
        <v>41954</v>
      </c>
      <c r="B2314" s="64" t="str">
        <f t="shared" si="85"/>
        <v>terça-feira</v>
      </c>
      <c r="C2314" s="54">
        <v>6.0499999999999998E-2</v>
      </c>
      <c r="D2314" s="53">
        <v>6.1100000000000002E-2</v>
      </c>
      <c r="E2314" s="50">
        <v>1402.69</v>
      </c>
      <c r="F2314" s="50">
        <v>1395.01</v>
      </c>
      <c r="G2314" s="55">
        <v>1394.49</v>
      </c>
      <c r="I2314" s="68"/>
      <c r="J2314" s="69"/>
      <c r="K2314" s="69"/>
      <c r="L2314" s="70"/>
      <c r="M2314" s="70"/>
      <c r="N2314" s="68"/>
      <c r="O2314" s="68"/>
      <c r="P2314" s="70"/>
    </row>
    <row r="2315" spans="1:16" x14ac:dyDescent="0.25">
      <c r="A2315" s="61">
        <v>41955</v>
      </c>
      <c r="B2315" s="64" t="str">
        <f t="shared" si="85"/>
        <v>quarta-feira</v>
      </c>
      <c r="C2315" s="54">
        <v>6.1200000000000004E-2</v>
      </c>
      <c r="D2315" s="53">
        <v>6.1799999999999994E-2</v>
      </c>
      <c r="E2315" s="50">
        <v>1394.25</v>
      </c>
      <c r="F2315" s="50">
        <v>1386.62</v>
      </c>
      <c r="G2315" s="55">
        <v>1386.11</v>
      </c>
      <c r="I2315" s="68"/>
      <c r="J2315" s="69"/>
      <c r="K2315" s="69"/>
      <c r="L2315" s="70"/>
      <c r="M2315" s="70"/>
      <c r="N2315" s="68"/>
      <c r="O2315" s="68"/>
      <c r="P2315" s="70"/>
    </row>
    <row r="2316" spans="1:16" x14ac:dyDescent="0.25">
      <c r="A2316" s="61">
        <v>41956</v>
      </c>
      <c r="B2316" s="64" t="str">
        <f t="shared" si="85"/>
        <v>quinta-feira</v>
      </c>
      <c r="C2316" s="54">
        <v>6.1600000000000002E-2</v>
      </c>
      <c r="D2316" s="53">
        <v>6.2199999999999998E-2</v>
      </c>
      <c r="E2316" s="50">
        <v>1389.68</v>
      </c>
      <c r="F2316" s="50">
        <v>1382.08</v>
      </c>
      <c r="G2316" s="55">
        <v>1381.56</v>
      </c>
      <c r="I2316" s="68"/>
      <c r="J2316" s="69"/>
      <c r="K2316" s="69"/>
      <c r="L2316" s="70"/>
      <c r="M2316" s="70"/>
      <c r="N2316" s="68"/>
      <c r="O2316" s="68"/>
      <c r="P2316" s="70"/>
    </row>
    <row r="2317" spans="1:16" x14ac:dyDescent="0.25">
      <c r="A2317" s="61">
        <v>41957</v>
      </c>
      <c r="B2317" s="64" t="str">
        <f t="shared" si="85"/>
        <v>sexta-feira</v>
      </c>
      <c r="C2317" s="54">
        <v>6.2400000000000004E-2</v>
      </c>
      <c r="D2317" s="53">
        <v>6.3E-2</v>
      </c>
      <c r="E2317" s="50">
        <v>1380.64</v>
      </c>
      <c r="F2317" s="50">
        <v>1373.1</v>
      </c>
      <c r="G2317" s="55">
        <v>1372.02</v>
      </c>
      <c r="I2317" s="68"/>
      <c r="J2317" s="69"/>
      <c r="K2317" s="69"/>
      <c r="L2317" s="70"/>
      <c r="M2317" s="70"/>
      <c r="N2317" s="68"/>
      <c r="O2317" s="68"/>
      <c r="P2317" s="70"/>
    </row>
    <row r="2318" spans="1:16" x14ac:dyDescent="0.25">
      <c r="A2318" s="61">
        <v>41960</v>
      </c>
      <c r="B2318" s="64" t="str">
        <f t="shared" si="85"/>
        <v>segunda-feira</v>
      </c>
      <c r="C2318" s="54">
        <v>6.2199999999999998E-2</v>
      </c>
      <c r="D2318" s="53">
        <v>6.2800000000000009E-2</v>
      </c>
      <c r="E2318" s="50">
        <v>1383.77</v>
      </c>
      <c r="F2318" s="50">
        <v>1376.21</v>
      </c>
      <c r="G2318" s="55">
        <v>1375.61</v>
      </c>
      <c r="I2318" s="68"/>
      <c r="J2318" s="69"/>
      <c r="K2318" s="69"/>
      <c r="L2318" s="70"/>
      <c r="M2318" s="70"/>
      <c r="N2318" s="68"/>
      <c r="O2318" s="68"/>
      <c r="P2318" s="70"/>
    </row>
    <row r="2319" spans="1:16" x14ac:dyDescent="0.25">
      <c r="A2319" s="61">
        <v>41961</v>
      </c>
      <c r="B2319" s="64" t="str">
        <f t="shared" si="85"/>
        <v>terça-feira</v>
      </c>
      <c r="C2319" s="54">
        <v>6.25E-2</v>
      </c>
      <c r="D2319" s="53">
        <v>6.3099999999999989E-2</v>
      </c>
      <c r="E2319" s="50">
        <v>1380.6</v>
      </c>
      <c r="F2319" s="50">
        <v>1373.07</v>
      </c>
      <c r="G2319" s="55">
        <v>1372.46</v>
      </c>
      <c r="I2319" s="68"/>
      <c r="J2319" s="69"/>
      <c r="K2319" s="69"/>
      <c r="L2319" s="70"/>
      <c r="M2319" s="70"/>
      <c r="N2319" s="68"/>
      <c r="O2319" s="68"/>
      <c r="P2319" s="70"/>
    </row>
    <row r="2320" spans="1:16" x14ac:dyDescent="0.25">
      <c r="A2320" s="61">
        <v>41962</v>
      </c>
      <c r="B2320" s="64" t="str">
        <f t="shared" si="85"/>
        <v>quarta-feira</v>
      </c>
      <c r="C2320" s="54">
        <v>6.1799999999999994E-2</v>
      </c>
      <c r="D2320" s="53">
        <v>6.2400000000000004E-2</v>
      </c>
      <c r="E2320" s="50">
        <v>1390.67</v>
      </c>
      <c r="F2320" s="50">
        <v>1383.08</v>
      </c>
      <c r="G2320" s="55">
        <v>1381.86</v>
      </c>
      <c r="I2320" s="68"/>
      <c r="J2320" s="69"/>
      <c r="K2320" s="69"/>
      <c r="L2320" s="70"/>
      <c r="M2320" s="70"/>
      <c r="N2320" s="68"/>
      <c r="O2320" s="68"/>
      <c r="P2320" s="70"/>
    </row>
    <row r="2321" spans="1:16" x14ac:dyDescent="0.25">
      <c r="A2321" s="61">
        <v>41963</v>
      </c>
      <c r="B2321" s="64" t="str">
        <f t="shared" si="85"/>
        <v>quinta-feira</v>
      </c>
      <c r="C2321" s="54">
        <v>6.0199999999999997E-2</v>
      </c>
      <c r="D2321" s="53">
        <v>6.08E-2</v>
      </c>
      <c r="E2321" s="50">
        <v>1410.9</v>
      </c>
      <c r="F2321" s="50">
        <v>1403.19</v>
      </c>
      <c r="G2321" s="55">
        <v>1402.62</v>
      </c>
      <c r="I2321" s="68"/>
      <c r="J2321" s="69"/>
      <c r="K2321" s="69"/>
      <c r="L2321" s="70"/>
      <c r="M2321" s="70"/>
      <c r="N2321" s="68"/>
      <c r="O2321" s="68"/>
      <c r="P2321" s="70"/>
    </row>
    <row r="2322" spans="1:16" x14ac:dyDescent="0.25">
      <c r="A2322" s="61">
        <v>41964</v>
      </c>
      <c r="B2322" s="64" t="str">
        <f t="shared" si="85"/>
        <v>sexta-feira</v>
      </c>
      <c r="C2322" s="54">
        <v>6.0199999999999997E-2</v>
      </c>
      <c r="D2322" s="53">
        <v>6.08E-2</v>
      </c>
      <c r="E2322" s="50">
        <v>1411.97</v>
      </c>
      <c r="F2322" s="50">
        <v>1404.26</v>
      </c>
      <c r="G2322" s="55">
        <v>1403.19</v>
      </c>
      <c r="I2322" s="68"/>
      <c r="J2322" s="69"/>
      <c r="K2322" s="69"/>
      <c r="L2322" s="70"/>
      <c r="M2322" s="70"/>
      <c r="N2322" s="68"/>
      <c r="O2322" s="68"/>
      <c r="P2322" s="70"/>
    </row>
    <row r="2323" spans="1:16" x14ac:dyDescent="0.25">
      <c r="A2323" s="61">
        <v>41967</v>
      </c>
      <c r="B2323" s="64" t="str">
        <f t="shared" si="85"/>
        <v>segunda-feira</v>
      </c>
      <c r="C2323" s="54">
        <v>5.7099999999999998E-2</v>
      </c>
      <c r="D2323" s="53">
        <v>5.7699999999999994E-2</v>
      </c>
      <c r="E2323" s="50">
        <v>1453.14</v>
      </c>
      <c r="F2323" s="50">
        <v>1445.18</v>
      </c>
      <c r="G2323" s="55">
        <v>1444.61</v>
      </c>
      <c r="I2323" s="68"/>
      <c r="J2323" s="69"/>
      <c r="K2323" s="69"/>
      <c r="L2323" s="70"/>
      <c r="M2323" s="70"/>
      <c r="N2323" s="68"/>
      <c r="O2323" s="68"/>
      <c r="P2323" s="70"/>
    </row>
    <row r="2324" spans="1:16" x14ac:dyDescent="0.25">
      <c r="A2324" s="61">
        <v>41968</v>
      </c>
      <c r="B2324" s="64" t="str">
        <f t="shared" si="85"/>
        <v>terça-feira</v>
      </c>
      <c r="C2324" s="54">
        <v>5.7099999999999998E-2</v>
      </c>
      <c r="D2324" s="53">
        <v>5.7699999999999994E-2</v>
      </c>
      <c r="E2324" s="50">
        <v>1453.71</v>
      </c>
      <c r="F2324" s="50">
        <v>1445.76</v>
      </c>
      <c r="G2324" s="55">
        <v>1445.18</v>
      </c>
      <c r="I2324" s="68"/>
      <c r="J2324" s="69"/>
      <c r="K2324" s="69"/>
      <c r="L2324" s="70"/>
      <c r="M2324" s="70"/>
      <c r="N2324" s="68"/>
      <c r="O2324" s="68"/>
      <c r="P2324" s="70"/>
    </row>
    <row r="2325" spans="1:16" x14ac:dyDescent="0.25">
      <c r="A2325" s="61">
        <v>41969</v>
      </c>
      <c r="B2325" s="64" t="str">
        <f t="shared" si="85"/>
        <v>quarta-feira</v>
      </c>
      <c r="C2325" s="54">
        <v>5.67E-2</v>
      </c>
      <c r="D2325" s="53">
        <v>5.7300000000000004E-2</v>
      </c>
      <c r="E2325" s="50">
        <v>1459.62</v>
      </c>
      <c r="F2325" s="50">
        <v>1451.64</v>
      </c>
      <c r="G2325" s="55">
        <v>1451.06</v>
      </c>
      <c r="I2325" s="68"/>
      <c r="J2325" s="69"/>
      <c r="K2325" s="69"/>
      <c r="L2325" s="70"/>
      <c r="M2325" s="70"/>
      <c r="N2325" s="68"/>
      <c r="O2325" s="68"/>
      <c r="P2325" s="70"/>
    </row>
    <row r="2326" spans="1:16" x14ac:dyDescent="0.25">
      <c r="A2326" s="61">
        <v>41970</v>
      </c>
      <c r="B2326" s="64" t="str">
        <f t="shared" si="85"/>
        <v>quinta-feira</v>
      </c>
      <c r="C2326" s="54">
        <v>5.6399999999999999E-2</v>
      </c>
      <c r="D2326" s="53">
        <v>5.7000000000000002E-2</v>
      </c>
      <c r="E2326" s="50">
        <v>1464.21</v>
      </c>
      <c r="F2326" s="50">
        <v>1456.2</v>
      </c>
      <c r="G2326" s="55">
        <v>1455.62</v>
      </c>
      <c r="I2326" s="68"/>
      <c r="J2326" s="69"/>
      <c r="K2326" s="69"/>
      <c r="L2326" s="70"/>
      <c r="M2326" s="70"/>
      <c r="N2326" s="68"/>
      <c r="O2326" s="68"/>
      <c r="P2326" s="70"/>
    </row>
    <row r="2327" spans="1:16" x14ac:dyDescent="0.25">
      <c r="A2327" s="61">
        <v>41971</v>
      </c>
      <c r="B2327" s="64" t="str">
        <f t="shared" si="85"/>
        <v>sexta-feira</v>
      </c>
      <c r="C2327" s="54">
        <v>5.6399999999999999E-2</v>
      </c>
      <c r="D2327" s="53">
        <v>5.7000000000000002E-2</v>
      </c>
      <c r="E2327" s="50">
        <v>1465.3</v>
      </c>
      <c r="F2327" s="50">
        <v>1457.29</v>
      </c>
      <c r="G2327" s="55">
        <v>1456.2</v>
      </c>
      <c r="I2327" s="68"/>
      <c r="J2327" s="69"/>
      <c r="K2327" s="69"/>
      <c r="L2327" s="70"/>
      <c r="M2327" s="70"/>
      <c r="N2327" s="68"/>
      <c r="O2327" s="68"/>
      <c r="P2327" s="70"/>
    </row>
    <row r="2328" spans="1:16" x14ac:dyDescent="0.25">
      <c r="A2328" s="61">
        <v>41974</v>
      </c>
      <c r="B2328" s="64" t="str">
        <f t="shared" si="85"/>
        <v>segunda-feira</v>
      </c>
      <c r="C2328" s="54">
        <v>5.7300000000000004E-2</v>
      </c>
      <c r="D2328" s="53">
        <v>5.79E-2</v>
      </c>
      <c r="E2328" s="50">
        <v>1453.88</v>
      </c>
      <c r="F2328" s="50">
        <v>1445.94</v>
      </c>
      <c r="G2328" s="55">
        <v>1445.36</v>
      </c>
      <c r="I2328" s="68"/>
      <c r="J2328" s="69"/>
      <c r="K2328" s="69"/>
      <c r="L2328" s="70"/>
      <c r="M2328" s="70"/>
      <c r="N2328" s="68"/>
      <c r="O2328" s="68"/>
      <c r="P2328" s="70"/>
    </row>
    <row r="2329" spans="1:16" x14ac:dyDescent="0.25">
      <c r="A2329" s="61">
        <v>41975</v>
      </c>
      <c r="B2329" s="64" t="str">
        <f t="shared" si="85"/>
        <v>terça-feira</v>
      </c>
      <c r="C2329" s="54">
        <v>5.8899999999999994E-2</v>
      </c>
      <c r="D2329" s="53">
        <v>5.9500000000000004E-2</v>
      </c>
      <c r="E2329" s="50">
        <v>1433.39</v>
      </c>
      <c r="F2329" s="50">
        <v>1425.57</v>
      </c>
      <c r="G2329" s="55">
        <v>1424.99</v>
      </c>
      <c r="I2329" s="68"/>
      <c r="J2329" s="69"/>
      <c r="K2329" s="69"/>
      <c r="L2329" s="70"/>
      <c r="M2329" s="70"/>
      <c r="N2329" s="68"/>
      <c r="O2329" s="68"/>
      <c r="P2329" s="70"/>
    </row>
    <row r="2330" spans="1:16" x14ac:dyDescent="0.25">
      <c r="A2330" s="61">
        <v>41976</v>
      </c>
      <c r="B2330" s="64" t="str">
        <f t="shared" si="85"/>
        <v>quarta-feira</v>
      </c>
      <c r="C2330" s="54">
        <v>6.0499999999999998E-2</v>
      </c>
      <c r="D2330" s="53">
        <v>6.1100000000000002E-2</v>
      </c>
      <c r="E2330" s="50">
        <v>1413.23</v>
      </c>
      <c r="F2330" s="50">
        <v>1405.54</v>
      </c>
      <c r="G2330" s="55">
        <v>1404.96</v>
      </c>
      <c r="I2330" s="68"/>
      <c r="J2330" s="69"/>
      <c r="K2330" s="69"/>
      <c r="L2330" s="70"/>
      <c r="M2330" s="70"/>
      <c r="N2330" s="68"/>
      <c r="O2330" s="68"/>
      <c r="P2330" s="70"/>
    </row>
    <row r="2331" spans="1:16" x14ac:dyDescent="0.25">
      <c r="A2331" s="61">
        <v>41977</v>
      </c>
      <c r="B2331" s="64" t="str">
        <f t="shared" si="85"/>
        <v>quinta-feira</v>
      </c>
      <c r="C2331" s="54">
        <v>5.9500000000000004E-2</v>
      </c>
      <c r="D2331" s="53">
        <v>6.0100000000000001E-2</v>
      </c>
      <c r="E2331" s="50">
        <v>1426.73</v>
      </c>
      <c r="F2331" s="50">
        <v>1418.96</v>
      </c>
      <c r="G2331" s="55">
        <v>1418.38</v>
      </c>
      <c r="I2331" s="68"/>
      <c r="J2331" s="69"/>
      <c r="K2331" s="69"/>
      <c r="L2331" s="70"/>
      <c r="M2331" s="70"/>
      <c r="N2331" s="68"/>
      <c r="O2331" s="68"/>
      <c r="P2331" s="70"/>
    </row>
    <row r="2332" spans="1:16" x14ac:dyDescent="0.25">
      <c r="A2332" s="61">
        <v>41978</v>
      </c>
      <c r="B2332" s="64" t="str">
        <f t="shared" si="85"/>
        <v>sexta-feira</v>
      </c>
      <c r="C2332" s="54">
        <v>5.91E-2</v>
      </c>
      <c r="D2332" s="53">
        <v>5.9699999999999996E-2</v>
      </c>
      <c r="E2332" s="50">
        <v>1432.8</v>
      </c>
      <c r="F2332" s="50">
        <v>1425</v>
      </c>
      <c r="G2332" s="55">
        <v>1423.94</v>
      </c>
      <c r="I2332" s="68"/>
      <c r="J2332" s="69"/>
      <c r="K2332" s="69"/>
      <c r="L2332" s="70"/>
      <c r="M2332" s="70"/>
      <c r="N2332" s="68"/>
      <c r="O2332" s="68"/>
      <c r="P2332" s="70"/>
    </row>
    <row r="2333" spans="1:16" x14ac:dyDescent="0.25">
      <c r="A2333" s="61">
        <v>41981</v>
      </c>
      <c r="B2333" s="64" t="str">
        <f t="shared" si="85"/>
        <v>segunda-feira</v>
      </c>
      <c r="C2333" s="54">
        <v>5.8700000000000002E-2</v>
      </c>
      <c r="D2333" s="53">
        <v>5.9299999999999999E-2</v>
      </c>
      <c r="E2333" s="50">
        <v>1438.59</v>
      </c>
      <c r="F2333" s="50">
        <v>1430.76</v>
      </c>
      <c r="G2333" s="55">
        <v>1430.19</v>
      </c>
      <c r="I2333" s="68"/>
      <c r="J2333" s="69"/>
      <c r="K2333" s="69"/>
      <c r="L2333" s="70"/>
      <c r="M2333" s="70"/>
      <c r="N2333" s="68"/>
      <c r="O2333" s="68"/>
      <c r="P2333" s="70"/>
    </row>
    <row r="2334" spans="1:16" x14ac:dyDescent="0.25">
      <c r="A2334" s="61">
        <v>41982</v>
      </c>
      <c r="B2334" s="64" t="str">
        <f t="shared" si="85"/>
        <v>terça-feira</v>
      </c>
      <c r="C2334" s="54">
        <v>5.9200000000000003E-2</v>
      </c>
      <c r="D2334" s="53">
        <v>5.9800000000000006E-2</v>
      </c>
      <c r="E2334" s="50">
        <v>1432.63</v>
      </c>
      <c r="F2334" s="50">
        <v>1424.84</v>
      </c>
      <c r="G2334" s="55">
        <v>1424.27</v>
      </c>
      <c r="I2334" s="68"/>
      <c r="J2334" s="69"/>
      <c r="K2334" s="69"/>
      <c r="L2334" s="70"/>
      <c r="M2334" s="70"/>
      <c r="N2334" s="68"/>
      <c r="O2334" s="68"/>
      <c r="P2334" s="70"/>
    </row>
    <row r="2335" spans="1:16" x14ac:dyDescent="0.25">
      <c r="A2335" s="61">
        <v>41983</v>
      </c>
      <c r="B2335" s="64" t="str">
        <f t="shared" si="85"/>
        <v>quarta-feira</v>
      </c>
      <c r="C2335" s="54">
        <v>5.9699999999999996E-2</v>
      </c>
      <c r="D2335" s="53">
        <v>6.0299999999999999E-2</v>
      </c>
      <c r="E2335" s="50">
        <v>1426.71</v>
      </c>
      <c r="F2335" s="50">
        <v>1418.95</v>
      </c>
      <c r="G2335" s="55">
        <v>1418.38</v>
      </c>
      <c r="I2335" s="68"/>
      <c r="J2335" s="69"/>
      <c r="K2335" s="69"/>
      <c r="L2335" s="70"/>
      <c r="M2335" s="70"/>
      <c r="N2335" s="68"/>
      <c r="O2335" s="68"/>
      <c r="P2335" s="70"/>
    </row>
    <row r="2336" spans="1:16" x14ac:dyDescent="0.25">
      <c r="A2336" s="61">
        <v>41984</v>
      </c>
      <c r="B2336" s="64" t="str">
        <f t="shared" si="85"/>
        <v>quinta-feira</v>
      </c>
      <c r="C2336" s="54">
        <v>6.0700000000000004E-2</v>
      </c>
      <c r="D2336" s="53">
        <v>6.13E-2</v>
      </c>
      <c r="E2336" s="50">
        <v>1414.38</v>
      </c>
      <c r="F2336" s="50">
        <v>1406.7</v>
      </c>
      <c r="G2336" s="55">
        <v>1406.13</v>
      </c>
      <c r="I2336" s="68"/>
      <c r="J2336" s="69"/>
      <c r="K2336" s="69"/>
      <c r="L2336" s="70"/>
      <c r="M2336" s="70"/>
      <c r="N2336" s="68"/>
      <c r="O2336" s="68"/>
      <c r="P2336" s="70"/>
    </row>
    <row r="2337" spans="1:16" x14ac:dyDescent="0.25">
      <c r="A2337" s="61">
        <v>41985</v>
      </c>
      <c r="B2337" s="64" t="str">
        <f t="shared" si="85"/>
        <v>sexta-feira</v>
      </c>
      <c r="C2337" s="54">
        <v>6.1799999999999994E-2</v>
      </c>
      <c r="D2337" s="53">
        <v>6.2400000000000004E-2</v>
      </c>
      <c r="E2337" s="50">
        <v>1401.39</v>
      </c>
      <c r="F2337" s="50">
        <v>1393.79</v>
      </c>
      <c r="G2337" s="55">
        <v>1392.75</v>
      </c>
      <c r="I2337" s="68"/>
      <c r="J2337" s="69"/>
      <c r="K2337" s="69"/>
      <c r="L2337" s="70"/>
      <c r="M2337" s="70"/>
      <c r="N2337" s="68"/>
      <c r="O2337" s="68"/>
      <c r="P2337" s="70"/>
    </row>
    <row r="2338" spans="1:16" x14ac:dyDescent="0.25">
      <c r="A2338" s="61">
        <v>41988</v>
      </c>
      <c r="B2338" s="64" t="str">
        <f t="shared" si="85"/>
        <v>segunda-feira</v>
      </c>
      <c r="C2338" s="54">
        <v>6.2300000000000001E-2</v>
      </c>
      <c r="D2338" s="53">
        <v>6.2899999999999998E-2</v>
      </c>
      <c r="E2338" s="50">
        <v>1395.75</v>
      </c>
      <c r="F2338" s="50">
        <v>1388.19</v>
      </c>
      <c r="G2338" s="55">
        <v>1387.5</v>
      </c>
      <c r="I2338" s="68"/>
      <c r="J2338" s="69"/>
      <c r="K2338" s="69"/>
      <c r="L2338" s="70"/>
      <c r="M2338" s="70"/>
      <c r="N2338" s="68"/>
      <c r="O2338" s="68"/>
      <c r="P2338" s="70"/>
    </row>
    <row r="2339" spans="1:16" x14ac:dyDescent="0.25">
      <c r="A2339" s="61">
        <v>41989</v>
      </c>
      <c r="B2339" s="64" t="str">
        <f t="shared" si="85"/>
        <v>terça-feira</v>
      </c>
      <c r="C2339" s="54">
        <v>6.3299999999999995E-2</v>
      </c>
      <c r="D2339" s="53">
        <v>6.3899999999999998E-2</v>
      </c>
      <c r="E2339" s="50">
        <v>1383.86</v>
      </c>
      <c r="F2339" s="50">
        <v>1376.38</v>
      </c>
      <c r="G2339" s="55">
        <v>1375.69</v>
      </c>
      <c r="I2339" s="68"/>
      <c r="J2339" s="69"/>
      <c r="K2339" s="69"/>
      <c r="L2339" s="70"/>
      <c r="M2339" s="70"/>
      <c r="N2339" s="68"/>
      <c r="O2339" s="68"/>
      <c r="P2339" s="70"/>
    </row>
    <row r="2340" spans="1:16" x14ac:dyDescent="0.25">
      <c r="A2340" s="61">
        <v>41990</v>
      </c>
      <c r="B2340" s="64" t="str">
        <f t="shared" si="85"/>
        <v>quarta-feira</v>
      </c>
      <c r="C2340" s="54">
        <v>6.3399999999999998E-2</v>
      </c>
      <c r="D2340" s="53">
        <v>6.4000000000000001E-2</v>
      </c>
      <c r="E2340" s="50">
        <v>1383.3</v>
      </c>
      <c r="F2340" s="50">
        <v>1375.82</v>
      </c>
      <c r="G2340" s="55">
        <v>1375.14</v>
      </c>
      <c r="I2340" s="68"/>
      <c r="J2340" s="69"/>
      <c r="K2340" s="69"/>
      <c r="L2340" s="70"/>
      <c r="M2340" s="70"/>
      <c r="N2340" s="68"/>
      <c r="O2340" s="68"/>
      <c r="P2340" s="70"/>
    </row>
    <row r="2341" spans="1:16" x14ac:dyDescent="0.25">
      <c r="A2341" s="61">
        <v>41991</v>
      </c>
      <c r="B2341" s="64" t="str">
        <f t="shared" si="85"/>
        <v>quinta-feira</v>
      </c>
      <c r="C2341" s="54">
        <v>6.3500000000000001E-2</v>
      </c>
      <c r="D2341" s="53">
        <v>6.4100000000000004E-2</v>
      </c>
      <c r="E2341" s="50">
        <v>1382.74</v>
      </c>
      <c r="F2341" s="50">
        <v>1375.27</v>
      </c>
      <c r="G2341" s="55">
        <v>1374.58</v>
      </c>
      <c r="I2341" s="68"/>
      <c r="J2341" s="69"/>
      <c r="K2341" s="69"/>
      <c r="L2341" s="70"/>
      <c r="M2341" s="70"/>
      <c r="N2341" s="68"/>
      <c r="O2341" s="68"/>
      <c r="P2341" s="70"/>
    </row>
    <row r="2342" spans="1:16" x14ac:dyDescent="0.25">
      <c r="A2342" s="61">
        <v>41992</v>
      </c>
      <c r="B2342" s="64" t="str">
        <f t="shared" si="85"/>
        <v>sexta-feira</v>
      </c>
      <c r="C2342" s="54">
        <v>6.3299999999999995E-2</v>
      </c>
      <c r="D2342" s="53">
        <v>6.3899999999999998E-2</v>
      </c>
      <c r="E2342" s="50">
        <v>1386.63</v>
      </c>
      <c r="F2342" s="50">
        <v>1379.14</v>
      </c>
      <c r="G2342" s="55">
        <v>1377.76</v>
      </c>
      <c r="I2342" s="68"/>
      <c r="J2342" s="69"/>
      <c r="K2342" s="69"/>
      <c r="L2342" s="70"/>
      <c r="M2342" s="70"/>
      <c r="N2342" s="68"/>
      <c r="O2342" s="68"/>
      <c r="P2342" s="70"/>
    </row>
    <row r="2343" spans="1:16" x14ac:dyDescent="0.25">
      <c r="A2343" s="61">
        <v>41995</v>
      </c>
      <c r="B2343" s="64" t="str">
        <f t="shared" si="85"/>
        <v>segunda-feira</v>
      </c>
      <c r="C2343" s="54">
        <v>6.25E-2</v>
      </c>
      <c r="D2343" s="53">
        <v>6.3099999999999989E-2</v>
      </c>
      <c r="E2343" s="50">
        <v>1397.38</v>
      </c>
      <c r="F2343" s="50">
        <v>1389.83</v>
      </c>
      <c r="G2343" s="55">
        <v>1389.14</v>
      </c>
      <c r="I2343" s="68"/>
      <c r="J2343" s="69"/>
      <c r="K2343" s="69"/>
      <c r="L2343" s="70"/>
      <c r="M2343" s="70"/>
      <c r="N2343" s="68"/>
      <c r="O2343" s="68"/>
      <c r="P2343" s="70"/>
    </row>
    <row r="2344" spans="1:16" x14ac:dyDescent="0.25">
      <c r="A2344" s="61">
        <v>41996</v>
      </c>
      <c r="B2344" s="64" t="str">
        <f t="shared" si="85"/>
        <v>terça-feira</v>
      </c>
      <c r="C2344" s="54">
        <v>6.2E-2</v>
      </c>
      <c r="D2344" s="53">
        <v>6.2600000000000003E-2</v>
      </c>
      <c r="E2344" s="50">
        <v>1405.44</v>
      </c>
      <c r="F2344" s="50">
        <v>1397.85</v>
      </c>
      <c r="G2344" s="55">
        <v>1396.12</v>
      </c>
      <c r="I2344" s="68"/>
      <c r="J2344" s="69"/>
      <c r="K2344" s="69"/>
      <c r="L2344" s="70"/>
      <c r="M2344" s="70"/>
      <c r="N2344" s="68"/>
      <c r="O2344" s="68"/>
      <c r="P2344" s="70"/>
    </row>
    <row r="2345" spans="1:16" x14ac:dyDescent="0.25">
      <c r="A2345" s="61">
        <v>41997</v>
      </c>
      <c r="B2345" s="64" t="str">
        <f t="shared" si="85"/>
        <v>quarta-feira</v>
      </c>
      <c r="C2345" s="54">
        <v>6.2E-2</v>
      </c>
      <c r="D2345" s="53">
        <v>6.2600000000000003E-2</v>
      </c>
      <c r="E2345" s="50">
        <v>1405.44</v>
      </c>
      <c r="F2345" s="50">
        <v>1397.85</v>
      </c>
      <c r="G2345" s="55">
        <v>1396.81</v>
      </c>
      <c r="I2345" s="68"/>
      <c r="J2345" s="69"/>
      <c r="K2345" s="69"/>
      <c r="L2345" s="70"/>
      <c r="M2345" s="70"/>
      <c r="N2345" s="68"/>
      <c r="O2345" s="68"/>
      <c r="P2345" s="70"/>
    </row>
    <row r="2346" spans="1:16" x14ac:dyDescent="0.25">
      <c r="A2346" s="61">
        <v>41999</v>
      </c>
      <c r="B2346" s="64" t="str">
        <f t="shared" si="85"/>
        <v>sexta-feira</v>
      </c>
      <c r="C2346" s="54">
        <v>6.2E-2</v>
      </c>
      <c r="D2346" s="53">
        <v>6.2600000000000003E-2</v>
      </c>
      <c r="E2346" s="50">
        <v>1406.85</v>
      </c>
      <c r="F2346" s="50">
        <v>1399.26</v>
      </c>
      <c r="G2346" s="55">
        <v>1397.85</v>
      </c>
      <c r="I2346" s="68"/>
      <c r="J2346" s="69"/>
      <c r="K2346" s="69"/>
      <c r="L2346" s="70"/>
      <c r="M2346" s="70"/>
      <c r="N2346" s="68"/>
      <c r="O2346" s="68"/>
      <c r="P2346" s="70"/>
    </row>
    <row r="2347" spans="1:16" x14ac:dyDescent="0.25">
      <c r="A2347" s="61">
        <v>42002</v>
      </c>
      <c r="B2347" s="64" t="str">
        <f t="shared" si="85"/>
        <v>segunda-feira</v>
      </c>
      <c r="C2347" s="54">
        <v>6.2100000000000002E-2</v>
      </c>
      <c r="D2347" s="53">
        <v>6.2699999999999992E-2</v>
      </c>
      <c r="E2347" s="50">
        <v>1406.27</v>
      </c>
      <c r="F2347" s="50">
        <v>1398.69</v>
      </c>
      <c r="G2347" s="55">
        <v>1397.99</v>
      </c>
      <c r="I2347" s="68"/>
      <c r="J2347" s="69"/>
      <c r="K2347" s="69"/>
      <c r="L2347" s="70"/>
      <c r="M2347" s="70"/>
      <c r="N2347" s="68"/>
      <c r="O2347" s="68"/>
      <c r="P2347" s="70"/>
    </row>
    <row r="2348" spans="1:16" x14ac:dyDescent="0.25">
      <c r="A2348" s="61">
        <v>42003</v>
      </c>
      <c r="B2348" s="64" t="str">
        <f t="shared" si="85"/>
        <v>terça-feira</v>
      </c>
      <c r="C2348" s="54">
        <v>6.25E-2</v>
      </c>
      <c r="D2348" s="53">
        <v>6.3099999999999989E-2</v>
      </c>
      <c r="E2348" s="50">
        <v>1404.36</v>
      </c>
      <c r="F2348" s="50">
        <v>1396.8</v>
      </c>
      <c r="G2348" s="55">
        <v>1393.65</v>
      </c>
      <c r="I2348" s="68"/>
      <c r="J2348" s="69"/>
      <c r="K2348" s="69"/>
      <c r="L2348" s="70"/>
      <c r="M2348" s="70"/>
      <c r="N2348" s="68"/>
      <c r="O2348" s="68"/>
      <c r="P2348" s="70"/>
    </row>
    <row r="2349" spans="1:16" x14ac:dyDescent="0.25">
      <c r="A2349" s="61">
        <v>42004</v>
      </c>
      <c r="B2349" s="64" t="str">
        <f t="shared" si="85"/>
        <v>quarta-feira</v>
      </c>
      <c r="C2349" s="54">
        <v>6.13E-2</v>
      </c>
      <c r="D2349" s="53">
        <v>6.1900000000000004E-2</v>
      </c>
      <c r="E2349" s="50">
        <v>1419.63</v>
      </c>
      <c r="F2349" s="50">
        <v>1411.97</v>
      </c>
      <c r="G2349" s="55">
        <v>1409.51</v>
      </c>
      <c r="I2349" s="68"/>
      <c r="J2349" s="69"/>
      <c r="K2349" s="69"/>
      <c r="L2349" s="70"/>
      <c r="M2349" s="70"/>
      <c r="N2349" s="68"/>
      <c r="O2349" s="68"/>
      <c r="P2349" s="70"/>
    </row>
    <row r="2350" spans="1:16" x14ac:dyDescent="0.25">
      <c r="A2350" s="61">
        <v>42006</v>
      </c>
      <c r="B2350" s="64" t="str">
        <f t="shared" si="85"/>
        <v>sexta-feira</v>
      </c>
      <c r="C2350" s="54">
        <v>6.13E-2</v>
      </c>
      <c r="D2350" s="53">
        <v>6.1900000000000004E-2</v>
      </c>
      <c r="E2350" s="50">
        <v>1419.63</v>
      </c>
      <c r="F2350" s="50">
        <v>1411.97</v>
      </c>
      <c r="G2350" s="55">
        <v>1410.56</v>
      </c>
      <c r="I2350" s="68"/>
      <c r="J2350" s="69"/>
      <c r="K2350" s="69"/>
      <c r="L2350" s="70"/>
      <c r="M2350" s="70"/>
      <c r="N2350" s="68"/>
      <c r="O2350" s="68"/>
      <c r="P2350" s="70"/>
    </row>
    <row r="2351" spans="1:16" x14ac:dyDescent="0.25">
      <c r="A2351" s="61">
        <v>42009</v>
      </c>
      <c r="B2351" s="64" t="str">
        <f t="shared" si="85"/>
        <v>segunda-feira</v>
      </c>
      <c r="C2351" s="54">
        <v>6.1399999999999996E-2</v>
      </c>
      <c r="D2351" s="53">
        <v>6.2E-2</v>
      </c>
      <c r="E2351" s="50">
        <v>1419.04</v>
      </c>
      <c r="F2351" s="50">
        <v>1411.39</v>
      </c>
      <c r="G2351" s="55">
        <v>1410.7</v>
      </c>
      <c r="I2351" s="68"/>
      <c r="J2351" s="69"/>
      <c r="K2351" s="69"/>
      <c r="L2351" s="70"/>
      <c r="M2351" s="70"/>
      <c r="N2351" s="68"/>
      <c r="O2351" s="68"/>
      <c r="P2351" s="70"/>
    </row>
    <row r="2352" spans="1:16" x14ac:dyDescent="0.25">
      <c r="A2352" s="61">
        <v>42010</v>
      </c>
      <c r="B2352" s="64" t="str">
        <f t="shared" si="85"/>
        <v>terça-feira</v>
      </c>
      <c r="C2352" s="54">
        <v>6.0499999999999998E-2</v>
      </c>
      <c r="D2352" s="53">
        <v>6.1100000000000002E-2</v>
      </c>
      <c r="E2352" s="50">
        <v>1431.3</v>
      </c>
      <c r="F2352" s="50">
        <v>1423.58</v>
      </c>
      <c r="G2352" s="55">
        <v>1422.89</v>
      </c>
      <c r="I2352" s="68"/>
      <c r="J2352" s="69"/>
      <c r="K2352" s="69"/>
      <c r="L2352" s="70"/>
      <c r="M2352" s="70"/>
      <c r="N2352" s="68"/>
      <c r="O2352" s="68"/>
      <c r="P2352" s="70"/>
    </row>
    <row r="2353" spans="1:16" x14ac:dyDescent="0.25">
      <c r="A2353" s="61">
        <v>42011</v>
      </c>
      <c r="B2353" s="64" t="str">
        <f t="shared" si="85"/>
        <v>quarta-feira</v>
      </c>
      <c r="C2353" s="54">
        <v>5.9699999999999996E-2</v>
      </c>
      <c r="D2353" s="53">
        <v>6.0299999999999999E-2</v>
      </c>
      <c r="E2353" s="50">
        <v>1442.36</v>
      </c>
      <c r="F2353" s="50">
        <v>1434.58</v>
      </c>
      <c r="G2353" s="55">
        <v>1433.88</v>
      </c>
      <c r="I2353" s="68"/>
      <c r="J2353" s="69"/>
      <c r="K2353" s="69"/>
      <c r="L2353" s="70"/>
      <c r="M2353" s="70"/>
      <c r="N2353" s="68"/>
      <c r="O2353" s="68"/>
      <c r="P2353" s="70"/>
    </row>
    <row r="2354" spans="1:16" x14ac:dyDescent="0.25">
      <c r="A2354" s="61">
        <v>42012</v>
      </c>
      <c r="B2354" s="64" t="str">
        <f t="shared" si="85"/>
        <v>quinta-feira</v>
      </c>
      <c r="C2354" s="54">
        <v>0.06</v>
      </c>
      <c r="D2354" s="53">
        <v>6.0599999999999994E-2</v>
      </c>
      <c r="E2354" s="50">
        <v>1439.16</v>
      </c>
      <c r="F2354" s="50">
        <v>1431.4</v>
      </c>
      <c r="G2354" s="55">
        <v>1430.71</v>
      </c>
      <c r="I2354" s="68"/>
      <c r="J2354" s="69"/>
      <c r="K2354" s="69"/>
      <c r="L2354" s="70"/>
      <c r="M2354" s="70"/>
      <c r="N2354" s="68"/>
      <c r="O2354" s="68"/>
      <c r="P2354" s="70"/>
    </row>
    <row r="2355" spans="1:16" x14ac:dyDescent="0.25">
      <c r="A2355" s="61">
        <v>42013</v>
      </c>
      <c r="B2355" s="64" t="str">
        <f t="shared" si="85"/>
        <v>sexta-feira</v>
      </c>
      <c r="C2355" s="54">
        <v>5.9699999999999996E-2</v>
      </c>
      <c r="D2355" s="53">
        <v>6.0299999999999999E-2</v>
      </c>
      <c r="E2355" s="50">
        <v>1444.36</v>
      </c>
      <c r="F2355" s="50">
        <v>1436.57</v>
      </c>
      <c r="G2355" s="55">
        <v>1435.16</v>
      </c>
      <c r="I2355" s="68"/>
      <c r="J2355" s="69"/>
      <c r="K2355" s="69"/>
      <c r="L2355" s="70"/>
      <c r="M2355" s="70"/>
      <c r="N2355" s="68"/>
      <c r="O2355" s="68"/>
      <c r="P2355" s="70"/>
    </row>
    <row r="2356" spans="1:16" x14ac:dyDescent="0.25">
      <c r="A2356" s="61">
        <v>42016</v>
      </c>
      <c r="B2356" s="64" t="str">
        <f t="shared" si="85"/>
        <v>segunda-feira</v>
      </c>
      <c r="C2356" s="54">
        <v>5.8899999999999994E-2</v>
      </c>
      <c r="D2356" s="53">
        <v>5.9500000000000004E-2</v>
      </c>
      <c r="E2356" s="50">
        <v>1455.51</v>
      </c>
      <c r="F2356" s="50">
        <v>1447.66</v>
      </c>
      <c r="G2356" s="55">
        <v>1446.97</v>
      </c>
      <c r="I2356" s="68"/>
      <c r="J2356" s="69"/>
      <c r="K2356" s="69"/>
      <c r="L2356" s="70"/>
      <c r="M2356" s="70"/>
      <c r="N2356" s="68"/>
      <c r="O2356" s="68"/>
      <c r="P2356" s="70"/>
    </row>
    <row r="2357" spans="1:16" x14ac:dyDescent="0.25">
      <c r="A2357" s="61">
        <v>42017</v>
      </c>
      <c r="B2357" s="64" t="str">
        <f t="shared" si="85"/>
        <v>terça-feira</v>
      </c>
      <c r="C2357" s="54">
        <v>5.9900000000000002E-2</v>
      </c>
      <c r="D2357" s="53">
        <v>6.0499999999999998E-2</v>
      </c>
      <c r="E2357" s="50">
        <v>1443.15</v>
      </c>
      <c r="F2357" s="50">
        <v>1435.38</v>
      </c>
      <c r="G2357" s="55">
        <v>1434.69</v>
      </c>
      <c r="I2357" s="68"/>
      <c r="J2357" s="69"/>
      <c r="K2357" s="69"/>
      <c r="L2357" s="70"/>
      <c r="M2357" s="70"/>
      <c r="N2357" s="68"/>
      <c r="O2357" s="68"/>
      <c r="P2357" s="70"/>
    </row>
    <row r="2358" spans="1:16" x14ac:dyDescent="0.25">
      <c r="A2358" s="61">
        <v>42018</v>
      </c>
      <c r="B2358" s="64" t="str">
        <f t="shared" si="85"/>
        <v>quarta-feira</v>
      </c>
      <c r="C2358" s="54">
        <v>5.9699999999999996E-2</v>
      </c>
      <c r="D2358" s="53">
        <v>6.0299999999999999E-2</v>
      </c>
      <c r="E2358" s="50">
        <v>1446.44</v>
      </c>
      <c r="F2358" s="50">
        <v>1438.66</v>
      </c>
      <c r="G2358" s="55">
        <v>1437.96</v>
      </c>
      <c r="I2358" s="68"/>
      <c r="J2358" s="69"/>
      <c r="K2358" s="69"/>
      <c r="L2358" s="70"/>
      <c r="M2358" s="70"/>
      <c r="N2358" s="68"/>
      <c r="O2358" s="68"/>
      <c r="P2358" s="70"/>
    </row>
    <row r="2359" spans="1:16" x14ac:dyDescent="0.25">
      <c r="A2359" s="61">
        <v>42019</v>
      </c>
      <c r="B2359" s="64" t="str">
        <f t="shared" si="85"/>
        <v>quinta-feira</v>
      </c>
      <c r="C2359" s="54">
        <v>5.9900000000000002E-2</v>
      </c>
      <c r="D2359" s="53">
        <v>6.0499999999999998E-2</v>
      </c>
      <c r="E2359" s="50">
        <v>1444.71</v>
      </c>
      <c r="F2359" s="50">
        <v>1436.93</v>
      </c>
      <c r="G2359" s="55">
        <v>1436.07</v>
      </c>
      <c r="I2359" s="68"/>
      <c r="J2359" s="69"/>
      <c r="K2359" s="69"/>
      <c r="L2359" s="70"/>
      <c r="M2359" s="70"/>
      <c r="N2359" s="68"/>
      <c r="O2359" s="68"/>
      <c r="P2359" s="70"/>
    </row>
    <row r="2360" spans="1:16" x14ac:dyDescent="0.25">
      <c r="A2360" s="61">
        <v>42020</v>
      </c>
      <c r="B2360" s="64" t="str">
        <f t="shared" si="85"/>
        <v>sexta-feira</v>
      </c>
      <c r="C2360" s="54">
        <v>5.9500000000000004E-2</v>
      </c>
      <c r="D2360" s="53">
        <v>6.0100000000000001E-2</v>
      </c>
      <c r="E2360" s="50">
        <v>1451.84</v>
      </c>
      <c r="F2360" s="50">
        <v>1444.03</v>
      </c>
      <c r="G2360" s="55">
        <v>1442.11</v>
      </c>
      <c r="I2360" s="68"/>
      <c r="J2360" s="69"/>
      <c r="K2360" s="69"/>
      <c r="L2360" s="70"/>
      <c r="M2360" s="70"/>
      <c r="N2360" s="68"/>
      <c r="O2360" s="68"/>
      <c r="P2360" s="70"/>
    </row>
    <row r="2361" spans="1:16" x14ac:dyDescent="0.25">
      <c r="A2361" s="61">
        <v>42023</v>
      </c>
      <c r="B2361" s="64" t="str">
        <f t="shared" si="85"/>
        <v>segunda-feira</v>
      </c>
      <c r="C2361" s="54">
        <v>5.8700000000000002E-2</v>
      </c>
      <c r="D2361" s="53">
        <v>5.9299999999999999E-2</v>
      </c>
      <c r="E2361" s="50">
        <v>1463.19</v>
      </c>
      <c r="F2361" s="50">
        <v>1455.31</v>
      </c>
      <c r="G2361" s="55">
        <v>1454.45</v>
      </c>
      <c r="I2361" s="68"/>
      <c r="J2361" s="69"/>
      <c r="K2361" s="69"/>
      <c r="L2361" s="70"/>
      <c r="M2361" s="70"/>
      <c r="N2361" s="68"/>
      <c r="O2361" s="68"/>
      <c r="P2361" s="70"/>
    </row>
    <row r="2362" spans="1:16" x14ac:dyDescent="0.25">
      <c r="A2362" s="61">
        <v>42024</v>
      </c>
      <c r="B2362" s="64" t="str">
        <f t="shared" si="85"/>
        <v>terça-feira</v>
      </c>
      <c r="C2362" s="54">
        <v>5.9000000000000004E-2</v>
      </c>
      <c r="D2362" s="53">
        <v>5.96E-2</v>
      </c>
      <c r="E2362" s="50">
        <v>1460.11</v>
      </c>
      <c r="F2362" s="50">
        <v>1452.26</v>
      </c>
      <c r="G2362" s="55">
        <v>1451.39</v>
      </c>
      <c r="I2362" s="68"/>
      <c r="J2362" s="69"/>
      <c r="K2362" s="69"/>
      <c r="L2362" s="70"/>
      <c r="M2362" s="70"/>
      <c r="N2362" s="68"/>
      <c r="O2362" s="68"/>
      <c r="P2362" s="70"/>
    </row>
    <row r="2363" spans="1:16" x14ac:dyDescent="0.25">
      <c r="A2363" s="61">
        <v>42025</v>
      </c>
      <c r="B2363" s="64" t="str">
        <f t="shared" si="85"/>
        <v>quarta-feira</v>
      </c>
      <c r="C2363" s="54">
        <v>5.79E-2</v>
      </c>
      <c r="D2363" s="53">
        <v>5.8499999999999996E-2</v>
      </c>
      <c r="E2363" s="50">
        <v>1475.5</v>
      </c>
      <c r="F2363" s="50">
        <v>1467.56</v>
      </c>
      <c r="G2363" s="55">
        <v>1466.69</v>
      </c>
      <c r="I2363" s="68"/>
      <c r="J2363" s="69"/>
      <c r="K2363" s="69"/>
      <c r="L2363" s="70"/>
      <c r="M2363" s="70"/>
      <c r="N2363" s="68"/>
      <c r="O2363" s="68"/>
      <c r="P2363" s="70"/>
    </row>
    <row r="2364" spans="1:16" x14ac:dyDescent="0.25">
      <c r="A2364" s="61">
        <v>42026</v>
      </c>
      <c r="B2364" s="64" t="str">
        <f t="shared" si="85"/>
        <v>quinta-feira</v>
      </c>
      <c r="C2364" s="54">
        <v>5.7800000000000004E-2</v>
      </c>
      <c r="D2364" s="53">
        <v>5.8400000000000001E-2</v>
      </c>
      <c r="E2364" s="50">
        <v>1477.7</v>
      </c>
      <c r="F2364" s="50">
        <v>1469.75</v>
      </c>
      <c r="G2364" s="55">
        <v>1468.88</v>
      </c>
      <c r="I2364" s="68"/>
      <c r="J2364" s="69"/>
      <c r="K2364" s="69"/>
      <c r="L2364" s="70"/>
      <c r="M2364" s="70"/>
      <c r="N2364" s="68"/>
      <c r="O2364" s="68"/>
      <c r="P2364" s="70"/>
    </row>
    <row r="2365" spans="1:16" x14ac:dyDescent="0.25">
      <c r="A2365" s="61">
        <v>42027</v>
      </c>
      <c r="B2365" s="64" t="str">
        <f t="shared" si="85"/>
        <v>sexta-feira</v>
      </c>
      <c r="C2365" s="54">
        <v>5.8499999999999996E-2</v>
      </c>
      <c r="D2365" s="53">
        <v>5.91E-2</v>
      </c>
      <c r="E2365" s="50">
        <v>1470.37</v>
      </c>
      <c r="F2365" s="50">
        <v>1462.47</v>
      </c>
      <c r="G2365" s="55">
        <v>1460.53</v>
      </c>
      <c r="I2365" s="68"/>
      <c r="J2365" s="69"/>
      <c r="K2365" s="69"/>
      <c r="L2365" s="70"/>
      <c r="M2365" s="70"/>
      <c r="N2365" s="68"/>
      <c r="O2365" s="68"/>
      <c r="P2365" s="70"/>
    </row>
    <row r="2366" spans="1:16" x14ac:dyDescent="0.25">
      <c r="A2366" s="61">
        <v>42030</v>
      </c>
      <c r="B2366" s="64" t="str">
        <f t="shared" si="85"/>
        <v>segunda-feira</v>
      </c>
      <c r="C2366" s="54">
        <v>5.74E-2</v>
      </c>
      <c r="D2366" s="53">
        <v>5.7999999999999996E-2</v>
      </c>
      <c r="E2366" s="50">
        <v>1486.42</v>
      </c>
      <c r="F2366" s="50">
        <v>1478.43</v>
      </c>
      <c r="G2366" s="55">
        <v>1477.51</v>
      </c>
      <c r="I2366" s="68"/>
      <c r="J2366" s="69"/>
      <c r="K2366" s="69"/>
      <c r="L2366" s="70"/>
      <c r="M2366" s="70"/>
      <c r="N2366" s="68"/>
      <c r="O2366" s="68"/>
      <c r="P2366" s="70"/>
    </row>
    <row r="2367" spans="1:16" x14ac:dyDescent="0.25">
      <c r="A2367" s="61">
        <v>42031</v>
      </c>
      <c r="B2367" s="64" t="str">
        <f t="shared" si="85"/>
        <v>terça-feira</v>
      </c>
      <c r="C2367" s="54">
        <v>5.8099999999999999E-2</v>
      </c>
      <c r="D2367" s="53">
        <v>5.8700000000000002E-2</v>
      </c>
      <c r="E2367" s="50">
        <v>1478.02</v>
      </c>
      <c r="F2367" s="50">
        <v>1470.08</v>
      </c>
      <c r="G2367" s="55">
        <v>1469.16</v>
      </c>
      <c r="I2367" s="68"/>
      <c r="J2367" s="69"/>
      <c r="K2367" s="69"/>
      <c r="L2367" s="70"/>
      <c r="M2367" s="70"/>
      <c r="N2367" s="68"/>
      <c r="O2367" s="68"/>
      <c r="P2367" s="70"/>
    </row>
    <row r="2368" spans="1:16" x14ac:dyDescent="0.25">
      <c r="A2368" s="61">
        <v>42032</v>
      </c>
      <c r="B2368" s="64" t="str">
        <f t="shared" si="85"/>
        <v>quarta-feira</v>
      </c>
      <c r="C2368" s="54">
        <v>5.8400000000000001E-2</v>
      </c>
      <c r="D2368" s="53">
        <v>5.9000000000000004E-2</v>
      </c>
      <c r="E2368" s="50">
        <v>1474.96</v>
      </c>
      <c r="F2368" s="50">
        <v>1467.04</v>
      </c>
      <c r="G2368" s="55">
        <v>1466.13</v>
      </c>
      <c r="I2368" s="68"/>
      <c r="J2368" s="69"/>
      <c r="K2368" s="69"/>
      <c r="L2368" s="70"/>
      <c r="M2368" s="70"/>
      <c r="N2368" s="68"/>
      <c r="O2368" s="68"/>
      <c r="P2368" s="70"/>
    </row>
    <row r="2369" spans="1:16" x14ac:dyDescent="0.25">
      <c r="A2369" s="61">
        <v>42033</v>
      </c>
      <c r="B2369" s="64" t="str">
        <f t="shared" si="85"/>
        <v>quinta-feira</v>
      </c>
      <c r="C2369" s="54">
        <v>5.8600000000000006E-2</v>
      </c>
      <c r="D2369" s="53">
        <v>5.9200000000000003E-2</v>
      </c>
      <c r="E2369" s="50">
        <v>1473.23</v>
      </c>
      <c r="F2369" s="50">
        <v>1465.33</v>
      </c>
      <c r="G2369" s="55">
        <v>1464.42</v>
      </c>
      <c r="I2369" s="68"/>
      <c r="J2369" s="69"/>
      <c r="K2369" s="69"/>
      <c r="L2369" s="70"/>
      <c r="M2369" s="70"/>
      <c r="N2369" s="68"/>
      <c r="O2369" s="68"/>
      <c r="P2369" s="70"/>
    </row>
    <row r="2370" spans="1:16" x14ac:dyDescent="0.25">
      <c r="A2370" s="61">
        <v>42034</v>
      </c>
      <c r="B2370" s="64" t="str">
        <f t="shared" si="85"/>
        <v>sexta-feira</v>
      </c>
      <c r="C2370" s="54">
        <v>5.8099999999999999E-2</v>
      </c>
      <c r="D2370" s="53">
        <v>5.8700000000000002E-2</v>
      </c>
      <c r="E2370" s="50">
        <v>1481.95</v>
      </c>
      <c r="F2370" s="50">
        <v>1474.01</v>
      </c>
      <c r="G2370" s="55">
        <v>1471.91</v>
      </c>
      <c r="I2370" s="68"/>
      <c r="J2370" s="69"/>
      <c r="K2370" s="69"/>
      <c r="L2370" s="70"/>
      <c r="M2370" s="70"/>
      <c r="N2370" s="68"/>
      <c r="O2370" s="68"/>
      <c r="P2370" s="70"/>
    </row>
    <row r="2371" spans="1:16" x14ac:dyDescent="0.25">
      <c r="A2371" s="61">
        <v>42037</v>
      </c>
      <c r="B2371" s="64" t="str">
        <f t="shared" ref="B2371:B2434" si="86">TEXT(A2371,"dddd")</f>
        <v>segunda-feira</v>
      </c>
      <c r="C2371" s="54">
        <v>5.8600000000000006E-2</v>
      </c>
      <c r="D2371" s="53">
        <v>5.9200000000000003E-2</v>
      </c>
      <c r="E2371" s="50">
        <v>1476.25</v>
      </c>
      <c r="F2371" s="50">
        <v>1468.33</v>
      </c>
      <c r="G2371" s="55">
        <v>1467.42</v>
      </c>
      <c r="I2371" s="68"/>
      <c r="J2371" s="69"/>
      <c r="K2371" s="69"/>
      <c r="L2371" s="70"/>
      <c r="M2371" s="70"/>
      <c r="N2371" s="68"/>
      <c r="O2371" s="68"/>
      <c r="P2371" s="70"/>
    </row>
    <row r="2372" spans="1:16" x14ac:dyDescent="0.25">
      <c r="A2372" s="61">
        <v>42038</v>
      </c>
      <c r="B2372" s="64" t="str">
        <f t="shared" si="86"/>
        <v>terça-feira</v>
      </c>
      <c r="C2372" s="54">
        <v>5.96E-2</v>
      </c>
      <c r="D2372" s="53">
        <v>6.0199999999999997E-2</v>
      </c>
      <c r="E2372" s="50">
        <v>1464</v>
      </c>
      <c r="F2372" s="50">
        <v>1456.17</v>
      </c>
      <c r="G2372" s="55">
        <v>1455.25</v>
      </c>
      <c r="I2372" s="68"/>
      <c r="J2372" s="69"/>
      <c r="K2372" s="69"/>
      <c r="L2372" s="70"/>
      <c r="M2372" s="70"/>
      <c r="N2372" s="68"/>
      <c r="O2372" s="68"/>
      <c r="P2372" s="70"/>
    </row>
    <row r="2373" spans="1:16" x14ac:dyDescent="0.25">
      <c r="A2373" s="61">
        <v>42039</v>
      </c>
      <c r="B2373" s="64" t="str">
        <f t="shared" si="86"/>
        <v>quarta-feira</v>
      </c>
      <c r="C2373" s="54">
        <v>5.9400000000000001E-2</v>
      </c>
      <c r="D2373" s="53">
        <v>0.06</v>
      </c>
      <c r="E2373" s="50">
        <v>1467.54</v>
      </c>
      <c r="F2373" s="50">
        <v>1459.69</v>
      </c>
      <c r="G2373" s="55">
        <v>1458.77</v>
      </c>
      <c r="I2373" s="68"/>
      <c r="J2373" s="69"/>
      <c r="K2373" s="69"/>
      <c r="L2373" s="70"/>
      <c r="M2373" s="70"/>
      <c r="N2373" s="68"/>
      <c r="O2373" s="68"/>
      <c r="P2373" s="70"/>
    </row>
    <row r="2374" spans="1:16" x14ac:dyDescent="0.25">
      <c r="A2374" s="61">
        <v>42040</v>
      </c>
      <c r="B2374" s="64" t="str">
        <f t="shared" si="86"/>
        <v>quinta-feira</v>
      </c>
      <c r="C2374" s="54">
        <v>5.9900000000000002E-2</v>
      </c>
      <c r="D2374" s="53">
        <v>6.0499999999999998E-2</v>
      </c>
      <c r="E2374" s="50">
        <v>1461.92</v>
      </c>
      <c r="F2374" s="50">
        <v>1454.1</v>
      </c>
      <c r="G2374" s="55">
        <v>1453.18</v>
      </c>
      <c r="I2374" s="68"/>
      <c r="J2374" s="69"/>
      <c r="K2374" s="69"/>
      <c r="L2374" s="70"/>
      <c r="M2374" s="70"/>
      <c r="N2374" s="68"/>
      <c r="O2374" s="68"/>
      <c r="P2374" s="70"/>
    </row>
    <row r="2375" spans="1:16" x14ac:dyDescent="0.25">
      <c r="A2375" s="61">
        <v>42041</v>
      </c>
      <c r="B2375" s="64" t="str">
        <f t="shared" si="86"/>
        <v>sexta-feira</v>
      </c>
      <c r="C2375" s="54">
        <v>6.0499999999999998E-2</v>
      </c>
      <c r="D2375" s="53">
        <v>6.1100000000000002E-2</v>
      </c>
      <c r="E2375" s="50">
        <v>1456.18</v>
      </c>
      <c r="F2375" s="50">
        <v>1448.4</v>
      </c>
      <c r="G2375" s="55">
        <v>1446.33</v>
      </c>
      <c r="I2375" s="68"/>
      <c r="J2375" s="69"/>
      <c r="K2375" s="69"/>
      <c r="L2375" s="70"/>
      <c r="M2375" s="70"/>
      <c r="N2375" s="68"/>
      <c r="O2375" s="68"/>
      <c r="P2375" s="70"/>
    </row>
    <row r="2376" spans="1:16" x14ac:dyDescent="0.25">
      <c r="A2376" s="61">
        <v>42044</v>
      </c>
      <c r="B2376" s="64" t="str">
        <f t="shared" si="86"/>
        <v>segunda-feira</v>
      </c>
      <c r="C2376" s="54">
        <v>6.0999999999999999E-2</v>
      </c>
      <c r="D2376" s="53">
        <v>6.1600000000000002E-2</v>
      </c>
      <c r="E2376" s="50">
        <v>1450.61</v>
      </c>
      <c r="F2376" s="50">
        <v>1442.87</v>
      </c>
      <c r="G2376" s="55">
        <v>1441.95</v>
      </c>
      <c r="I2376" s="68"/>
      <c r="J2376" s="69"/>
      <c r="K2376" s="69"/>
      <c r="L2376" s="70"/>
      <c r="M2376" s="70"/>
      <c r="N2376" s="68"/>
      <c r="O2376" s="68"/>
      <c r="P2376" s="70"/>
    </row>
    <row r="2377" spans="1:16" x14ac:dyDescent="0.25">
      <c r="A2377" s="61">
        <v>42045</v>
      </c>
      <c r="B2377" s="64" t="str">
        <f t="shared" si="86"/>
        <v>terça-feira</v>
      </c>
      <c r="C2377" s="54">
        <v>6.1500000000000006E-2</v>
      </c>
      <c r="D2377" s="53">
        <v>6.2100000000000002E-2</v>
      </c>
      <c r="E2377" s="50">
        <v>1445.07</v>
      </c>
      <c r="F2377" s="50">
        <v>1437.37</v>
      </c>
      <c r="G2377" s="55">
        <v>1436.45</v>
      </c>
      <c r="I2377" s="68"/>
      <c r="J2377" s="69"/>
      <c r="K2377" s="69"/>
      <c r="L2377" s="70"/>
      <c r="M2377" s="70"/>
      <c r="N2377" s="68"/>
      <c r="O2377" s="68"/>
      <c r="P2377" s="70"/>
    </row>
    <row r="2378" spans="1:16" x14ac:dyDescent="0.25">
      <c r="A2378" s="61">
        <v>42046</v>
      </c>
      <c r="B2378" s="64" t="str">
        <f t="shared" si="86"/>
        <v>quarta-feira</v>
      </c>
      <c r="C2378" s="54">
        <v>6.2400000000000004E-2</v>
      </c>
      <c r="D2378" s="53">
        <v>6.3E-2</v>
      </c>
      <c r="E2378" s="50">
        <v>1434.45</v>
      </c>
      <c r="F2378" s="50">
        <v>1426.81</v>
      </c>
      <c r="G2378" s="55">
        <v>1425.9</v>
      </c>
      <c r="I2378" s="68"/>
      <c r="J2378" s="69"/>
      <c r="K2378" s="69"/>
      <c r="L2378" s="70"/>
      <c r="M2378" s="70"/>
      <c r="N2378" s="68"/>
      <c r="O2378" s="68"/>
      <c r="P2378" s="70"/>
    </row>
    <row r="2379" spans="1:16" x14ac:dyDescent="0.25">
      <c r="A2379" s="61">
        <v>42047</v>
      </c>
      <c r="B2379" s="64" t="str">
        <f t="shared" si="86"/>
        <v>quinta-feira</v>
      </c>
      <c r="C2379" s="54">
        <v>6.3700000000000007E-2</v>
      </c>
      <c r="D2379" s="53">
        <v>6.4299999999999996E-2</v>
      </c>
      <c r="E2379" s="50">
        <v>1418.86</v>
      </c>
      <c r="F2379" s="50">
        <v>1411.32</v>
      </c>
      <c r="G2379" s="55">
        <v>1410.41</v>
      </c>
      <c r="I2379" s="68"/>
      <c r="J2379" s="69"/>
      <c r="K2379" s="69"/>
      <c r="L2379" s="70"/>
      <c r="M2379" s="70"/>
      <c r="N2379" s="68"/>
      <c r="O2379" s="68"/>
      <c r="P2379" s="70"/>
    </row>
    <row r="2380" spans="1:16" x14ac:dyDescent="0.25">
      <c r="A2380" s="61">
        <v>42048</v>
      </c>
      <c r="B2380" s="64" t="str">
        <f t="shared" si="86"/>
        <v>sexta-feira</v>
      </c>
      <c r="C2380" s="54">
        <v>6.2300000000000001E-2</v>
      </c>
      <c r="D2380" s="53">
        <v>6.2899999999999998E-2</v>
      </c>
      <c r="E2380" s="50">
        <v>1439.7</v>
      </c>
      <c r="F2380" s="50">
        <v>1432.04</v>
      </c>
      <c r="G2380" s="55">
        <v>1428.99</v>
      </c>
      <c r="I2380" s="68"/>
      <c r="J2380" s="69"/>
      <c r="K2380" s="69"/>
      <c r="L2380" s="70"/>
      <c r="M2380" s="70"/>
      <c r="N2380" s="68"/>
      <c r="O2380" s="68"/>
      <c r="P2380" s="70"/>
    </row>
    <row r="2381" spans="1:16" x14ac:dyDescent="0.25">
      <c r="A2381" s="61">
        <v>42053</v>
      </c>
      <c r="B2381" s="64" t="str">
        <f t="shared" si="86"/>
        <v>quarta-feira</v>
      </c>
      <c r="C2381" s="54">
        <v>6.2600000000000003E-2</v>
      </c>
      <c r="D2381" s="53">
        <v>6.3200000000000006E-2</v>
      </c>
      <c r="E2381" s="50">
        <v>1436.74</v>
      </c>
      <c r="F2381" s="50">
        <v>1429.1</v>
      </c>
      <c r="G2381" s="55">
        <v>1428.23</v>
      </c>
      <c r="I2381" s="68"/>
      <c r="J2381" s="69"/>
      <c r="K2381" s="69"/>
      <c r="L2381" s="70"/>
      <c r="M2381" s="70"/>
      <c r="N2381" s="68"/>
      <c r="O2381" s="68"/>
      <c r="P2381" s="70"/>
    </row>
    <row r="2382" spans="1:16" x14ac:dyDescent="0.25">
      <c r="A2382" s="61">
        <v>42054</v>
      </c>
      <c r="B2382" s="64" t="str">
        <f t="shared" si="86"/>
        <v>quinta-feira</v>
      </c>
      <c r="C2382" s="54">
        <v>6.3099999999999989E-2</v>
      </c>
      <c r="D2382" s="53">
        <v>6.3700000000000007E-2</v>
      </c>
      <c r="E2382" s="50">
        <v>1431.24</v>
      </c>
      <c r="F2382" s="50">
        <v>1423.64</v>
      </c>
      <c r="G2382" s="55">
        <v>1422.77</v>
      </c>
      <c r="I2382" s="68"/>
      <c r="J2382" s="69"/>
      <c r="K2382" s="69"/>
      <c r="L2382" s="70"/>
      <c r="M2382" s="70"/>
      <c r="N2382" s="68"/>
      <c r="O2382" s="68"/>
      <c r="P2382" s="70"/>
    </row>
    <row r="2383" spans="1:16" x14ac:dyDescent="0.25">
      <c r="A2383" s="61">
        <v>42055</v>
      </c>
      <c r="B2383" s="64" t="str">
        <f t="shared" si="86"/>
        <v>sexta-feira</v>
      </c>
      <c r="C2383" s="54">
        <v>6.2800000000000009E-2</v>
      </c>
      <c r="D2383" s="53">
        <v>6.3399999999999998E-2</v>
      </c>
      <c r="E2383" s="50">
        <v>1436.98</v>
      </c>
      <c r="F2383" s="50">
        <v>1429.35</v>
      </c>
      <c r="G2383" s="55">
        <v>1427.44</v>
      </c>
      <c r="I2383" s="68"/>
      <c r="J2383" s="69"/>
      <c r="K2383" s="69"/>
      <c r="L2383" s="70"/>
      <c r="M2383" s="70"/>
      <c r="N2383" s="68"/>
      <c r="O2383" s="68"/>
      <c r="P2383" s="70"/>
    </row>
    <row r="2384" spans="1:16" x14ac:dyDescent="0.25">
      <c r="A2384" s="61">
        <v>42058</v>
      </c>
      <c r="B2384" s="64" t="str">
        <f t="shared" si="86"/>
        <v>segunda-feira</v>
      </c>
      <c r="C2384" s="54">
        <v>6.3200000000000006E-2</v>
      </c>
      <c r="D2384" s="53">
        <v>6.3799999999999996E-2</v>
      </c>
      <c r="E2384" s="50">
        <v>1432.76</v>
      </c>
      <c r="F2384" s="50">
        <v>1425.16</v>
      </c>
      <c r="G2384" s="55">
        <v>1424.29</v>
      </c>
      <c r="I2384" s="68"/>
      <c r="J2384" s="69"/>
      <c r="K2384" s="69"/>
      <c r="L2384" s="70"/>
      <c r="M2384" s="70"/>
      <c r="N2384" s="68"/>
      <c r="O2384" s="68"/>
      <c r="P2384" s="70"/>
    </row>
    <row r="2385" spans="1:16" x14ac:dyDescent="0.25">
      <c r="A2385" s="61">
        <v>42059</v>
      </c>
      <c r="B2385" s="64" t="str">
        <f t="shared" si="86"/>
        <v>terça-feira</v>
      </c>
      <c r="C2385" s="54">
        <v>6.3200000000000006E-2</v>
      </c>
      <c r="D2385" s="53">
        <v>6.3799999999999996E-2</v>
      </c>
      <c r="E2385" s="50">
        <v>1433.64</v>
      </c>
      <c r="F2385" s="50">
        <v>1426.03</v>
      </c>
      <c r="G2385" s="55">
        <v>1425.16</v>
      </c>
      <c r="I2385" s="68"/>
      <c r="J2385" s="69"/>
      <c r="K2385" s="69"/>
      <c r="L2385" s="70"/>
      <c r="M2385" s="70"/>
      <c r="N2385" s="68"/>
      <c r="O2385" s="68"/>
      <c r="P2385" s="70"/>
    </row>
    <row r="2386" spans="1:16" x14ac:dyDescent="0.25">
      <c r="A2386" s="61">
        <v>42060</v>
      </c>
      <c r="B2386" s="64" t="str">
        <f t="shared" si="86"/>
        <v>quarta-feira</v>
      </c>
      <c r="C2386" s="54">
        <v>6.3799999999999996E-2</v>
      </c>
      <c r="D2386" s="53">
        <v>6.4399999999999999E-2</v>
      </c>
      <c r="E2386" s="50">
        <v>1427.18</v>
      </c>
      <c r="F2386" s="50">
        <v>1419.62</v>
      </c>
      <c r="G2386" s="55">
        <v>1418.72</v>
      </c>
      <c r="I2386" s="68"/>
      <c r="J2386" s="69"/>
      <c r="K2386" s="69"/>
      <c r="L2386" s="70"/>
      <c r="M2386" s="70"/>
      <c r="N2386" s="68"/>
      <c r="O2386" s="68"/>
      <c r="P2386" s="70"/>
    </row>
    <row r="2387" spans="1:16" x14ac:dyDescent="0.25">
      <c r="A2387" s="61">
        <v>42061</v>
      </c>
      <c r="B2387" s="64" t="str">
        <f t="shared" si="86"/>
        <v>quinta-feira</v>
      </c>
      <c r="C2387" s="54">
        <v>6.3E-2</v>
      </c>
      <c r="D2387" s="53">
        <v>6.3600000000000004E-2</v>
      </c>
      <c r="E2387" s="50">
        <v>1438.23</v>
      </c>
      <c r="F2387" s="50">
        <v>1430.61</v>
      </c>
      <c r="G2387" s="55">
        <v>1429.71</v>
      </c>
      <c r="I2387" s="68"/>
      <c r="J2387" s="69"/>
      <c r="K2387" s="69"/>
      <c r="L2387" s="70"/>
      <c r="M2387" s="70"/>
      <c r="N2387" s="68"/>
      <c r="O2387" s="68"/>
      <c r="P2387" s="70"/>
    </row>
    <row r="2388" spans="1:16" x14ac:dyDescent="0.25">
      <c r="A2388" s="61">
        <v>42062</v>
      </c>
      <c r="B2388" s="64" t="str">
        <f t="shared" si="86"/>
        <v>sexta-feira</v>
      </c>
      <c r="C2388" s="54">
        <v>6.2699999999999992E-2</v>
      </c>
      <c r="D2388" s="53">
        <v>6.3299999999999995E-2</v>
      </c>
      <c r="E2388" s="50">
        <v>1444.07</v>
      </c>
      <c r="F2388" s="50">
        <v>1436.42</v>
      </c>
      <c r="G2388" s="55">
        <v>1434.42</v>
      </c>
      <c r="I2388" s="68"/>
      <c r="J2388" s="69"/>
      <c r="K2388" s="69"/>
      <c r="L2388" s="70"/>
      <c r="M2388" s="70"/>
      <c r="N2388" s="68"/>
      <c r="O2388" s="68"/>
      <c r="P2388" s="70"/>
    </row>
    <row r="2389" spans="1:16" x14ac:dyDescent="0.25">
      <c r="A2389" s="61">
        <v>42065</v>
      </c>
      <c r="B2389" s="64" t="str">
        <f t="shared" si="86"/>
        <v>segunda-feira</v>
      </c>
      <c r="C2389" s="54">
        <v>6.0499999999999998E-2</v>
      </c>
      <c r="D2389" s="53">
        <v>6.1100000000000002E-2</v>
      </c>
      <c r="E2389" s="50">
        <v>1473.44</v>
      </c>
      <c r="F2389" s="50">
        <v>1465.62</v>
      </c>
      <c r="G2389" s="55">
        <v>1464.71</v>
      </c>
      <c r="I2389" s="68"/>
      <c r="J2389" s="69"/>
      <c r="K2389" s="69"/>
      <c r="L2389" s="70"/>
      <c r="M2389" s="70"/>
      <c r="N2389" s="68"/>
      <c r="O2389" s="68"/>
      <c r="P2389" s="70"/>
    </row>
    <row r="2390" spans="1:16" x14ac:dyDescent="0.25">
      <c r="A2390" s="61">
        <v>42066</v>
      </c>
      <c r="B2390" s="64" t="str">
        <f t="shared" si="86"/>
        <v>terça-feira</v>
      </c>
      <c r="C2390" s="54">
        <v>6.13E-2</v>
      </c>
      <c r="D2390" s="53">
        <v>6.1900000000000004E-2</v>
      </c>
      <c r="E2390" s="50">
        <v>1463.93</v>
      </c>
      <c r="F2390" s="50">
        <v>1456.16</v>
      </c>
      <c r="G2390" s="55">
        <v>1455.26</v>
      </c>
      <c r="I2390" s="68"/>
      <c r="J2390" s="69"/>
      <c r="K2390" s="69"/>
      <c r="L2390" s="70"/>
      <c r="M2390" s="70"/>
      <c r="N2390" s="68"/>
      <c r="O2390" s="68"/>
      <c r="P2390" s="70"/>
    </row>
    <row r="2391" spans="1:16" x14ac:dyDescent="0.25">
      <c r="A2391" s="61">
        <v>42067</v>
      </c>
      <c r="B2391" s="64" t="str">
        <f t="shared" si="86"/>
        <v>quarta-feira</v>
      </c>
      <c r="C2391" s="54">
        <v>6.25E-2</v>
      </c>
      <c r="D2391" s="53">
        <v>6.3099999999999989E-2</v>
      </c>
      <c r="E2391" s="50">
        <v>1449.35</v>
      </c>
      <c r="F2391" s="50">
        <v>1441.67</v>
      </c>
      <c r="G2391" s="55">
        <v>1440.77</v>
      </c>
      <c r="I2391" s="68"/>
      <c r="J2391" s="69"/>
      <c r="K2391" s="69"/>
      <c r="L2391" s="70"/>
      <c r="M2391" s="70"/>
      <c r="N2391" s="68"/>
      <c r="O2391" s="68"/>
      <c r="P2391" s="70"/>
    </row>
    <row r="2392" spans="1:16" x14ac:dyDescent="0.25">
      <c r="A2392" s="61">
        <v>42068</v>
      </c>
      <c r="B2392" s="64" t="str">
        <f t="shared" si="86"/>
        <v>quinta-feira</v>
      </c>
      <c r="C2392" s="54">
        <v>6.2300000000000001E-2</v>
      </c>
      <c r="D2392" s="53">
        <v>6.2899999999999998E-2</v>
      </c>
      <c r="E2392" s="50">
        <v>1452.82</v>
      </c>
      <c r="F2392" s="50">
        <v>1445.13</v>
      </c>
      <c r="G2392" s="55">
        <v>1444.22</v>
      </c>
      <c r="I2392" s="68"/>
      <c r="J2392" s="69"/>
      <c r="K2392" s="69"/>
      <c r="L2392" s="70"/>
      <c r="M2392" s="70"/>
      <c r="N2392" s="68"/>
      <c r="O2392" s="68"/>
      <c r="P2392" s="70"/>
    </row>
    <row r="2393" spans="1:16" x14ac:dyDescent="0.25">
      <c r="A2393" s="61">
        <v>42069</v>
      </c>
      <c r="B2393" s="64" t="str">
        <f t="shared" si="86"/>
        <v>sexta-feira</v>
      </c>
      <c r="C2393" s="54">
        <v>6.3299999999999995E-2</v>
      </c>
      <c r="D2393" s="53">
        <v>6.3899999999999998E-2</v>
      </c>
      <c r="E2393" s="50">
        <v>1443.61</v>
      </c>
      <c r="F2393" s="50">
        <v>1435.97</v>
      </c>
      <c r="G2393" s="55">
        <v>1433.76</v>
      </c>
      <c r="I2393" s="68"/>
      <c r="J2393" s="69"/>
      <c r="K2393" s="69"/>
      <c r="L2393" s="70"/>
      <c r="M2393" s="70"/>
      <c r="N2393" s="68"/>
      <c r="O2393" s="68"/>
      <c r="P2393" s="70"/>
    </row>
    <row r="2394" spans="1:16" x14ac:dyDescent="0.25">
      <c r="A2394" s="61">
        <v>42072</v>
      </c>
      <c r="B2394" s="64" t="str">
        <f t="shared" si="86"/>
        <v>segunda-feira</v>
      </c>
      <c r="C2394" s="54">
        <v>6.4600000000000005E-2</v>
      </c>
      <c r="D2394" s="53">
        <v>6.5199999999999994E-2</v>
      </c>
      <c r="E2394" s="50">
        <v>1428.1</v>
      </c>
      <c r="F2394" s="50">
        <v>1420.56</v>
      </c>
      <c r="G2394" s="55">
        <v>1419.59</v>
      </c>
      <c r="I2394" s="68"/>
      <c r="J2394" s="69"/>
      <c r="K2394" s="69"/>
      <c r="L2394" s="70"/>
      <c r="M2394" s="70"/>
      <c r="N2394" s="68"/>
      <c r="O2394" s="68"/>
      <c r="P2394" s="70"/>
    </row>
    <row r="2395" spans="1:16" x14ac:dyDescent="0.25">
      <c r="A2395" s="61">
        <v>42073</v>
      </c>
      <c r="B2395" s="64" t="str">
        <f t="shared" si="86"/>
        <v>terça-feira</v>
      </c>
      <c r="C2395" s="54">
        <v>6.5099999999999991E-2</v>
      </c>
      <c r="D2395" s="53">
        <v>6.5700000000000008E-2</v>
      </c>
      <c r="E2395" s="50">
        <v>1422.79</v>
      </c>
      <c r="F2395" s="50">
        <v>1415.28</v>
      </c>
      <c r="G2395" s="55">
        <v>1414.31</v>
      </c>
      <c r="I2395" s="68"/>
      <c r="J2395" s="69"/>
      <c r="K2395" s="69"/>
      <c r="L2395" s="70"/>
      <c r="M2395" s="70"/>
      <c r="N2395" s="68"/>
      <c r="O2395" s="68"/>
      <c r="P2395" s="70"/>
    </row>
    <row r="2396" spans="1:16" x14ac:dyDescent="0.25">
      <c r="A2396" s="61">
        <v>42074</v>
      </c>
      <c r="B2396" s="64" t="str">
        <f t="shared" si="86"/>
        <v>quarta-feira</v>
      </c>
      <c r="C2396" s="54">
        <v>6.480000000000001E-2</v>
      </c>
      <c r="D2396" s="53">
        <v>6.54E-2</v>
      </c>
      <c r="E2396" s="50">
        <v>1427.53</v>
      </c>
      <c r="F2396" s="50">
        <v>1420</v>
      </c>
      <c r="G2396" s="55">
        <v>1419.03</v>
      </c>
      <c r="I2396" s="68"/>
      <c r="J2396" s="69"/>
      <c r="K2396" s="69"/>
      <c r="L2396" s="70"/>
      <c r="M2396" s="70"/>
      <c r="N2396" s="68"/>
      <c r="O2396" s="68"/>
      <c r="P2396" s="70"/>
    </row>
    <row r="2397" spans="1:16" x14ac:dyDescent="0.25">
      <c r="A2397" s="61">
        <v>42075</v>
      </c>
      <c r="B2397" s="64" t="str">
        <f t="shared" si="86"/>
        <v>quinta-feira</v>
      </c>
      <c r="C2397" s="54">
        <v>6.3899999999999998E-2</v>
      </c>
      <c r="D2397" s="53">
        <v>6.4500000000000002E-2</v>
      </c>
      <c r="E2397" s="50">
        <v>1439.88</v>
      </c>
      <c r="F2397" s="50">
        <v>1432.28</v>
      </c>
      <c r="G2397" s="55">
        <v>1431.31</v>
      </c>
      <c r="I2397" s="68"/>
      <c r="J2397" s="69"/>
      <c r="K2397" s="69"/>
      <c r="L2397" s="70"/>
      <c r="M2397" s="70"/>
      <c r="N2397" s="68"/>
      <c r="O2397" s="68"/>
      <c r="P2397" s="70"/>
    </row>
    <row r="2398" spans="1:16" x14ac:dyDescent="0.25">
      <c r="A2398" s="61">
        <v>42076</v>
      </c>
      <c r="B2398" s="64" t="str">
        <f t="shared" si="86"/>
        <v>sexta-feira</v>
      </c>
      <c r="C2398" s="54">
        <v>6.5500000000000003E-2</v>
      </c>
      <c r="D2398" s="53">
        <v>6.6100000000000006E-2</v>
      </c>
      <c r="E2398" s="50">
        <v>1421.94</v>
      </c>
      <c r="F2398" s="50">
        <v>1414.46</v>
      </c>
      <c r="G2398" s="55">
        <v>1412.24</v>
      </c>
      <c r="I2398" s="68"/>
      <c r="J2398" s="69"/>
      <c r="K2398" s="69"/>
      <c r="L2398" s="70"/>
      <c r="M2398" s="70"/>
      <c r="N2398" s="68"/>
      <c r="O2398" s="68"/>
      <c r="P2398" s="70"/>
    </row>
    <row r="2399" spans="1:16" x14ac:dyDescent="0.25">
      <c r="A2399" s="61">
        <v>42079</v>
      </c>
      <c r="B2399" s="64" t="str">
        <f t="shared" si="86"/>
        <v>segunda-feira</v>
      </c>
      <c r="C2399" s="54">
        <v>6.4100000000000004E-2</v>
      </c>
      <c r="D2399" s="53">
        <v>6.4699999999999994E-2</v>
      </c>
      <c r="E2399" s="50">
        <v>1440.58</v>
      </c>
      <c r="F2399" s="50">
        <v>1432.99</v>
      </c>
      <c r="G2399" s="55">
        <v>1431.99</v>
      </c>
      <c r="I2399" s="68"/>
      <c r="J2399" s="69"/>
      <c r="K2399" s="69"/>
      <c r="L2399" s="70"/>
      <c r="M2399" s="70"/>
      <c r="N2399" s="68"/>
      <c r="O2399" s="68"/>
      <c r="P2399" s="70"/>
    </row>
    <row r="2400" spans="1:16" x14ac:dyDescent="0.25">
      <c r="A2400" s="61">
        <v>42080</v>
      </c>
      <c r="B2400" s="64" t="str">
        <f t="shared" si="86"/>
        <v>terça-feira</v>
      </c>
      <c r="C2400" s="54">
        <v>6.4100000000000004E-2</v>
      </c>
      <c r="D2400" s="53">
        <v>6.4699999999999994E-2</v>
      </c>
      <c r="E2400" s="50">
        <v>1441.57</v>
      </c>
      <c r="F2400" s="50">
        <v>1433.98</v>
      </c>
      <c r="G2400" s="55">
        <v>1432.99</v>
      </c>
      <c r="I2400" s="68"/>
      <c r="J2400" s="69"/>
      <c r="K2400" s="69"/>
      <c r="L2400" s="70"/>
      <c r="M2400" s="70"/>
      <c r="N2400" s="68"/>
      <c r="O2400" s="68"/>
      <c r="P2400" s="70"/>
    </row>
    <row r="2401" spans="1:16" x14ac:dyDescent="0.25">
      <c r="A2401" s="61">
        <v>42081</v>
      </c>
      <c r="B2401" s="64" t="str">
        <f t="shared" si="86"/>
        <v>quarta-feira</v>
      </c>
      <c r="C2401" s="54">
        <v>6.2199999999999998E-2</v>
      </c>
      <c r="D2401" s="53">
        <v>6.2800000000000009E-2</v>
      </c>
      <c r="E2401" s="50">
        <v>1466.92</v>
      </c>
      <c r="F2401" s="50">
        <v>1459.18</v>
      </c>
      <c r="G2401" s="55">
        <v>1458.18</v>
      </c>
      <c r="I2401" s="68"/>
      <c r="J2401" s="69"/>
      <c r="K2401" s="69"/>
      <c r="L2401" s="70"/>
      <c r="M2401" s="70"/>
      <c r="N2401" s="68"/>
      <c r="O2401" s="68"/>
      <c r="P2401" s="70"/>
    </row>
    <row r="2402" spans="1:16" x14ac:dyDescent="0.25">
      <c r="A2402" s="61">
        <v>42082</v>
      </c>
      <c r="B2402" s="64" t="str">
        <f t="shared" si="86"/>
        <v>quinta-feira</v>
      </c>
      <c r="C2402" s="54">
        <v>6.2E-2</v>
      </c>
      <c r="D2402" s="53">
        <v>6.2600000000000003E-2</v>
      </c>
      <c r="E2402" s="50">
        <v>1470.51</v>
      </c>
      <c r="F2402" s="50">
        <v>1462.76</v>
      </c>
      <c r="G2402" s="55">
        <v>1461.76</v>
      </c>
      <c r="I2402" s="68"/>
      <c r="J2402" s="69"/>
      <c r="K2402" s="69"/>
      <c r="L2402" s="70"/>
      <c r="M2402" s="70"/>
      <c r="N2402" s="68"/>
      <c r="O2402" s="68"/>
      <c r="P2402" s="70"/>
    </row>
    <row r="2403" spans="1:16" x14ac:dyDescent="0.25">
      <c r="A2403" s="61">
        <v>42083</v>
      </c>
      <c r="B2403" s="64" t="str">
        <f t="shared" si="86"/>
        <v>sexta-feira</v>
      </c>
      <c r="C2403" s="54">
        <v>6.4100000000000004E-2</v>
      </c>
      <c r="D2403" s="53">
        <v>6.4699999999999994E-2</v>
      </c>
      <c r="E2403" s="50">
        <v>1445.86</v>
      </c>
      <c r="F2403" s="50">
        <v>1438.25</v>
      </c>
      <c r="G2403" s="55">
        <v>1435.97</v>
      </c>
      <c r="I2403" s="68"/>
      <c r="J2403" s="69"/>
      <c r="K2403" s="69"/>
      <c r="L2403" s="70"/>
      <c r="M2403" s="70"/>
      <c r="N2403" s="68"/>
      <c r="O2403" s="68"/>
      <c r="P2403" s="70"/>
    </row>
    <row r="2404" spans="1:16" x14ac:dyDescent="0.25">
      <c r="A2404" s="61">
        <v>42086</v>
      </c>
      <c r="B2404" s="64" t="str">
        <f t="shared" si="86"/>
        <v>segunda-feira</v>
      </c>
      <c r="C2404" s="54">
        <v>6.3899999999999998E-2</v>
      </c>
      <c r="D2404" s="53">
        <v>6.4500000000000002E-2</v>
      </c>
      <c r="E2404" s="50">
        <v>1449.49</v>
      </c>
      <c r="F2404" s="50">
        <v>1441.86</v>
      </c>
      <c r="G2404" s="55">
        <v>1440.85</v>
      </c>
      <c r="I2404" s="68"/>
      <c r="J2404" s="69"/>
      <c r="K2404" s="69"/>
      <c r="L2404" s="70"/>
      <c r="M2404" s="70"/>
      <c r="N2404" s="68"/>
      <c r="O2404" s="68"/>
      <c r="P2404" s="70"/>
    </row>
    <row r="2405" spans="1:16" x14ac:dyDescent="0.25">
      <c r="A2405" s="61">
        <v>42087</v>
      </c>
      <c r="B2405" s="64" t="str">
        <f t="shared" si="86"/>
        <v>terça-feira</v>
      </c>
      <c r="C2405" s="54">
        <v>6.3600000000000004E-2</v>
      </c>
      <c r="D2405" s="53">
        <v>6.4199999999999993E-2</v>
      </c>
      <c r="E2405" s="50">
        <v>1454.33</v>
      </c>
      <c r="F2405" s="50">
        <v>1446.68</v>
      </c>
      <c r="G2405" s="55">
        <v>1445.67</v>
      </c>
      <c r="I2405" s="68"/>
      <c r="J2405" s="69"/>
      <c r="K2405" s="69"/>
      <c r="L2405" s="70"/>
      <c r="M2405" s="70"/>
      <c r="N2405" s="68"/>
      <c r="O2405" s="68"/>
      <c r="P2405" s="70"/>
    </row>
    <row r="2406" spans="1:16" x14ac:dyDescent="0.25">
      <c r="A2406" s="61">
        <v>42088</v>
      </c>
      <c r="B2406" s="64" t="str">
        <f t="shared" si="86"/>
        <v>quarta-feira</v>
      </c>
      <c r="C2406" s="54">
        <v>6.4100000000000004E-2</v>
      </c>
      <c r="D2406" s="53">
        <v>6.4699999999999994E-2</v>
      </c>
      <c r="E2406" s="50">
        <v>1448.96</v>
      </c>
      <c r="F2406" s="50">
        <v>1441.35</v>
      </c>
      <c r="G2406" s="55">
        <v>1440.34</v>
      </c>
      <c r="I2406" s="68"/>
      <c r="J2406" s="69"/>
      <c r="K2406" s="69"/>
      <c r="L2406" s="70"/>
      <c r="M2406" s="70"/>
      <c r="N2406" s="68"/>
      <c r="O2406" s="68"/>
      <c r="P2406" s="70"/>
    </row>
    <row r="2407" spans="1:16" x14ac:dyDescent="0.25">
      <c r="A2407" s="61">
        <v>42089</v>
      </c>
      <c r="B2407" s="64" t="str">
        <f t="shared" si="86"/>
        <v>quinta-feira</v>
      </c>
      <c r="C2407" s="54">
        <v>6.4299999999999996E-2</v>
      </c>
      <c r="D2407" s="53">
        <v>6.4899999999999999E-2</v>
      </c>
      <c r="E2407" s="50">
        <v>1447.43</v>
      </c>
      <c r="F2407" s="50">
        <v>1439.83</v>
      </c>
      <c r="G2407" s="55">
        <v>1438.82</v>
      </c>
      <c r="I2407" s="68"/>
      <c r="J2407" s="69"/>
      <c r="K2407" s="69"/>
      <c r="L2407" s="70"/>
      <c r="M2407" s="70"/>
      <c r="N2407" s="68"/>
      <c r="O2407" s="68"/>
      <c r="P2407" s="70"/>
    </row>
    <row r="2408" spans="1:16" x14ac:dyDescent="0.25">
      <c r="A2408" s="61">
        <v>42090</v>
      </c>
      <c r="B2408" s="64" t="str">
        <f t="shared" si="86"/>
        <v>sexta-feira</v>
      </c>
      <c r="C2408" s="54">
        <v>6.4500000000000002E-2</v>
      </c>
      <c r="D2408" s="53">
        <v>6.5099999999999991E-2</v>
      </c>
      <c r="E2408" s="50">
        <v>1447.21</v>
      </c>
      <c r="F2408" s="50">
        <v>1439.62</v>
      </c>
      <c r="G2408" s="55">
        <v>1437.31</v>
      </c>
      <c r="I2408" s="68"/>
      <c r="J2408" s="69"/>
      <c r="K2408" s="69"/>
      <c r="L2408" s="70"/>
      <c r="M2408" s="70"/>
      <c r="N2408" s="68"/>
      <c r="O2408" s="68"/>
      <c r="P2408" s="70"/>
    </row>
    <row r="2409" spans="1:16" x14ac:dyDescent="0.25">
      <c r="A2409" s="61">
        <v>42093</v>
      </c>
      <c r="B2409" s="64" t="str">
        <f t="shared" si="86"/>
        <v>segunda-feira</v>
      </c>
      <c r="C2409" s="54">
        <v>6.4899999999999999E-2</v>
      </c>
      <c r="D2409" s="53">
        <v>6.5500000000000003E-2</v>
      </c>
      <c r="E2409" s="50">
        <v>1443.15</v>
      </c>
      <c r="F2409" s="50">
        <v>1435.59</v>
      </c>
      <c r="G2409" s="55">
        <v>1434.58</v>
      </c>
      <c r="I2409" s="68"/>
      <c r="J2409" s="69"/>
      <c r="K2409" s="69"/>
      <c r="L2409" s="70"/>
      <c r="M2409" s="70"/>
      <c r="N2409" s="68"/>
      <c r="O2409" s="68"/>
      <c r="P2409" s="70"/>
    </row>
    <row r="2410" spans="1:16" x14ac:dyDescent="0.25">
      <c r="A2410" s="61">
        <v>42094</v>
      </c>
      <c r="B2410" s="64" t="str">
        <f t="shared" si="86"/>
        <v>terça-feira</v>
      </c>
      <c r="C2410" s="54">
        <v>6.4500000000000002E-2</v>
      </c>
      <c r="D2410" s="53">
        <v>6.5099999999999991E-2</v>
      </c>
      <c r="E2410" s="50">
        <v>1449.24</v>
      </c>
      <c r="F2410" s="50">
        <v>1441.64</v>
      </c>
      <c r="G2410" s="55">
        <v>1440.63</v>
      </c>
      <c r="I2410" s="68"/>
      <c r="J2410" s="69"/>
      <c r="K2410" s="69"/>
      <c r="L2410" s="70"/>
      <c r="M2410" s="70"/>
      <c r="N2410" s="68"/>
      <c r="O2410" s="68"/>
      <c r="P2410" s="70"/>
    </row>
    <row r="2411" spans="1:16" x14ac:dyDescent="0.25">
      <c r="A2411" s="61">
        <v>42095</v>
      </c>
      <c r="B2411" s="64" t="str">
        <f t="shared" si="86"/>
        <v>quarta-feira</v>
      </c>
      <c r="C2411" s="54">
        <v>6.4000000000000001E-2</v>
      </c>
      <c r="D2411" s="53">
        <v>6.4600000000000005E-2</v>
      </c>
      <c r="E2411" s="50">
        <v>1456.62</v>
      </c>
      <c r="F2411" s="50">
        <v>1448.98</v>
      </c>
      <c r="G2411" s="55">
        <v>1447.97</v>
      </c>
      <c r="I2411" s="68"/>
      <c r="J2411" s="69"/>
      <c r="K2411" s="69"/>
      <c r="L2411" s="70"/>
      <c r="M2411" s="70"/>
      <c r="N2411" s="68"/>
      <c r="O2411" s="68"/>
      <c r="P2411" s="70"/>
    </row>
    <row r="2412" spans="1:16" x14ac:dyDescent="0.25">
      <c r="A2412" s="61">
        <v>42096</v>
      </c>
      <c r="B2412" s="64" t="str">
        <f t="shared" si="86"/>
        <v>quinta-feira</v>
      </c>
      <c r="C2412" s="54">
        <v>6.2800000000000009E-2</v>
      </c>
      <c r="D2412" s="53">
        <v>6.3399999999999998E-2</v>
      </c>
      <c r="E2412" s="50">
        <v>1475.05</v>
      </c>
      <c r="F2412" s="50">
        <v>1467.31</v>
      </c>
      <c r="G2412" s="55">
        <v>1464.3</v>
      </c>
      <c r="I2412" s="68"/>
      <c r="J2412" s="69"/>
      <c r="K2412" s="69"/>
      <c r="L2412" s="70"/>
      <c r="M2412" s="70"/>
      <c r="N2412" s="68"/>
      <c r="O2412" s="68"/>
      <c r="P2412" s="70"/>
    </row>
    <row r="2413" spans="1:16" x14ac:dyDescent="0.25">
      <c r="A2413" s="61">
        <v>42100</v>
      </c>
      <c r="B2413" s="64" t="str">
        <f t="shared" si="86"/>
        <v>segunda-feira</v>
      </c>
      <c r="C2413" s="54">
        <v>6.3299999999999995E-2</v>
      </c>
      <c r="D2413" s="53">
        <v>6.3899999999999998E-2</v>
      </c>
      <c r="E2413" s="50">
        <v>1469.62</v>
      </c>
      <c r="F2413" s="50">
        <v>1461.91</v>
      </c>
      <c r="G2413" s="55">
        <v>1460.89</v>
      </c>
      <c r="I2413" s="68"/>
      <c r="J2413" s="69"/>
      <c r="K2413" s="69"/>
      <c r="L2413" s="70"/>
      <c r="M2413" s="70"/>
      <c r="N2413" s="68"/>
      <c r="O2413" s="68"/>
      <c r="P2413" s="70"/>
    </row>
    <row r="2414" spans="1:16" x14ac:dyDescent="0.25">
      <c r="A2414" s="61">
        <v>42101</v>
      </c>
      <c r="B2414" s="64" t="str">
        <f t="shared" si="86"/>
        <v>terça-feira</v>
      </c>
      <c r="C2414" s="54">
        <v>6.3E-2</v>
      </c>
      <c r="D2414" s="53">
        <v>6.3600000000000004E-2</v>
      </c>
      <c r="E2414" s="50">
        <v>1474.51</v>
      </c>
      <c r="F2414" s="50">
        <v>1466.78</v>
      </c>
      <c r="G2414" s="55">
        <v>1465.76</v>
      </c>
      <c r="I2414" s="68"/>
      <c r="J2414" s="69"/>
      <c r="K2414" s="69"/>
      <c r="L2414" s="70"/>
      <c r="M2414" s="70"/>
      <c r="N2414" s="68"/>
      <c r="O2414" s="68"/>
      <c r="P2414" s="70"/>
    </row>
    <row r="2415" spans="1:16" x14ac:dyDescent="0.25">
      <c r="A2415" s="61">
        <v>42102</v>
      </c>
      <c r="B2415" s="64" t="str">
        <f t="shared" si="86"/>
        <v>quarta-feira</v>
      </c>
      <c r="C2415" s="54">
        <v>6.3099999999999989E-2</v>
      </c>
      <c r="D2415" s="53">
        <v>6.3700000000000007E-2</v>
      </c>
      <c r="E2415" s="50">
        <v>1473.18</v>
      </c>
      <c r="F2415" s="50">
        <v>1465.47</v>
      </c>
      <c r="G2415" s="55">
        <v>1464.49</v>
      </c>
      <c r="I2415" s="68"/>
      <c r="J2415" s="69"/>
      <c r="K2415" s="69"/>
      <c r="L2415" s="70"/>
      <c r="M2415" s="70"/>
      <c r="N2415" s="68"/>
      <c r="O2415" s="68"/>
      <c r="P2415" s="70"/>
    </row>
    <row r="2416" spans="1:16" x14ac:dyDescent="0.25">
      <c r="A2416" s="61">
        <v>42103</v>
      </c>
      <c r="B2416" s="64" t="str">
        <f t="shared" si="86"/>
        <v>quinta-feira</v>
      </c>
      <c r="C2416" s="54">
        <v>6.1900000000000004E-2</v>
      </c>
      <c r="D2416" s="53">
        <v>6.25E-2</v>
      </c>
      <c r="E2416" s="50">
        <v>1489.74</v>
      </c>
      <c r="F2416" s="50">
        <v>1481.93</v>
      </c>
      <c r="G2416" s="55">
        <v>1480.95</v>
      </c>
      <c r="I2416" s="68"/>
      <c r="J2416" s="69"/>
      <c r="K2416" s="69"/>
      <c r="L2416" s="70"/>
      <c r="M2416" s="70"/>
      <c r="N2416" s="68"/>
      <c r="O2416" s="68"/>
      <c r="P2416" s="70"/>
    </row>
    <row r="2417" spans="1:16" x14ac:dyDescent="0.25">
      <c r="A2417" s="61">
        <v>42104</v>
      </c>
      <c r="B2417" s="64" t="str">
        <f t="shared" si="86"/>
        <v>sexta-feira</v>
      </c>
      <c r="C2417" s="54">
        <v>6.2E-2</v>
      </c>
      <c r="D2417" s="53">
        <v>6.2600000000000003E-2</v>
      </c>
      <c r="E2417" s="50">
        <v>1490.68</v>
      </c>
      <c r="F2417" s="50">
        <v>1482.87</v>
      </c>
      <c r="G2417" s="55">
        <v>1480.63</v>
      </c>
      <c r="I2417" s="68"/>
      <c r="J2417" s="69"/>
      <c r="K2417" s="69"/>
      <c r="L2417" s="70"/>
      <c r="M2417" s="70"/>
      <c r="N2417" s="68"/>
      <c r="O2417" s="68"/>
      <c r="P2417" s="70"/>
    </row>
    <row r="2418" spans="1:16" x14ac:dyDescent="0.25">
      <c r="A2418" s="61">
        <v>42107</v>
      </c>
      <c r="B2418" s="64" t="str">
        <f t="shared" si="86"/>
        <v>segunda-feira</v>
      </c>
      <c r="C2418" s="54">
        <v>6.1600000000000002E-2</v>
      </c>
      <c r="D2418" s="53">
        <v>6.2199999999999998E-2</v>
      </c>
      <c r="E2418" s="50">
        <v>1496.9</v>
      </c>
      <c r="F2418" s="50">
        <v>1489.06</v>
      </c>
      <c r="G2418" s="55">
        <v>1488.07</v>
      </c>
      <c r="I2418" s="68"/>
      <c r="J2418" s="69"/>
      <c r="K2418" s="69"/>
      <c r="L2418" s="70"/>
      <c r="M2418" s="70"/>
      <c r="N2418" s="68"/>
      <c r="O2418" s="68"/>
      <c r="P2418" s="70"/>
    </row>
    <row r="2419" spans="1:16" x14ac:dyDescent="0.25">
      <c r="A2419" s="61">
        <v>42108</v>
      </c>
      <c r="B2419" s="64" t="str">
        <f t="shared" si="86"/>
        <v>terça-feira</v>
      </c>
      <c r="C2419" s="54">
        <v>6.1799999999999994E-2</v>
      </c>
      <c r="D2419" s="53">
        <v>6.2400000000000004E-2</v>
      </c>
      <c r="E2419" s="50">
        <v>1495.27</v>
      </c>
      <c r="F2419" s="50">
        <v>1487.44</v>
      </c>
      <c r="G2419" s="55">
        <v>1486.45</v>
      </c>
      <c r="I2419" s="68"/>
      <c r="J2419" s="69"/>
      <c r="K2419" s="69"/>
      <c r="L2419" s="70"/>
      <c r="M2419" s="70"/>
      <c r="N2419" s="68"/>
      <c r="O2419" s="68"/>
      <c r="P2419" s="70"/>
    </row>
    <row r="2420" spans="1:16" x14ac:dyDescent="0.25">
      <c r="A2420" s="61">
        <v>42109</v>
      </c>
      <c r="B2420" s="64" t="str">
        <f t="shared" si="86"/>
        <v>quarta-feira</v>
      </c>
      <c r="C2420" s="54">
        <v>6.0700000000000004E-2</v>
      </c>
      <c r="D2420" s="53">
        <v>6.13E-2</v>
      </c>
      <c r="E2420" s="50">
        <v>1510.43</v>
      </c>
      <c r="F2420" s="50">
        <v>1502.52</v>
      </c>
      <c r="G2420" s="55">
        <v>1501.83</v>
      </c>
      <c r="I2420" s="68"/>
      <c r="J2420" s="69"/>
      <c r="K2420" s="69"/>
      <c r="L2420" s="70"/>
      <c r="M2420" s="70"/>
      <c r="N2420" s="68"/>
      <c r="O2420" s="68"/>
      <c r="P2420" s="70"/>
    </row>
    <row r="2421" spans="1:16" x14ac:dyDescent="0.25">
      <c r="A2421" s="61">
        <v>42110</v>
      </c>
      <c r="B2421" s="64" t="str">
        <f t="shared" si="86"/>
        <v>quinta-feira</v>
      </c>
      <c r="C2421" s="54">
        <v>0.06</v>
      </c>
      <c r="D2421" s="53">
        <v>6.0599999999999994E-2</v>
      </c>
      <c r="E2421" s="50">
        <v>1520.41</v>
      </c>
      <c r="F2421" s="50">
        <v>1512.44</v>
      </c>
      <c r="G2421" s="55">
        <v>1511.75</v>
      </c>
      <c r="I2421" s="68"/>
      <c r="J2421" s="69"/>
      <c r="K2421" s="69"/>
      <c r="L2421" s="70"/>
      <c r="M2421" s="70"/>
      <c r="N2421" s="68"/>
      <c r="O2421" s="68"/>
      <c r="P2421" s="70"/>
    </row>
    <row r="2422" spans="1:16" x14ac:dyDescent="0.25">
      <c r="A2422" s="61">
        <v>42111</v>
      </c>
      <c r="B2422" s="64" t="str">
        <f t="shared" si="86"/>
        <v>sexta-feira</v>
      </c>
      <c r="C2422" s="54">
        <v>6.0100000000000001E-2</v>
      </c>
      <c r="D2422" s="53">
        <v>6.0700000000000004E-2</v>
      </c>
      <c r="E2422" s="50">
        <v>1520.43</v>
      </c>
      <c r="F2422" s="50">
        <v>1512.46</v>
      </c>
      <c r="G2422" s="55">
        <v>1511.11</v>
      </c>
      <c r="I2422" s="68"/>
      <c r="J2422" s="69"/>
      <c r="K2422" s="69"/>
      <c r="L2422" s="70"/>
      <c r="M2422" s="70"/>
      <c r="N2422" s="68"/>
      <c r="O2422" s="68"/>
      <c r="P2422" s="70"/>
    </row>
    <row r="2423" spans="1:16" x14ac:dyDescent="0.25">
      <c r="A2423" s="61">
        <v>42114</v>
      </c>
      <c r="B2423" s="64" t="str">
        <f t="shared" si="86"/>
        <v>segunda-feira</v>
      </c>
      <c r="C2423" s="54">
        <v>6.0599999999999994E-2</v>
      </c>
      <c r="D2423" s="53">
        <v>6.1200000000000004E-2</v>
      </c>
      <c r="E2423" s="50">
        <v>1515.08</v>
      </c>
      <c r="F2423" s="50">
        <v>1507.16</v>
      </c>
      <c r="G2423" s="55">
        <v>1506.06</v>
      </c>
      <c r="I2423" s="68"/>
      <c r="J2423" s="69"/>
      <c r="K2423" s="69"/>
      <c r="L2423" s="70"/>
      <c r="M2423" s="70"/>
      <c r="N2423" s="68"/>
      <c r="O2423" s="68"/>
      <c r="P2423" s="70"/>
    </row>
    <row r="2424" spans="1:16" x14ac:dyDescent="0.25">
      <c r="A2424" s="61">
        <v>42116</v>
      </c>
      <c r="B2424" s="64" t="str">
        <f t="shared" si="86"/>
        <v>quarta-feira</v>
      </c>
      <c r="C2424" s="54">
        <v>6.3099999999999989E-2</v>
      </c>
      <c r="D2424" s="53">
        <v>6.3700000000000007E-2</v>
      </c>
      <c r="E2424" s="50">
        <v>1483.07</v>
      </c>
      <c r="F2424" s="50">
        <v>1475.33</v>
      </c>
      <c r="G2424" s="55">
        <v>1474.61</v>
      </c>
      <c r="I2424" s="68"/>
      <c r="J2424" s="69"/>
      <c r="K2424" s="69"/>
      <c r="L2424" s="70"/>
      <c r="M2424" s="70"/>
      <c r="N2424" s="68"/>
      <c r="O2424" s="68"/>
      <c r="P2424" s="70"/>
    </row>
    <row r="2425" spans="1:16" x14ac:dyDescent="0.25">
      <c r="A2425" s="61">
        <v>42117</v>
      </c>
      <c r="B2425" s="64" t="str">
        <f t="shared" si="86"/>
        <v>quinta-feira</v>
      </c>
      <c r="C2425" s="54">
        <v>6.2600000000000003E-2</v>
      </c>
      <c r="D2425" s="53">
        <v>6.3200000000000006E-2</v>
      </c>
      <c r="E2425" s="50">
        <v>1490.28</v>
      </c>
      <c r="F2425" s="50">
        <v>1482.51</v>
      </c>
      <c r="G2425" s="55">
        <v>1481.78</v>
      </c>
      <c r="I2425" s="68"/>
      <c r="J2425" s="69"/>
      <c r="K2425" s="69"/>
      <c r="L2425" s="70"/>
      <c r="M2425" s="70"/>
      <c r="N2425" s="68"/>
      <c r="O2425" s="68"/>
      <c r="P2425" s="70"/>
    </row>
    <row r="2426" spans="1:16" x14ac:dyDescent="0.25">
      <c r="A2426" s="61">
        <v>42118</v>
      </c>
      <c r="B2426" s="64" t="str">
        <f t="shared" si="86"/>
        <v>sexta-feira</v>
      </c>
      <c r="C2426" s="54">
        <v>6.2899999999999998E-2</v>
      </c>
      <c r="D2426" s="53">
        <v>6.3500000000000001E-2</v>
      </c>
      <c r="E2426" s="50">
        <v>1487.84</v>
      </c>
      <c r="F2426" s="50">
        <v>1480.09</v>
      </c>
      <c r="G2426" s="55">
        <v>1478.63</v>
      </c>
      <c r="I2426" s="68"/>
      <c r="J2426" s="69"/>
      <c r="K2426" s="69"/>
      <c r="L2426" s="70"/>
      <c r="M2426" s="70"/>
      <c r="N2426" s="68"/>
      <c r="O2426" s="68"/>
      <c r="P2426" s="70"/>
    </row>
    <row r="2427" spans="1:16" x14ac:dyDescent="0.25">
      <c r="A2427" s="61">
        <v>42121</v>
      </c>
      <c r="B2427" s="64" t="str">
        <f t="shared" si="86"/>
        <v>segunda-feira</v>
      </c>
      <c r="C2427" s="54">
        <v>6.2899999999999998E-2</v>
      </c>
      <c r="D2427" s="53">
        <v>6.3500000000000001E-2</v>
      </c>
      <c r="E2427" s="50">
        <v>1488.57</v>
      </c>
      <c r="F2427" s="50">
        <v>1480.81</v>
      </c>
      <c r="G2427" s="55">
        <v>1480.09</v>
      </c>
      <c r="I2427" s="68"/>
      <c r="J2427" s="69"/>
      <c r="K2427" s="69"/>
      <c r="L2427" s="70"/>
      <c r="M2427" s="70"/>
      <c r="N2427" s="68"/>
      <c r="O2427" s="68"/>
      <c r="P2427" s="70"/>
    </row>
    <row r="2428" spans="1:16" x14ac:dyDescent="0.25">
      <c r="A2428" s="61">
        <v>42122</v>
      </c>
      <c r="B2428" s="64" t="str">
        <f t="shared" si="86"/>
        <v>terça-feira</v>
      </c>
      <c r="C2428" s="54">
        <v>6.2100000000000002E-2</v>
      </c>
      <c r="D2428" s="53">
        <v>6.2699999999999992E-2</v>
      </c>
      <c r="E2428" s="50">
        <v>1499.71</v>
      </c>
      <c r="F2428" s="50">
        <v>1491.9</v>
      </c>
      <c r="G2428" s="55">
        <v>1491.17</v>
      </c>
      <c r="I2428" s="68"/>
      <c r="J2428" s="69"/>
      <c r="K2428" s="69"/>
      <c r="L2428" s="70"/>
      <c r="M2428" s="70"/>
      <c r="N2428" s="68"/>
      <c r="O2428" s="68"/>
      <c r="P2428" s="70"/>
    </row>
    <row r="2429" spans="1:16" x14ac:dyDescent="0.25">
      <c r="A2429" s="61">
        <v>42123</v>
      </c>
      <c r="B2429" s="64" t="str">
        <f t="shared" si="86"/>
        <v>quarta-feira</v>
      </c>
      <c r="C2429" s="54">
        <v>6.2100000000000002E-2</v>
      </c>
      <c r="D2429" s="53">
        <v>6.2699999999999992E-2</v>
      </c>
      <c r="E2429" s="50">
        <v>1500.44</v>
      </c>
      <c r="F2429" s="50">
        <v>1492.62</v>
      </c>
      <c r="G2429" s="55">
        <v>1491.9</v>
      </c>
      <c r="I2429" s="68"/>
      <c r="J2429" s="69"/>
      <c r="K2429" s="69"/>
      <c r="L2429" s="70"/>
      <c r="M2429" s="70"/>
      <c r="N2429" s="68"/>
      <c r="O2429" s="68"/>
      <c r="P2429" s="70"/>
    </row>
    <row r="2430" spans="1:16" x14ac:dyDescent="0.25">
      <c r="A2430" s="61">
        <v>42124</v>
      </c>
      <c r="B2430" s="64" t="str">
        <f t="shared" si="86"/>
        <v>quinta-feira</v>
      </c>
      <c r="C2430" s="54">
        <v>6.1799999999999994E-2</v>
      </c>
      <c r="D2430" s="53">
        <v>6.2400000000000004E-2</v>
      </c>
      <c r="E2430" s="50">
        <v>1506.21</v>
      </c>
      <c r="F2430" s="50">
        <v>1498.36</v>
      </c>
      <c r="G2430" s="55">
        <v>1496.52</v>
      </c>
      <c r="I2430" s="68"/>
      <c r="J2430" s="69"/>
      <c r="K2430" s="69"/>
      <c r="L2430" s="70"/>
      <c r="M2430" s="70"/>
      <c r="N2430" s="68"/>
      <c r="O2430" s="68"/>
      <c r="P2430" s="70"/>
    </row>
    <row r="2431" spans="1:16" x14ac:dyDescent="0.25">
      <c r="A2431" s="61">
        <v>42128</v>
      </c>
      <c r="B2431" s="64" t="str">
        <f t="shared" si="86"/>
        <v>segunda-feira</v>
      </c>
      <c r="C2431" s="54">
        <v>6.2800000000000009E-2</v>
      </c>
      <c r="D2431" s="53">
        <v>6.3399999999999998E-2</v>
      </c>
      <c r="E2431" s="50">
        <v>1493.88</v>
      </c>
      <c r="F2431" s="50">
        <v>1486.1</v>
      </c>
      <c r="G2431" s="55">
        <v>1485.38</v>
      </c>
      <c r="I2431" s="68"/>
      <c r="J2431" s="69"/>
      <c r="K2431" s="69"/>
      <c r="L2431" s="70"/>
      <c r="M2431" s="70"/>
      <c r="N2431" s="68"/>
      <c r="O2431" s="68"/>
      <c r="P2431" s="70"/>
    </row>
    <row r="2432" spans="1:16" x14ac:dyDescent="0.25">
      <c r="A2432" s="61">
        <v>42129</v>
      </c>
      <c r="B2432" s="64" t="str">
        <f t="shared" si="86"/>
        <v>terça-feira</v>
      </c>
      <c r="C2432" s="54">
        <v>6.3200000000000006E-2</v>
      </c>
      <c r="D2432" s="53">
        <v>6.3799999999999996E-2</v>
      </c>
      <c r="E2432" s="50">
        <v>1489.42</v>
      </c>
      <c r="F2432" s="50">
        <v>1481.67</v>
      </c>
      <c r="G2432" s="55">
        <v>1480.94</v>
      </c>
      <c r="I2432" s="68"/>
      <c r="J2432" s="69"/>
      <c r="K2432" s="69"/>
      <c r="L2432" s="70"/>
      <c r="M2432" s="70"/>
      <c r="N2432" s="68"/>
      <c r="O2432" s="68"/>
      <c r="P2432" s="70"/>
    </row>
    <row r="2433" spans="1:16" x14ac:dyDescent="0.25">
      <c r="A2433" s="61">
        <v>42130</v>
      </c>
      <c r="B2433" s="64" t="str">
        <f t="shared" si="86"/>
        <v>quarta-feira</v>
      </c>
      <c r="C2433" s="54">
        <v>6.3E-2</v>
      </c>
      <c r="D2433" s="53">
        <v>6.3600000000000004E-2</v>
      </c>
      <c r="E2433" s="50">
        <v>1492.74</v>
      </c>
      <c r="F2433" s="50">
        <v>1484.98</v>
      </c>
      <c r="G2433" s="55">
        <v>1484.25</v>
      </c>
      <c r="I2433" s="68"/>
      <c r="J2433" s="69"/>
      <c r="K2433" s="69"/>
      <c r="L2433" s="70"/>
      <c r="M2433" s="70"/>
      <c r="N2433" s="68"/>
      <c r="O2433" s="68"/>
      <c r="P2433" s="70"/>
    </row>
    <row r="2434" spans="1:16" x14ac:dyDescent="0.25">
      <c r="A2434" s="61">
        <v>42131</v>
      </c>
      <c r="B2434" s="64" t="str">
        <f t="shared" si="86"/>
        <v>quinta-feira</v>
      </c>
      <c r="C2434" s="54">
        <v>6.2800000000000009E-2</v>
      </c>
      <c r="D2434" s="53">
        <v>6.3399999999999998E-2</v>
      </c>
      <c r="E2434" s="50">
        <v>1496.06</v>
      </c>
      <c r="F2434" s="50">
        <v>1488.29</v>
      </c>
      <c r="G2434" s="55">
        <v>1487.56</v>
      </c>
      <c r="I2434" s="68"/>
      <c r="J2434" s="69"/>
      <c r="K2434" s="69"/>
      <c r="L2434" s="70"/>
      <c r="M2434" s="70"/>
      <c r="N2434" s="68"/>
      <c r="O2434" s="68"/>
      <c r="P2434" s="70"/>
    </row>
    <row r="2435" spans="1:16" x14ac:dyDescent="0.25">
      <c r="A2435" s="61">
        <v>42132</v>
      </c>
      <c r="B2435" s="64" t="str">
        <f t="shared" ref="B2435:B2498" si="87">TEXT(A2435,"dddd")</f>
        <v>sexta-feira</v>
      </c>
      <c r="C2435" s="54">
        <v>6.2899999999999998E-2</v>
      </c>
      <c r="D2435" s="53">
        <v>6.3500000000000001E-2</v>
      </c>
      <c r="E2435" s="50">
        <v>1495.84</v>
      </c>
      <c r="F2435" s="50">
        <v>1488.07</v>
      </c>
      <c r="G2435" s="55">
        <v>1486.66</v>
      </c>
      <c r="I2435" s="68"/>
      <c r="J2435" s="69"/>
      <c r="K2435" s="69"/>
      <c r="L2435" s="70"/>
      <c r="M2435" s="70"/>
      <c r="N2435" s="68"/>
      <c r="O2435" s="68"/>
      <c r="P2435" s="70"/>
    </row>
    <row r="2436" spans="1:16" x14ac:dyDescent="0.25">
      <c r="A2436" s="61">
        <v>42135</v>
      </c>
      <c r="B2436" s="64" t="str">
        <f t="shared" si="87"/>
        <v>segunda-feira</v>
      </c>
      <c r="C2436" s="54">
        <v>6.1399999999999996E-2</v>
      </c>
      <c r="D2436" s="53">
        <v>6.2E-2</v>
      </c>
      <c r="E2436" s="50">
        <v>1516.19</v>
      </c>
      <c r="F2436" s="50">
        <v>1508.3</v>
      </c>
      <c r="G2436" s="55">
        <v>1507.59</v>
      </c>
      <c r="I2436" s="68"/>
      <c r="J2436" s="69"/>
      <c r="K2436" s="69"/>
      <c r="L2436" s="70"/>
      <c r="M2436" s="70"/>
      <c r="N2436" s="68"/>
      <c r="O2436" s="68"/>
      <c r="P2436" s="70"/>
    </row>
    <row r="2437" spans="1:16" x14ac:dyDescent="0.25">
      <c r="A2437" s="61">
        <v>42136</v>
      </c>
      <c r="B2437" s="64" t="str">
        <f t="shared" si="87"/>
        <v>terça-feira</v>
      </c>
      <c r="C2437" s="54">
        <v>6.2100000000000002E-2</v>
      </c>
      <c r="D2437" s="53">
        <v>6.2699999999999992E-2</v>
      </c>
      <c r="E2437" s="50">
        <v>1507.71</v>
      </c>
      <c r="F2437" s="50">
        <v>1499.87</v>
      </c>
      <c r="G2437" s="55">
        <v>1499.16</v>
      </c>
      <c r="I2437" s="68"/>
      <c r="J2437" s="69"/>
      <c r="K2437" s="69"/>
      <c r="L2437" s="70"/>
      <c r="M2437" s="70"/>
      <c r="N2437" s="68"/>
      <c r="O2437" s="68"/>
      <c r="P2437" s="70"/>
    </row>
    <row r="2438" spans="1:16" x14ac:dyDescent="0.25">
      <c r="A2438" s="61">
        <v>42137</v>
      </c>
      <c r="B2438" s="64" t="str">
        <f t="shared" si="87"/>
        <v>quarta-feira</v>
      </c>
      <c r="C2438" s="54">
        <v>6.2699999999999992E-2</v>
      </c>
      <c r="D2438" s="53">
        <v>6.3299999999999995E-2</v>
      </c>
      <c r="E2438" s="50">
        <v>1500.59</v>
      </c>
      <c r="F2438" s="50">
        <v>1492.8</v>
      </c>
      <c r="G2438" s="55">
        <v>1492.09</v>
      </c>
      <c r="I2438" s="68"/>
      <c r="J2438" s="69"/>
      <c r="K2438" s="69"/>
      <c r="L2438" s="70"/>
      <c r="M2438" s="70"/>
      <c r="N2438" s="68"/>
      <c r="O2438" s="68"/>
      <c r="P2438" s="70"/>
    </row>
    <row r="2439" spans="1:16" x14ac:dyDescent="0.25">
      <c r="A2439" s="61">
        <v>42138</v>
      </c>
      <c r="B2439" s="64" t="str">
        <f t="shared" si="87"/>
        <v>quinta-feira</v>
      </c>
      <c r="C2439" s="54">
        <v>6.2600000000000003E-2</v>
      </c>
      <c r="D2439" s="53">
        <v>6.3200000000000006E-2</v>
      </c>
      <c r="E2439" s="50">
        <v>1502.61</v>
      </c>
      <c r="F2439" s="50">
        <v>1494.81</v>
      </c>
      <c r="G2439" s="55">
        <v>1494.1</v>
      </c>
      <c r="I2439" s="68"/>
      <c r="J2439" s="69"/>
      <c r="K2439" s="69"/>
      <c r="L2439" s="70"/>
      <c r="M2439" s="70"/>
      <c r="N2439" s="68"/>
      <c r="O2439" s="68"/>
      <c r="P2439" s="70"/>
    </row>
    <row r="2440" spans="1:16" x14ac:dyDescent="0.25">
      <c r="A2440" s="61">
        <v>42139</v>
      </c>
      <c r="B2440" s="64" t="str">
        <f t="shared" si="87"/>
        <v>sexta-feira</v>
      </c>
      <c r="C2440" s="54">
        <v>6.0899999999999996E-2</v>
      </c>
      <c r="D2440" s="53">
        <v>6.1500000000000006E-2</v>
      </c>
      <c r="E2440" s="50">
        <v>1526.09</v>
      </c>
      <c r="F2440" s="50">
        <v>1518.17</v>
      </c>
      <c r="G2440" s="55">
        <v>1517.02</v>
      </c>
      <c r="I2440" s="68"/>
      <c r="J2440" s="69"/>
      <c r="K2440" s="69"/>
      <c r="L2440" s="70"/>
      <c r="M2440" s="70"/>
      <c r="N2440" s="68"/>
      <c r="O2440" s="68"/>
      <c r="P2440" s="70"/>
    </row>
    <row r="2441" spans="1:16" x14ac:dyDescent="0.25">
      <c r="A2441" s="61">
        <v>42142</v>
      </c>
      <c r="B2441" s="64" t="str">
        <f t="shared" si="87"/>
        <v>segunda-feira</v>
      </c>
      <c r="C2441" s="54">
        <v>6.0199999999999997E-2</v>
      </c>
      <c r="D2441" s="53">
        <v>6.08E-2</v>
      </c>
      <c r="E2441" s="50">
        <v>1536.02</v>
      </c>
      <c r="F2441" s="50">
        <v>1528.04</v>
      </c>
      <c r="G2441" s="55">
        <v>1527.42</v>
      </c>
      <c r="I2441" s="68"/>
      <c r="J2441" s="69"/>
      <c r="K2441" s="69"/>
      <c r="L2441" s="70"/>
      <c r="M2441" s="70"/>
      <c r="N2441" s="68"/>
      <c r="O2441" s="68"/>
      <c r="P2441" s="70"/>
    </row>
    <row r="2442" spans="1:16" x14ac:dyDescent="0.25">
      <c r="A2442" s="61">
        <v>42143</v>
      </c>
      <c r="B2442" s="64" t="str">
        <f t="shared" si="87"/>
        <v>terça-feira</v>
      </c>
      <c r="C2442" s="54">
        <v>6.1699999999999998E-2</v>
      </c>
      <c r="D2442" s="53">
        <v>6.2300000000000001E-2</v>
      </c>
      <c r="E2442" s="50">
        <v>1516.78</v>
      </c>
      <c r="F2442" s="50">
        <v>1508.92</v>
      </c>
      <c r="G2442" s="55">
        <v>1508.3</v>
      </c>
      <c r="I2442" s="68"/>
      <c r="J2442" s="69"/>
      <c r="K2442" s="69"/>
      <c r="L2442" s="70"/>
      <c r="M2442" s="70"/>
      <c r="N2442" s="68"/>
      <c r="O2442" s="68"/>
      <c r="P2442" s="70"/>
    </row>
    <row r="2443" spans="1:16" x14ac:dyDescent="0.25">
      <c r="A2443" s="61">
        <v>42144</v>
      </c>
      <c r="B2443" s="64" t="str">
        <f t="shared" si="87"/>
        <v>quarta-feira</v>
      </c>
      <c r="C2443" s="54">
        <v>6.2100000000000002E-2</v>
      </c>
      <c r="D2443" s="53">
        <v>6.2699999999999992E-2</v>
      </c>
      <c r="E2443" s="50">
        <v>1512.16</v>
      </c>
      <c r="F2443" s="50">
        <v>1504.32</v>
      </c>
      <c r="G2443" s="55">
        <v>1503.7</v>
      </c>
      <c r="I2443" s="68"/>
      <c r="J2443" s="69"/>
      <c r="K2443" s="69"/>
      <c r="L2443" s="70"/>
      <c r="M2443" s="70"/>
      <c r="N2443" s="68"/>
      <c r="O2443" s="68"/>
      <c r="P2443" s="70"/>
    </row>
    <row r="2444" spans="1:16" x14ac:dyDescent="0.25">
      <c r="A2444" s="61">
        <v>42145</v>
      </c>
      <c r="B2444" s="64" t="str">
        <f t="shared" si="87"/>
        <v>quinta-feira</v>
      </c>
      <c r="C2444" s="54">
        <v>6.1399999999999996E-2</v>
      </c>
      <c r="D2444" s="53">
        <v>6.2E-2</v>
      </c>
      <c r="E2444" s="50">
        <v>1521.98</v>
      </c>
      <c r="F2444" s="50">
        <v>1514.09</v>
      </c>
      <c r="G2444" s="55">
        <v>1513.47</v>
      </c>
      <c r="I2444" s="68"/>
      <c r="J2444" s="69"/>
      <c r="K2444" s="69"/>
      <c r="L2444" s="70"/>
      <c r="M2444" s="70"/>
      <c r="N2444" s="68"/>
      <c r="O2444" s="68"/>
      <c r="P2444" s="70"/>
    </row>
    <row r="2445" spans="1:16" x14ac:dyDescent="0.25">
      <c r="A2445" s="61">
        <v>42146</v>
      </c>
      <c r="B2445" s="64" t="str">
        <f t="shared" si="87"/>
        <v>sexta-feira</v>
      </c>
      <c r="C2445" s="54">
        <v>6.1399999999999996E-2</v>
      </c>
      <c r="D2445" s="53">
        <v>6.2E-2</v>
      </c>
      <c r="E2445" s="50">
        <v>1523.13</v>
      </c>
      <c r="F2445" s="50">
        <v>1515.24</v>
      </c>
      <c r="G2445" s="55">
        <v>1514.09</v>
      </c>
      <c r="I2445" s="68"/>
      <c r="J2445" s="69"/>
      <c r="K2445" s="69"/>
      <c r="L2445" s="70"/>
      <c r="M2445" s="70"/>
      <c r="N2445" s="68"/>
      <c r="O2445" s="68"/>
      <c r="P2445" s="70"/>
    </row>
    <row r="2446" spans="1:16" x14ac:dyDescent="0.25">
      <c r="A2446" s="61">
        <v>42149</v>
      </c>
      <c r="B2446" s="64" t="str">
        <f t="shared" si="87"/>
        <v>segunda-feira</v>
      </c>
      <c r="C2446" s="54">
        <v>6.0700000000000004E-2</v>
      </c>
      <c r="D2446" s="53">
        <v>6.13E-2</v>
      </c>
      <c r="E2446" s="50">
        <v>1533.13</v>
      </c>
      <c r="F2446" s="50">
        <v>1525.19</v>
      </c>
      <c r="G2446" s="55">
        <v>1524.55</v>
      </c>
      <c r="I2446" s="68"/>
      <c r="J2446" s="69"/>
      <c r="K2446" s="69"/>
      <c r="L2446" s="70"/>
      <c r="M2446" s="70"/>
      <c r="N2446" s="68"/>
      <c r="O2446" s="68"/>
      <c r="P2446" s="70"/>
    </row>
    <row r="2447" spans="1:16" x14ac:dyDescent="0.25">
      <c r="A2447" s="61">
        <v>42150</v>
      </c>
      <c r="B2447" s="64" t="str">
        <f t="shared" si="87"/>
        <v>terça-feira</v>
      </c>
      <c r="C2447" s="54">
        <v>6.13E-2</v>
      </c>
      <c r="D2447" s="53">
        <v>6.1900000000000004E-2</v>
      </c>
      <c r="E2447" s="50">
        <v>1525.82</v>
      </c>
      <c r="F2447" s="50">
        <v>1517.92</v>
      </c>
      <c r="G2447" s="55">
        <v>1517.29</v>
      </c>
      <c r="I2447" s="68"/>
      <c r="J2447" s="69"/>
      <c r="K2447" s="69"/>
      <c r="L2447" s="70"/>
      <c r="M2447" s="70"/>
      <c r="N2447" s="68"/>
      <c r="O2447" s="68"/>
      <c r="P2447" s="70"/>
    </row>
    <row r="2448" spans="1:16" x14ac:dyDescent="0.25">
      <c r="A2448" s="61">
        <v>42151</v>
      </c>
      <c r="B2448" s="64" t="str">
        <f t="shared" si="87"/>
        <v>quarta-feira</v>
      </c>
      <c r="C2448" s="54">
        <v>6.1500000000000006E-2</v>
      </c>
      <c r="D2448" s="53">
        <v>6.2100000000000002E-2</v>
      </c>
      <c r="E2448" s="50">
        <v>1523.82</v>
      </c>
      <c r="F2448" s="50">
        <v>1515.94</v>
      </c>
      <c r="G2448" s="55">
        <v>1515.3</v>
      </c>
      <c r="I2448" s="68"/>
      <c r="J2448" s="69"/>
      <c r="K2448" s="69"/>
      <c r="L2448" s="70"/>
      <c r="M2448" s="70"/>
      <c r="N2448" s="68"/>
      <c r="O2448" s="68"/>
      <c r="P2448" s="70"/>
    </row>
    <row r="2449" spans="1:16" x14ac:dyDescent="0.25">
      <c r="A2449" s="61">
        <v>42152</v>
      </c>
      <c r="B2449" s="64" t="str">
        <f t="shared" si="87"/>
        <v>quinta-feira</v>
      </c>
      <c r="C2449" s="54">
        <v>6.1799999999999994E-2</v>
      </c>
      <c r="D2449" s="53">
        <v>6.2400000000000004E-2</v>
      </c>
      <c r="E2449" s="50">
        <v>1520.51</v>
      </c>
      <c r="F2449" s="50">
        <v>1512.65</v>
      </c>
      <c r="G2449" s="55">
        <v>1512.01</v>
      </c>
      <c r="I2449" s="68"/>
      <c r="J2449" s="69"/>
      <c r="K2449" s="69"/>
      <c r="L2449" s="70"/>
      <c r="M2449" s="70"/>
      <c r="N2449" s="68"/>
      <c r="O2449" s="68"/>
      <c r="P2449" s="70"/>
    </row>
    <row r="2450" spans="1:16" x14ac:dyDescent="0.25">
      <c r="A2450" s="61">
        <v>42153</v>
      </c>
      <c r="B2450" s="64" t="str">
        <f t="shared" si="87"/>
        <v>sexta-feira</v>
      </c>
      <c r="C2450" s="54">
        <v>6.1100000000000002E-2</v>
      </c>
      <c r="D2450" s="53">
        <v>6.1699999999999998E-2</v>
      </c>
      <c r="E2450" s="50">
        <v>1530.92</v>
      </c>
      <c r="F2450" s="50">
        <v>1523.01</v>
      </c>
      <c r="G2450" s="55">
        <v>1521.82</v>
      </c>
      <c r="I2450" s="68"/>
      <c r="J2450" s="69"/>
      <c r="K2450" s="69"/>
      <c r="L2450" s="70"/>
      <c r="M2450" s="70"/>
      <c r="N2450" s="68"/>
      <c r="O2450" s="68"/>
      <c r="P2450" s="70"/>
    </row>
    <row r="2451" spans="1:16" x14ac:dyDescent="0.25">
      <c r="A2451" s="61">
        <v>42156</v>
      </c>
      <c r="B2451" s="64" t="str">
        <f t="shared" si="87"/>
        <v>segunda-feira</v>
      </c>
      <c r="C2451" s="54">
        <v>6.1699999999999998E-2</v>
      </c>
      <c r="D2451" s="53">
        <v>6.2300000000000001E-2</v>
      </c>
      <c r="E2451" s="50">
        <v>1523.64</v>
      </c>
      <c r="F2451" s="50">
        <v>1515.77</v>
      </c>
      <c r="G2451" s="55">
        <v>1515.14</v>
      </c>
      <c r="I2451" s="68"/>
      <c r="J2451" s="69"/>
      <c r="K2451" s="69"/>
      <c r="L2451" s="70"/>
      <c r="M2451" s="70"/>
      <c r="N2451" s="68"/>
      <c r="O2451" s="68"/>
      <c r="P2451" s="70"/>
    </row>
    <row r="2452" spans="1:16" x14ac:dyDescent="0.25">
      <c r="A2452" s="61">
        <v>42157</v>
      </c>
      <c r="B2452" s="64" t="str">
        <f t="shared" si="87"/>
        <v>terça-feira</v>
      </c>
      <c r="C2452" s="54">
        <v>6.13E-2</v>
      </c>
      <c r="D2452" s="53">
        <v>6.1900000000000004E-2</v>
      </c>
      <c r="E2452" s="50">
        <v>1529.55</v>
      </c>
      <c r="F2452" s="50">
        <v>1521.65</v>
      </c>
      <c r="G2452" s="55">
        <v>1521.01</v>
      </c>
      <c r="I2452" s="68"/>
      <c r="J2452" s="69"/>
      <c r="K2452" s="69"/>
      <c r="L2452" s="70"/>
      <c r="M2452" s="70"/>
      <c r="N2452" s="68"/>
      <c r="O2452" s="68"/>
      <c r="P2452" s="70"/>
    </row>
    <row r="2453" spans="1:16" x14ac:dyDescent="0.25">
      <c r="A2453" s="61">
        <v>42158</v>
      </c>
      <c r="B2453" s="64" t="str">
        <f t="shared" si="87"/>
        <v>quarta-feira</v>
      </c>
      <c r="C2453" s="54">
        <v>6.1699999999999998E-2</v>
      </c>
      <c r="D2453" s="53">
        <v>6.2300000000000001E-2</v>
      </c>
      <c r="E2453" s="50">
        <v>1525.19</v>
      </c>
      <c r="F2453" s="50">
        <v>1517.32</v>
      </c>
      <c r="G2453" s="55">
        <v>1516.41</v>
      </c>
      <c r="I2453" s="68"/>
      <c r="J2453" s="69"/>
      <c r="K2453" s="69"/>
      <c r="L2453" s="70"/>
      <c r="M2453" s="70"/>
      <c r="N2453" s="68"/>
      <c r="O2453" s="68"/>
      <c r="P2453" s="70"/>
    </row>
    <row r="2454" spans="1:16" x14ac:dyDescent="0.25">
      <c r="A2454" s="61">
        <v>42160</v>
      </c>
      <c r="B2454" s="64" t="str">
        <f t="shared" si="87"/>
        <v>sexta-feira</v>
      </c>
      <c r="C2454" s="54">
        <v>6.2E-2</v>
      </c>
      <c r="D2454" s="53">
        <v>6.2600000000000003E-2</v>
      </c>
      <c r="E2454" s="50">
        <v>1522.44</v>
      </c>
      <c r="F2454" s="50">
        <v>1514.58</v>
      </c>
      <c r="G2454" s="55">
        <v>1513.4</v>
      </c>
      <c r="I2454" s="68"/>
      <c r="J2454" s="69"/>
      <c r="K2454" s="69"/>
      <c r="L2454" s="70"/>
      <c r="M2454" s="70"/>
      <c r="N2454" s="68"/>
      <c r="O2454" s="68"/>
      <c r="P2454" s="70"/>
    </row>
    <row r="2455" spans="1:16" x14ac:dyDescent="0.25">
      <c r="A2455" s="61">
        <v>42163</v>
      </c>
      <c r="B2455" s="64" t="str">
        <f t="shared" si="87"/>
        <v>segunda-feira</v>
      </c>
      <c r="C2455" s="54">
        <v>6.2100000000000002E-2</v>
      </c>
      <c r="D2455" s="53">
        <v>6.2699999999999992E-2</v>
      </c>
      <c r="E2455" s="50">
        <v>1521.76</v>
      </c>
      <c r="F2455" s="50">
        <v>1513.92</v>
      </c>
      <c r="G2455" s="55">
        <v>1513.28</v>
      </c>
      <c r="I2455" s="68"/>
      <c r="J2455" s="69"/>
      <c r="K2455" s="69"/>
      <c r="L2455" s="70"/>
      <c r="M2455" s="70"/>
      <c r="N2455" s="68"/>
      <c r="O2455" s="68"/>
      <c r="P2455" s="70"/>
    </row>
    <row r="2456" spans="1:16" x14ac:dyDescent="0.25">
      <c r="A2456" s="61">
        <v>42164</v>
      </c>
      <c r="B2456" s="64" t="str">
        <f t="shared" si="87"/>
        <v>terça-feira</v>
      </c>
      <c r="C2456" s="54">
        <v>6.1399999999999996E-2</v>
      </c>
      <c r="D2456" s="53">
        <v>6.2E-2</v>
      </c>
      <c r="E2456" s="50">
        <v>1531.61</v>
      </c>
      <c r="F2456" s="50">
        <v>1523.71</v>
      </c>
      <c r="G2456" s="55">
        <v>1523.07</v>
      </c>
      <c r="I2456" s="68"/>
      <c r="J2456" s="69"/>
      <c r="K2456" s="69"/>
      <c r="L2456" s="70"/>
      <c r="M2456" s="70"/>
      <c r="N2456" s="68"/>
      <c r="O2456" s="68"/>
      <c r="P2456" s="70"/>
    </row>
    <row r="2457" spans="1:16" x14ac:dyDescent="0.25">
      <c r="A2457" s="61">
        <v>42165</v>
      </c>
      <c r="B2457" s="64" t="str">
        <f t="shared" si="87"/>
        <v>quarta-feira</v>
      </c>
      <c r="C2457" s="54">
        <v>6.1200000000000004E-2</v>
      </c>
      <c r="D2457" s="53">
        <v>6.1799999999999994E-2</v>
      </c>
      <c r="E2457" s="50">
        <v>1537.28</v>
      </c>
      <c r="F2457" s="50">
        <v>1529.36</v>
      </c>
      <c r="G2457" s="55">
        <v>1528.63</v>
      </c>
      <c r="I2457" s="68"/>
      <c r="J2457" s="69"/>
      <c r="K2457" s="69"/>
      <c r="L2457" s="70"/>
      <c r="M2457" s="70"/>
      <c r="N2457" s="68"/>
      <c r="O2457" s="68"/>
      <c r="P2457" s="70"/>
    </row>
    <row r="2458" spans="1:16" x14ac:dyDescent="0.25">
      <c r="A2458" s="61">
        <v>42166</v>
      </c>
      <c r="B2458" s="64" t="str">
        <f t="shared" si="87"/>
        <v>quinta-feira</v>
      </c>
      <c r="C2458" s="54">
        <v>6.1799999999999994E-2</v>
      </c>
      <c r="D2458" s="53">
        <v>6.2400000000000004E-2</v>
      </c>
      <c r="E2458" s="50">
        <v>1530.09</v>
      </c>
      <c r="F2458" s="50">
        <v>1522.21</v>
      </c>
      <c r="G2458" s="55">
        <v>1521.48</v>
      </c>
      <c r="I2458" s="68"/>
      <c r="J2458" s="69"/>
      <c r="K2458" s="69"/>
      <c r="L2458" s="70"/>
      <c r="M2458" s="70"/>
      <c r="N2458" s="68"/>
      <c r="O2458" s="68"/>
      <c r="P2458" s="70"/>
    </row>
    <row r="2459" spans="1:16" x14ac:dyDescent="0.25">
      <c r="A2459" s="61">
        <v>42167</v>
      </c>
      <c r="B2459" s="64" t="str">
        <f t="shared" si="87"/>
        <v>sexta-feira</v>
      </c>
      <c r="C2459" s="54">
        <v>6.2E-2</v>
      </c>
      <c r="D2459" s="53">
        <v>6.2600000000000003E-2</v>
      </c>
      <c r="E2459" s="50">
        <v>1528.91</v>
      </c>
      <c r="F2459" s="50">
        <v>1521.04</v>
      </c>
      <c r="G2459" s="55">
        <v>1519.59</v>
      </c>
      <c r="I2459" s="68"/>
      <c r="J2459" s="69"/>
      <c r="K2459" s="69"/>
      <c r="L2459" s="70"/>
      <c r="M2459" s="70"/>
      <c r="N2459" s="68"/>
      <c r="O2459" s="68"/>
      <c r="P2459" s="70"/>
    </row>
    <row r="2460" spans="1:16" x14ac:dyDescent="0.25">
      <c r="A2460" s="61">
        <v>42170</v>
      </c>
      <c r="B2460" s="64" t="str">
        <f t="shared" si="87"/>
        <v>segunda-feira</v>
      </c>
      <c r="C2460" s="54">
        <v>6.1900000000000004E-2</v>
      </c>
      <c r="D2460" s="53">
        <v>6.25E-2</v>
      </c>
      <c r="E2460" s="50">
        <v>1530.91</v>
      </c>
      <c r="F2460" s="50">
        <v>1523.03</v>
      </c>
      <c r="G2460" s="55">
        <v>1522.35</v>
      </c>
      <c r="I2460" s="68"/>
      <c r="J2460" s="69"/>
      <c r="K2460" s="69"/>
      <c r="L2460" s="70"/>
      <c r="M2460" s="70"/>
      <c r="N2460" s="68"/>
      <c r="O2460" s="68"/>
      <c r="P2460" s="70"/>
    </row>
    <row r="2461" spans="1:16" x14ac:dyDescent="0.25">
      <c r="A2461" s="61">
        <v>42171</v>
      </c>
      <c r="B2461" s="64" t="str">
        <f t="shared" si="87"/>
        <v>terça-feira</v>
      </c>
      <c r="C2461" s="54">
        <v>6.2400000000000004E-2</v>
      </c>
      <c r="D2461" s="53">
        <v>6.3E-2</v>
      </c>
      <c r="E2461" s="50">
        <v>1525.03</v>
      </c>
      <c r="F2461" s="50">
        <v>1517.19</v>
      </c>
      <c r="G2461" s="55">
        <v>1516.5</v>
      </c>
      <c r="I2461" s="68"/>
      <c r="J2461" s="69"/>
      <c r="K2461" s="69"/>
      <c r="L2461" s="70"/>
      <c r="M2461" s="70"/>
      <c r="N2461" s="68"/>
      <c r="O2461" s="68"/>
      <c r="P2461" s="70"/>
    </row>
    <row r="2462" spans="1:16" x14ac:dyDescent="0.25">
      <c r="A2462" s="61">
        <v>42172</v>
      </c>
      <c r="B2462" s="64" t="str">
        <f t="shared" si="87"/>
        <v>quarta-feira</v>
      </c>
      <c r="C2462" s="54">
        <v>6.2100000000000002E-2</v>
      </c>
      <c r="D2462" s="53">
        <v>6.2699999999999992E-2</v>
      </c>
      <c r="E2462" s="50">
        <v>1529.65</v>
      </c>
      <c r="F2462" s="50">
        <v>1521.79</v>
      </c>
      <c r="G2462" s="55">
        <v>1521.1</v>
      </c>
      <c r="I2462" s="68"/>
      <c r="J2462" s="69"/>
      <c r="K2462" s="69"/>
      <c r="L2462" s="70"/>
      <c r="M2462" s="70"/>
      <c r="N2462" s="68"/>
      <c r="O2462" s="68"/>
      <c r="P2462" s="70"/>
    </row>
    <row r="2463" spans="1:16" x14ac:dyDescent="0.25">
      <c r="A2463" s="61">
        <v>42173</v>
      </c>
      <c r="B2463" s="64" t="str">
        <f t="shared" si="87"/>
        <v>quinta-feira</v>
      </c>
      <c r="C2463" s="54">
        <v>6.1600000000000002E-2</v>
      </c>
      <c r="D2463" s="53">
        <v>6.2199999999999998E-2</v>
      </c>
      <c r="E2463" s="50">
        <v>1536.92</v>
      </c>
      <c r="F2463" s="50">
        <v>1529.02</v>
      </c>
      <c r="G2463" s="55">
        <v>1528.34</v>
      </c>
      <c r="I2463" s="68"/>
      <c r="J2463" s="69"/>
      <c r="K2463" s="69"/>
      <c r="L2463" s="70"/>
      <c r="M2463" s="70"/>
      <c r="N2463" s="68"/>
      <c r="O2463" s="68"/>
      <c r="P2463" s="70"/>
    </row>
    <row r="2464" spans="1:16" x14ac:dyDescent="0.25">
      <c r="A2464" s="61">
        <v>42174</v>
      </c>
      <c r="B2464" s="64" t="str">
        <f t="shared" si="87"/>
        <v>sexta-feira</v>
      </c>
      <c r="C2464" s="54">
        <v>6.0999999999999999E-2</v>
      </c>
      <c r="D2464" s="53">
        <v>6.1600000000000002E-2</v>
      </c>
      <c r="E2464" s="50">
        <v>1546.2</v>
      </c>
      <c r="F2464" s="50">
        <v>1538.25</v>
      </c>
      <c r="G2464" s="55">
        <v>1536.92</v>
      </c>
      <c r="I2464" s="68"/>
      <c r="J2464" s="69"/>
      <c r="K2464" s="69"/>
      <c r="L2464" s="70"/>
      <c r="M2464" s="70"/>
      <c r="N2464" s="68"/>
      <c r="O2464" s="68"/>
      <c r="P2464" s="70"/>
    </row>
    <row r="2465" spans="1:16" x14ac:dyDescent="0.25">
      <c r="A2465" s="61">
        <v>42177</v>
      </c>
      <c r="B2465" s="64" t="str">
        <f t="shared" si="87"/>
        <v>segunda-feira</v>
      </c>
      <c r="C2465" s="54">
        <v>6.0999999999999999E-2</v>
      </c>
      <c r="D2465" s="53">
        <v>6.1600000000000002E-2</v>
      </c>
      <c r="E2465" s="50">
        <v>1547.58</v>
      </c>
      <c r="F2465" s="50">
        <v>1539.63</v>
      </c>
      <c r="G2465" s="55">
        <v>1538.86</v>
      </c>
      <c r="I2465" s="68"/>
      <c r="J2465" s="69"/>
      <c r="K2465" s="69"/>
      <c r="L2465" s="70"/>
      <c r="M2465" s="70"/>
      <c r="N2465" s="68"/>
      <c r="O2465" s="68"/>
      <c r="P2465" s="70"/>
    </row>
    <row r="2466" spans="1:16" x14ac:dyDescent="0.25">
      <c r="A2466" s="61">
        <v>42178</v>
      </c>
      <c r="B2466" s="64" t="str">
        <f t="shared" si="87"/>
        <v>terça-feira</v>
      </c>
      <c r="C2466" s="54">
        <v>6.0400000000000002E-2</v>
      </c>
      <c r="D2466" s="53">
        <v>6.0999999999999999E-2</v>
      </c>
      <c r="E2466" s="50">
        <v>1556.35</v>
      </c>
      <c r="F2466" s="50">
        <v>1548.36</v>
      </c>
      <c r="G2466" s="55">
        <v>1547.58</v>
      </c>
      <c r="I2466" s="68"/>
      <c r="J2466" s="69"/>
      <c r="K2466" s="69"/>
      <c r="L2466" s="70"/>
      <c r="M2466" s="70"/>
      <c r="N2466" s="68"/>
      <c r="O2466" s="68"/>
      <c r="P2466" s="70"/>
    </row>
    <row r="2467" spans="1:16" x14ac:dyDescent="0.25">
      <c r="A2467" s="61">
        <v>42179</v>
      </c>
      <c r="B2467" s="64" t="str">
        <f t="shared" si="87"/>
        <v>quarta-feira</v>
      </c>
      <c r="C2467" s="54">
        <v>6.0700000000000004E-2</v>
      </c>
      <c r="D2467" s="53">
        <v>6.13E-2</v>
      </c>
      <c r="E2467" s="50">
        <v>1553.12</v>
      </c>
      <c r="F2467" s="50">
        <v>1545.15</v>
      </c>
      <c r="G2467" s="55">
        <v>1544.38</v>
      </c>
      <c r="I2467" s="68"/>
      <c r="J2467" s="69"/>
      <c r="K2467" s="69"/>
      <c r="L2467" s="70"/>
      <c r="M2467" s="70"/>
      <c r="N2467" s="68"/>
      <c r="O2467" s="68"/>
      <c r="P2467" s="70"/>
    </row>
    <row r="2468" spans="1:16" x14ac:dyDescent="0.25">
      <c r="A2468" s="61">
        <v>42180</v>
      </c>
      <c r="B2468" s="64" t="str">
        <f t="shared" si="87"/>
        <v>quinta-feira</v>
      </c>
      <c r="C2468" s="54">
        <v>6.08E-2</v>
      </c>
      <c r="D2468" s="53">
        <v>6.1399999999999996E-2</v>
      </c>
      <c r="E2468" s="50">
        <v>1552.57</v>
      </c>
      <c r="F2468" s="50">
        <v>1544.6</v>
      </c>
      <c r="G2468" s="55">
        <v>1543.82</v>
      </c>
      <c r="I2468" s="68"/>
      <c r="J2468" s="69"/>
      <c r="K2468" s="69"/>
      <c r="L2468" s="70"/>
      <c r="M2468" s="70"/>
      <c r="N2468" s="68"/>
      <c r="O2468" s="68"/>
      <c r="P2468" s="70"/>
    </row>
    <row r="2469" spans="1:16" x14ac:dyDescent="0.25">
      <c r="A2469" s="61">
        <v>42181</v>
      </c>
      <c r="B2469" s="64" t="str">
        <f t="shared" si="87"/>
        <v>sexta-feira</v>
      </c>
      <c r="C2469" s="54">
        <v>6.1900000000000004E-2</v>
      </c>
      <c r="D2469" s="53">
        <v>6.25E-2</v>
      </c>
      <c r="E2469" s="50">
        <v>1539.59</v>
      </c>
      <c r="F2469" s="50">
        <v>1531.7</v>
      </c>
      <c r="G2469" s="55">
        <v>1530.11</v>
      </c>
      <c r="I2469" s="68"/>
      <c r="J2469" s="69"/>
      <c r="K2469" s="69"/>
      <c r="L2469" s="70"/>
      <c r="M2469" s="70"/>
      <c r="N2469" s="68"/>
      <c r="O2469" s="68"/>
      <c r="P2469" s="70"/>
    </row>
    <row r="2470" spans="1:16" x14ac:dyDescent="0.25">
      <c r="A2470" s="61">
        <v>42184</v>
      </c>
      <c r="B2470" s="64" t="str">
        <f t="shared" si="87"/>
        <v>segunda-feira</v>
      </c>
      <c r="C2470" s="54">
        <v>6.1500000000000006E-2</v>
      </c>
      <c r="D2470" s="53">
        <v>6.2100000000000002E-2</v>
      </c>
      <c r="E2470" s="50">
        <v>1545.65</v>
      </c>
      <c r="F2470" s="50">
        <v>1537.73</v>
      </c>
      <c r="G2470" s="55">
        <v>1536.95</v>
      </c>
      <c r="I2470" s="68"/>
      <c r="J2470" s="69"/>
      <c r="K2470" s="69"/>
      <c r="L2470" s="70"/>
      <c r="M2470" s="70"/>
      <c r="N2470" s="68"/>
      <c r="O2470" s="68"/>
      <c r="P2470" s="70"/>
    </row>
    <row r="2471" spans="1:16" x14ac:dyDescent="0.25">
      <c r="A2471" s="61">
        <v>42185</v>
      </c>
      <c r="B2471" s="64" t="str">
        <f t="shared" si="87"/>
        <v>terça-feira</v>
      </c>
      <c r="C2471" s="54">
        <v>6.2600000000000003E-2</v>
      </c>
      <c r="D2471" s="53">
        <v>6.3200000000000006E-2</v>
      </c>
      <c r="E2471" s="50">
        <v>1531.94</v>
      </c>
      <c r="F2471" s="50">
        <v>1524.1</v>
      </c>
      <c r="G2471" s="55">
        <v>1523.33</v>
      </c>
      <c r="I2471" s="68"/>
      <c r="J2471" s="69"/>
      <c r="K2471" s="69"/>
      <c r="L2471" s="70"/>
      <c r="M2471" s="70"/>
      <c r="N2471" s="68"/>
      <c r="O2471" s="68"/>
      <c r="P2471" s="70"/>
    </row>
    <row r="2472" spans="1:16" x14ac:dyDescent="0.25">
      <c r="A2472" s="61">
        <v>42186</v>
      </c>
      <c r="B2472" s="64" t="str">
        <f t="shared" si="87"/>
        <v>quarta-feira</v>
      </c>
      <c r="C2472" s="54">
        <v>6.3E-2</v>
      </c>
      <c r="D2472" s="53">
        <v>6.3600000000000004E-2</v>
      </c>
      <c r="E2472" s="50">
        <v>1527.48</v>
      </c>
      <c r="F2472" s="50">
        <v>1519.68</v>
      </c>
      <c r="G2472" s="55">
        <v>1518.9</v>
      </c>
      <c r="I2472" s="68"/>
      <c r="J2472" s="69"/>
      <c r="K2472" s="69"/>
      <c r="L2472" s="70"/>
      <c r="M2472" s="70"/>
      <c r="N2472" s="68"/>
      <c r="O2472" s="68"/>
      <c r="P2472" s="70"/>
    </row>
    <row r="2473" spans="1:16" x14ac:dyDescent="0.25">
      <c r="A2473" s="61">
        <v>42187</v>
      </c>
      <c r="B2473" s="64" t="str">
        <f t="shared" si="87"/>
        <v>quinta-feira</v>
      </c>
      <c r="C2473" s="54">
        <v>6.3600000000000004E-2</v>
      </c>
      <c r="D2473" s="53">
        <v>6.4199999999999993E-2</v>
      </c>
      <c r="E2473" s="50">
        <v>1520.45</v>
      </c>
      <c r="F2473" s="50">
        <v>1512.69</v>
      </c>
      <c r="G2473" s="55">
        <v>1511.91</v>
      </c>
      <c r="I2473" s="68"/>
      <c r="J2473" s="69"/>
      <c r="K2473" s="69"/>
      <c r="L2473" s="70"/>
      <c r="M2473" s="70"/>
      <c r="N2473" s="68"/>
      <c r="O2473" s="68"/>
      <c r="P2473" s="70"/>
    </row>
    <row r="2474" spans="1:16" x14ac:dyDescent="0.25">
      <c r="A2474" s="61">
        <v>42188</v>
      </c>
      <c r="B2474" s="64" t="str">
        <f t="shared" si="87"/>
        <v>sexta-feira</v>
      </c>
      <c r="C2474" s="54">
        <v>6.2899999999999998E-2</v>
      </c>
      <c r="D2474" s="53">
        <v>6.3500000000000001E-2</v>
      </c>
      <c r="E2474" s="50">
        <v>1531.16</v>
      </c>
      <c r="F2474" s="50">
        <v>1523.33</v>
      </c>
      <c r="G2474" s="55">
        <v>1521.75</v>
      </c>
      <c r="I2474" s="68"/>
      <c r="J2474" s="69"/>
      <c r="K2474" s="69"/>
      <c r="L2474" s="70"/>
      <c r="M2474" s="70"/>
      <c r="N2474" s="68"/>
      <c r="O2474" s="68"/>
      <c r="P2474" s="70"/>
    </row>
    <row r="2475" spans="1:16" x14ac:dyDescent="0.25">
      <c r="A2475" s="61">
        <v>42191</v>
      </c>
      <c r="B2475" s="64" t="str">
        <f t="shared" si="87"/>
        <v>segunda-feira</v>
      </c>
      <c r="C2475" s="54">
        <v>6.2699999999999992E-2</v>
      </c>
      <c r="D2475" s="53">
        <v>6.3299999999999995E-2</v>
      </c>
      <c r="E2475" s="50">
        <v>1534.55</v>
      </c>
      <c r="F2475" s="50">
        <v>1526.71</v>
      </c>
      <c r="G2475" s="55">
        <v>1525.94</v>
      </c>
      <c r="I2475" s="68"/>
      <c r="J2475" s="69"/>
      <c r="K2475" s="69"/>
      <c r="L2475" s="70"/>
      <c r="M2475" s="70"/>
      <c r="N2475" s="68"/>
      <c r="O2475" s="68"/>
      <c r="P2475" s="70"/>
    </row>
    <row r="2476" spans="1:16" x14ac:dyDescent="0.25">
      <c r="A2476" s="61">
        <v>42192</v>
      </c>
      <c r="B2476" s="64" t="str">
        <f t="shared" si="87"/>
        <v>terça-feira</v>
      </c>
      <c r="C2476" s="54">
        <v>6.3099999999999989E-2</v>
      </c>
      <c r="D2476" s="53">
        <v>6.3700000000000007E-2</v>
      </c>
      <c r="E2476" s="50">
        <v>1530.1</v>
      </c>
      <c r="F2476" s="50">
        <v>1522.29</v>
      </c>
      <c r="G2476" s="55">
        <v>1521.51</v>
      </c>
      <c r="I2476" s="68"/>
      <c r="J2476" s="69"/>
      <c r="K2476" s="69"/>
      <c r="L2476" s="70"/>
      <c r="M2476" s="70"/>
      <c r="N2476" s="68"/>
      <c r="O2476" s="68"/>
      <c r="P2476" s="70"/>
    </row>
    <row r="2477" spans="1:16" x14ac:dyDescent="0.25">
      <c r="A2477" s="61">
        <v>42193</v>
      </c>
      <c r="B2477" s="64" t="str">
        <f t="shared" si="87"/>
        <v>quarta-feira</v>
      </c>
      <c r="C2477" s="54">
        <v>6.3200000000000006E-2</v>
      </c>
      <c r="D2477" s="53">
        <v>6.3799999999999996E-2</v>
      </c>
      <c r="E2477" s="50">
        <v>1530.23</v>
      </c>
      <c r="F2477" s="50">
        <v>1522.43</v>
      </c>
      <c r="G2477" s="55">
        <v>1520.88</v>
      </c>
      <c r="I2477" s="68"/>
      <c r="J2477" s="69"/>
      <c r="K2477" s="69"/>
      <c r="L2477" s="70"/>
      <c r="M2477" s="70"/>
      <c r="N2477" s="68"/>
      <c r="O2477" s="68"/>
      <c r="P2477" s="70"/>
    </row>
    <row r="2478" spans="1:16" x14ac:dyDescent="0.25">
      <c r="A2478" s="61">
        <v>42194</v>
      </c>
      <c r="B2478" s="64" t="str">
        <f t="shared" si="87"/>
        <v>quinta-feira</v>
      </c>
      <c r="C2478" s="54">
        <v>6.3600000000000004E-2</v>
      </c>
      <c r="D2478" s="53">
        <v>6.4199999999999993E-2</v>
      </c>
      <c r="E2478" s="50">
        <v>1525.02</v>
      </c>
      <c r="F2478" s="50">
        <v>1517.25</v>
      </c>
      <c r="G2478" s="55">
        <v>1516.48</v>
      </c>
      <c r="I2478" s="68"/>
      <c r="J2478" s="69"/>
      <c r="K2478" s="69"/>
      <c r="L2478" s="70"/>
      <c r="M2478" s="70"/>
      <c r="N2478" s="68"/>
      <c r="O2478" s="68"/>
      <c r="P2478" s="70"/>
    </row>
    <row r="2479" spans="1:16" x14ac:dyDescent="0.25">
      <c r="A2479" s="61">
        <v>42195</v>
      </c>
      <c r="B2479" s="64" t="str">
        <f t="shared" si="87"/>
        <v>sexta-feira</v>
      </c>
      <c r="C2479" s="54">
        <v>6.3600000000000004E-2</v>
      </c>
      <c r="D2479" s="53">
        <v>6.4199999999999993E-2</v>
      </c>
      <c r="E2479" s="50">
        <v>1526.59</v>
      </c>
      <c r="F2479" s="50">
        <v>1518.82</v>
      </c>
      <c r="G2479" s="55">
        <v>1517.25</v>
      </c>
      <c r="I2479" s="68"/>
      <c r="J2479" s="69"/>
      <c r="K2479" s="69"/>
      <c r="L2479" s="70"/>
      <c r="M2479" s="70"/>
      <c r="N2479" s="68"/>
      <c r="O2479" s="68"/>
      <c r="P2479" s="70"/>
    </row>
    <row r="2480" spans="1:16" x14ac:dyDescent="0.25">
      <c r="A2480" s="61">
        <v>42198</v>
      </c>
      <c r="B2480" s="64" t="str">
        <f t="shared" si="87"/>
        <v>segunda-feira</v>
      </c>
      <c r="C2480" s="54">
        <v>6.3600000000000004E-2</v>
      </c>
      <c r="D2480" s="53">
        <v>6.4199999999999993E-2</v>
      </c>
      <c r="E2480" s="50">
        <v>1527.37</v>
      </c>
      <c r="F2480" s="50">
        <v>1519.59</v>
      </c>
      <c r="G2480" s="55">
        <v>1518.82</v>
      </c>
      <c r="I2480" s="68"/>
      <c r="J2480" s="69"/>
      <c r="K2480" s="69"/>
      <c r="L2480" s="70"/>
      <c r="M2480" s="70"/>
      <c r="N2480" s="68"/>
      <c r="O2480" s="68"/>
      <c r="P2480" s="70"/>
    </row>
    <row r="2481" spans="1:16" x14ac:dyDescent="0.25">
      <c r="A2481" s="61">
        <v>42199</v>
      </c>
      <c r="B2481" s="64" t="str">
        <f t="shared" si="87"/>
        <v>terça-feira</v>
      </c>
      <c r="C2481" s="54">
        <v>6.3700000000000007E-2</v>
      </c>
      <c r="D2481" s="53">
        <v>6.4299999999999996E-2</v>
      </c>
      <c r="E2481" s="50">
        <v>1526.84</v>
      </c>
      <c r="F2481" s="50">
        <v>1519.07</v>
      </c>
      <c r="G2481" s="55">
        <v>1518.3</v>
      </c>
      <c r="I2481" s="68"/>
      <c r="J2481" s="69"/>
      <c r="K2481" s="69"/>
      <c r="L2481" s="70"/>
      <c r="M2481" s="70"/>
      <c r="N2481" s="68"/>
      <c r="O2481" s="68"/>
      <c r="P2481" s="70"/>
    </row>
    <row r="2482" spans="1:16" x14ac:dyDescent="0.25">
      <c r="A2482" s="61">
        <v>42200</v>
      </c>
      <c r="B2482" s="64" t="str">
        <f t="shared" si="87"/>
        <v>quarta-feira</v>
      </c>
      <c r="C2482" s="54">
        <v>6.3899999999999998E-2</v>
      </c>
      <c r="D2482" s="53">
        <v>6.4500000000000002E-2</v>
      </c>
      <c r="E2482" s="50">
        <v>1524.88</v>
      </c>
      <c r="F2482" s="50">
        <v>1517.12</v>
      </c>
      <c r="G2482" s="55">
        <v>1516.49</v>
      </c>
      <c r="I2482" s="68"/>
      <c r="J2482" s="69"/>
      <c r="K2482" s="69"/>
      <c r="L2482" s="70"/>
      <c r="M2482" s="70"/>
      <c r="N2482" s="68"/>
      <c r="O2482" s="68"/>
      <c r="P2482" s="70"/>
    </row>
    <row r="2483" spans="1:16" x14ac:dyDescent="0.25">
      <c r="A2483" s="61">
        <v>42201</v>
      </c>
      <c r="B2483" s="64" t="str">
        <f t="shared" si="87"/>
        <v>quinta-feira</v>
      </c>
      <c r="C2483" s="54">
        <v>6.3500000000000001E-2</v>
      </c>
      <c r="D2483" s="53">
        <v>6.4100000000000004E-2</v>
      </c>
      <c r="E2483" s="50">
        <v>1530.7</v>
      </c>
      <c r="F2483" s="50">
        <v>1522.92</v>
      </c>
      <c r="G2483" s="55">
        <v>1522.29</v>
      </c>
      <c r="I2483" s="68"/>
      <c r="J2483" s="69"/>
      <c r="K2483" s="69"/>
      <c r="L2483" s="70"/>
      <c r="M2483" s="70"/>
      <c r="N2483" s="68"/>
      <c r="O2483" s="68"/>
      <c r="P2483" s="70"/>
    </row>
    <row r="2484" spans="1:16" x14ac:dyDescent="0.25">
      <c r="A2484" s="61">
        <v>42202</v>
      </c>
      <c r="B2484" s="64" t="str">
        <f t="shared" si="87"/>
        <v>sexta-feira</v>
      </c>
      <c r="C2484" s="54">
        <v>6.3200000000000006E-2</v>
      </c>
      <c r="D2484" s="53">
        <v>6.3799999999999996E-2</v>
      </c>
      <c r="E2484" s="50">
        <v>1535.76</v>
      </c>
      <c r="F2484" s="50">
        <v>1527.95</v>
      </c>
      <c r="G2484" s="55">
        <v>1526.81</v>
      </c>
      <c r="I2484" s="68"/>
      <c r="J2484" s="69"/>
      <c r="K2484" s="69"/>
      <c r="L2484" s="70"/>
      <c r="M2484" s="70"/>
      <c r="N2484" s="68"/>
      <c r="O2484" s="68"/>
      <c r="P2484" s="70"/>
    </row>
    <row r="2485" spans="1:16" x14ac:dyDescent="0.25">
      <c r="A2485" s="61">
        <v>42205</v>
      </c>
      <c r="B2485" s="64" t="str">
        <f t="shared" si="87"/>
        <v>segunda-feira</v>
      </c>
      <c r="C2485" s="54">
        <v>6.3500000000000001E-2</v>
      </c>
      <c r="D2485" s="53">
        <v>6.4100000000000004E-2</v>
      </c>
      <c r="E2485" s="50">
        <v>1532.48</v>
      </c>
      <c r="F2485" s="50">
        <v>1524.69</v>
      </c>
      <c r="G2485" s="55">
        <v>1524.06</v>
      </c>
      <c r="I2485" s="68"/>
      <c r="J2485" s="69"/>
      <c r="K2485" s="69"/>
      <c r="L2485" s="70"/>
      <c r="M2485" s="70"/>
      <c r="N2485" s="68"/>
      <c r="O2485" s="68"/>
      <c r="P2485" s="70"/>
    </row>
    <row r="2486" spans="1:16" x14ac:dyDescent="0.25">
      <c r="A2486" s="61">
        <v>42206</v>
      </c>
      <c r="B2486" s="64" t="str">
        <f t="shared" si="87"/>
        <v>terça-feira</v>
      </c>
      <c r="C2486" s="54">
        <v>6.2699999999999992E-2</v>
      </c>
      <c r="D2486" s="53">
        <v>6.3299999999999995E-2</v>
      </c>
      <c r="E2486" s="50">
        <v>1543.56</v>
      </c>
      <c r="F2486" s="50">
        <v>1535.71</v>
      </c>
      <c r="G2486" s="55">
        <v>1535.08</v>
      </c>
      <c r="I2486" s="68"/>
      <c r="J2486" s="69"/>
      <c r="K2486" s="69"/>
      <c r="L2486" s="70"/>
      <c r="M2486" s="70"/>
      <c r="N2486" s="68"/>
      <c r="O2486" s="68"/>
      <c r="P2486" s="70"/>
    </row>
    <row r="2487" spans="1:16" x14ac:dyDescent="0.25">
      <c r="A2487" s="61">
        <v>42207</v>
      </c>
      <c r="B2487" s="64" t="str">
        <f t="shared" si="87"/>
        <v>quarta-feira</v>
      </c>
      <c r="C2487" s="54">
        <v>6.2199999999999998E-2</v>
      </c>
      <c r="D2487" s="53">
        <v>6.2800000000000009E-2</v>
      </c>
      <c r="E2487" s="50">
        <v>1550.76</v>
      </c>
      <c r="F2487" s="50">
        <v>1542.88</v>
      </c>
      <c r="G2487" s="55">
        <v>1542.25</v>
      </c>
      <c r="I2487" s="68"/>
      <c r="J2487" s="69"/>
      <c r="K2487" s="69"/>
      <c r="L2487" s="70"/>
      <c r="M2487" s="70"/>
      <c r="N2487" s="68"/>
      <c r="O2487" s="68"/>
      <c r="P2487" s="70"/>
    </row>
    <row r="2488" spans="1:16" x14ac:dyDescent="0.25">
      <c r="A2488" s="61">
        <v>42208</v>
      </c>
      <c r="B2488" s="64" t="str">
        <f t="shared" si="87"/>
        <v>quinta-feira</v>
      </c>
      <c r="C2488" s="54">
        <v>6.480000000000001E-2</v>
      </c>
      <c r="D2488" s="53">
        <v>6.54E-2</v>
      </c>
      <c r="E2488" s="50">
        <v>1517.91</v>
      </c>
      <c r="F2488" s="50">
        <v>1510.21</v>
      </c>
      <c r="G2488" s="55">
        <v>1509.54</v>
      </c>
      <c r="I2488" s="68"/>
      <c r="J2488" s="69"/>
      <c r="K2488" s="69"/>
      <c r="L2488" s="70"/>
      <c r="M2488" s="70"/>
      <c r="N2488" s="68"/>
      <c r="O2488" s="68"/>
      <c r="P2488" s="70"/>
    </row>
    <row r="2489" spans="1:16" x14ac:dyDescent="0.25">
      <c r="A2489" s="61">
        <v>42209</v>
      </c>
      <c r="B2489" s="64" t="str">
        <f t="shared" si="87"/>
        <v>sexta-feira</v>
      </c>
      <c r="C2489" s="54">
        <v>6.7000000000000004E-2</v>
      </c>
      <c r="D2489" s="53">
        <v>6.7599999999999993E-2</v>
      </c>
      <c r="E2489" s="50">
        <v>1491.16</v>
      </c>
      <c r="F2489" s="50">
        <v>1483.62</v>
      </c>
      <c r="G2489" s="55">
        <v>1482.37</v>
      </c>
      <c r="I2489" s="68"/>
      <c r="J2489" s="69"/>
      <c r="K2489" s="69"/>
      <c r="L2489" s="70"/>
      <c r="M2489" s="70"/>
      <c r="N2489" s="68"/>
      <c r="O2489" s="68"/>
      <c r="P2489" s="70"/>
    </row>
    <row r="2490" spans="1:16" x14ac:dyDescent="0.25">
      <c r="A2490" s="61">
        <v>42212</v>
      </c>
      <c r="B2490" s="64" t="str">
        <f t="shared" si="87"/>
        <v>segunda-feira</v>
      </c>
      <c r="C2490" s="54">
        <v>6.7199999999999996E-2</v>
      </c>
      <c r="D2490" s="53">
        <v>6.7799999999999999E-2</v>
      </c>
      <c r="E2490" s="50">
        <v>1489.31</v>
      </c>
      <c r="F2490" s="50">
        <v>1481.79</v>
      </c>
      <c r="G2490" s="55">
        <v>1481.11</v>
      </c>
      <c r="I2490" s="68"/>
      <c r="J2490" s="69"/>
      <c r="K2490" s="69"/>
      <c r="L2490" s="70"/>
      <c r="M2490" s="70"/>
      <c r="N2490" s="68"/>
      <c r="O2490" s="68"/>
      <c r="P2490" s="70"/>
    </row>
    <row r="2491" spans="1:16" x14ac:dyDescent="0.25">
      <c r="A2491" s="61">
        <v>42213</v>
      </c>
      <c r="B2491" s="64" t="str">
        <f t="shared" si="87"/>
        <v>terça-feira</v>
      </c>
      <c r="C2491" s="54">
        <v>6.7000000000000004E-2</v>
      </c>
      <c r="D2491" s="53">
        <v>6.7599999999999993E-2</v>
      </c>
      <c r="E2491" s="50">
        <v>1492.5</v>
      </c>
      <c r="F2491" s="50">
        <v>1484.96</v>
      </c>
      <c r="G2491" s="55">
        <v>1484.29</v>
      </c>
      <c r="I2491" s="68"/>
      <c r="J2491" s="69"/>
      <c r="K2491" s="69"/>
      <c r="L2491" s="70"/>
      <c r="M2491" s="70"/>
      <c r="N2491" s="68"/>
      <c r="O2491" s="68"/>
      <c r="P2491" s="70"/>
    </row>
    <row r="2492" spans="1:16" x14ac:dyDescent="0.25">
      <c r="A2492" s="61">
        <v>42214</v>
      </c>
      <c r="B2492" s="64" t="str">
        <f t="shared" si="87"/>
        <v>quarta-feira</v>
      </c>
      <c r="C2492" s="54">
        <v>6.7099999999999993E-2</v>
      </c>
      <c r="D2492" s="53">
        <v>6.7699999999999996E-2</v>
      </c>
      <c r="E2492" s="50">
        <v>1491.91</v>
      </c>
      <c r="F2492" s="50">
        <v>1484.38</v>
      </c>
      <c r="G2492" s="55">
        <v>1483.71</v>
      </c>
      <c r="I2492" s="68"/>
      <c r="J2492" s="69"/>
      <c r="K2492" s="69"/>
      <c r="L2492" s="70"/>
      <c r="M2492" s="70"/>
      <c r="N2492" s="68"/>
      <c r="O2492" s="68"/>
      <c r="P2492" s="70"/>
    </row>
    <row r="2493" spans="1:16" x14ac:dyDescent="0.25">
      <c r="A2493" s="61">
        <v>42215</v>
      </c>
      <c r="B2493" s="64" t="str">
        <f t="shared" si="87"/>
        <v>quinta-feira</v>
      </c>
      <c r="C2493" s="54">
        <v>6.59E-2</v>
      </c>
      <c r="D2493" s="53">
        <v>6.6500000000000004E-2</v>
      </c>
      <c r="E2493" s="50">
        <v>1507.78</v>
      </c>
      <c r="F2493" s="50">
        <v>1500.16</v>
      </c>
      <c r="G2493" s="55">
        <v>1499.49</v>
      </c>
      <c r="I2493" s="68"/>
      <c r="J2493" s="69"/>
      <c r="K2493" s="69"/>
      <c r="L2493" s="70"/>
      <c r="M2493" s="70"/>
      <c r="N2493" s="68"/>
      <c r="O2493" s="68"/>
      <c r="P2493" s="70"/>
    </row>
    <row r="2494" spans="1:16" x14ac:dyDescent="0.25">
      <c r="A2494" s="61">
        <v>42216</v>
      </c>
      <c r="B2494" s="64" t="str">
        <f t="shared" si="87"/>
        <v>sexta-feira</v>
      </c>
      <c r="C2494" s="54">
        <v>6.6299999999999998E-2</v>
      </c>
      <c r="D2494" s="53">
        <v>6.6900000000000001E-2</v>
      </c>
      <c r="E2494" s="50">
        <v>1503.95</v>
      </c>
      <c r="F2494" s="50">
        <v>1496.35</v>
      </c>
      <c r="G2494" s="55">
        <v>1495.11</v>
      </c>
      <c r="I2494" s="68"/>
      <c r="J2494" s="69"/>
      <c r="K2494" s="69"/>
      <c r="L2494" s="70"/>
      <c r="M2494" s="70"/>
      <c r="N2494" s="68"/>
      <c r="O2494" s="68"/>
      <c r="P2494" s="70"/>
    </row>
    <row r="2495" spans="1:16" x14ac:dyDescent="0.25">
      <c r="A2495" s="61">
        <v>42219</v>
      </c>
      <c r="B2495" s="64" t="str">
        <f t="shared" si="87"/>
        <v>segunda-feira</v>
      </c>
      <c r="C2495" s="54">
        <v>6.6100000000000006E-2</v>
      </c>
      <c r="D2495" s="53">
        <v>6.6699999999999995E-2</v>
      </c>
      <c r="E2495" s="50">
        <v>1507.16</v>
      </c>
      <c r="F2495" s="50">
        <v>1499.55</v>
      </c>
      <c r="G2495" s="55">
        <v>1498.88</v>
      </c>
      <c r="I2495" s="68"/>
      <c r="J2495" s="69"/>
      <c r="K2495" s="69"/>
      <c r="L2495" s="70"/>
      <c r="M2495" s="70"/>
      <c r="N2495" s="68"/>
      <c r="O2495" s="68"/>
      <c r="P2495" s="70"/>
    </row>
    <row r="2496" spans="1:16" x14ac:dyDescent="0.25">
      <c r="A2496" s="61">
        <v>42220</v>
      </c>
      <c r="B2496" s="64" t="str">
        <f t="shared" si="87"/>
        <v>terça-feira</v>
      </c>
      <c r="C2496" s="54">
        <v>6.7299999999999999E-2</v>
      </c>
      <c r="D2496" s="53">
        <v>6.7900000000000002E-2</v>
      </c>
      <c r="E2496" s="50">
        <v>1492.67</v>
      </c>
      <c r="F2496" s="50">
        <v>1485.14</v>
      </c>
      <c r="G2496" s="55">
        <v>1484.47</v>
      </c>
      <c r="I2496" s="68"/>
      <c r="J2496" s="69"/>
      <c r="K2496" s="69"/>
      <c r="L2496" s="70"/>
      <c r="M2496" s="70"/>
      <c r="N2496" s="68"/>
      <c r="O2496" s="68"/>
      <c r="P2496" s="70"/>
    </row>
    <row r="2497" spans="1:16" x14ac:dyDescent="0.25">
      <c r="A2497" s="61">
        <v>42221</v>
      </c>
      <c r="B2497" s="64" t="str">
        <f t="shared" si="87"/>
        <v>quarta-feira</v>
      </c>
      <c r="C2497" s="54">
        <v>6.7000000000000004E-2</v>
      </c>
      <c r="D2497" s="53">
        <v>6.7599999999999993E-2</v>
      </c>
      <c r="E2497" s="50">
        <v>1497.12</v>
      </c>
      <c r="F2497" s="50">
        <v>1489.57</v>
      </c>
      <c r="G2497" s="55">
        <v>1488.9</v>
      </c>
      <c r="I2497" s="68"/>
      <c r="J2497" s="69"/>
      <c r="K2497" s="69"/>
      <c r="L2497" s="70"/>
      <c r="M2497" s="70"/>
      <c r="N2497" s="68"/>
      <c r="O2497" s="68"/>
      <c r="P2497" s="70"/>
    </row>
    <row r="2498" spans="1:16" x14ac:dyDescent="0.25">
      <c r="A2498" s="61">
        <v>42222</v>
      </c>
      <c r="B2498" s="64" t="str">
        <f t="shared" si="87"/>
        <v>quinta-feira</v>
      </c>
      <c r="C2498" s="54">
        <v>6.8499999999999991E-2</v>
      </c>
      <c r="D2498" s="53">
        <v>6.9099999999999995E-2</v>
      </c>
      <c r="E2498" s="50">
        <v>1479.01</v>
      </c>
      <c r="F2498" s="50">
        <v>1471.58</v>
      </c>
      <c r="G2498" s="55">
        <v>1470.9</v>
      </c>
      <c r="I2498" s="68"/>
      <c r="J2498" s="69"/>
      <c r="K2498" s="69"/>
      <c r="L2498" s="70"/>
      <c r="M2498" s="70"/>
      <c r="N2498" s="68"/>
      <c r="O2498" s="68"/>
      <c r="P2498" s="70"/>
    </row>
    <row r="2499" spans="1:16" x14ac:dyDescent="0.25">
      <c r="A2499" s="61">
        <v>42223</v>
      </c>
      <c r="B2499" s="64" t="str">
        <f t="shared" ref="B2499:B2562" si="88">TEXT(A2499,"dddd")</f>
        <v>sexta-feira</v>
      </c>
      <c r="C2499" s="54">
        <v>7.0800000000000002E-2</v>
      </c>
      <c r="D2499" s="53">
        <v>7.1399999999999991E-2</v>
      </c>
      <c r="E2499" s="50">
        <v>1452.2</v>
      </c>
      <c r="F2499" s="50">
        <v>1444.92</v>
      </c>
      <c r="G2499" s="55">
        <v>1443.66</v>
      </c>
      <c r="I2499" s="68"/>
      <c r="J2499" s="69"/>
      <c r="K2499" s="69"/>
      <c r="L2499" s="70"/>
      <c r="M2499" s="70"/>
      <c r="N2499" s="68"/>
      <c r="O2499" s="68"/>
      <c r="P2499" s="70"/>
    </row>
    <row r="2500" spans="1:16" x14ac:dyDescent="0.25">
      <c r="A2500" s="61">
        <v>42226</v>
      </c>
      <c r="B2500" s="64" t="str">
        <f t="shared" si="88"/>
        <v>segunda-feira</v>
      </c>
      <c r="C2500" s="54">
        <v>7.1300000000000002E-2</v>
      </c>
      <c r="D2500" s="53">
        <v>7.1900000000000006E-2</v>
      </c>
      <c r="E2500" s="50">
        <v>1446.82</v>
      </c>
      <c r="F2500" s="50">
        <v>1439.57</v>
      </c>
      <c r="G2500" s="55">
        <v>1438.88</v>
      </c>
      <c r="I2500" s="68"/>
      <c r="J2500" s="69"/>
      <c r="K2500" s="69"/>
      <c r="L2500" s="70"/>
      <c r="M2500" s="70"/>
      <c r="N2500" s="68"/>
      <c r="O2500" s="68"/>
      <c r="P2500" s="70"/>
    </row>
    <row r="2501" spans="1:16" x14ac:dyDescent="0.25">
      <c r="A2501" s="61">
        <v>42227</v>
      </c>
      <c r="B2501" s="64" t="str">
        <f t="shared" si="88"/>
        <v>terça-feira</v>
      </c>
      <c r="C2501" s="54">
        <v>7.0900000000000005E-2</v>
      </c>
      <c r="D2501" s="53">
        <v>7.1500000000000008E-2</v>
      </c>
      <c r="E2501" s="50">
        <v>1452.36</v>
      </c>
      <c r="F2501" s="50">
        <v>1445.08</v>
      </c>
      <c r="G2501" s="55">
        <v>1444.4</v>
      </c>
      <c r="I2501" s="68"/>
      <c r="J2501" s="69"/>
      <c r="K2501" s="69"/>
      <c r="L2501" s="70"/>
      <c r="M2501" s="70"/>
      <c r="N2501" s="68"/>
      <c r="O2501" s="68"/>
      <c r="P2501" s="70"/>
    </row>
    <row r="2502" spans="1:16" x14ac:dyDescent="0.25">
      <c r="A2502" s="61">
        <v>42228</v>
      </c>
      <c r="B2502" s="64" t="str">
        <f t="shared" si="88"/>
        <v>quarta-feira</v>
      </c>
      <c r="C2502" s="54">
        <v>7.0900000000000005E-2</v>
      </c>
      <c r="D2502" s="53">
        <v>7.1500000000000008E-2</v>
      </c>
      <c r="E2502" s="50">
        <v>1453.04</v>
      </c>
      <c r="F2502" s="50">
        <v>1445.76</v>
      </c>
      <c r="G2502" s="55">
        <v>1445.08</v>
      </c>
      <c r="I2502" s="68"/>
      <c r="J2502" s="69"/>
      <c r="K2502" s="69"/>
      <c r="L2502" s="70"/>
      <c r="M2502" s="70"/>
      <c r="N2502" s="68"/>
      <c r="O2502" s="68"/>
      <c r="P2502" s="70"/>
    </row>
    <row r="2503" spans="1:16" x14ac:dyDescent="0.25">
      <c r="A2503" s="61">
        <v>42229</v>
      </c>
      <c r="B2503" s="64" t="str">
        <f t="shared" si="88"/>
        <v>quinta-feira</v>
      </c>
      <c r="C2503" s="54">
        <v>7.0300000000000001E-2</v>
      </c>
      <c r="D2503" s="53">
        <v>7.0900000000000005E-2</v>
      </c>
      <c r="E2503" s="50">
        <v>1461.04</v>
      </c>
      <c r="F2503" s="50">
        <v>1453.72</v>
      </c>
      <c r="G2503" s="55">
        <v>1453.04</v>
      </c>
      <c r="I2503" s="68"/>
      <c r="J2503" s="69"/>
      <c r="K2503" s="69"/>
      <c r="L2503" s="70"/>
      <c r="M2503" s="70"/>
      <c r="N2503" s="68"/>
      <c r="O2503" s="68"/>
      <c r="P2503" s="70"/>
    </row>
    <row r="2504" spans="1:16" x14ac:dyDescent="0.25">
      <c r="A2504" s="61">
        <v>42230</v>
      </c>
      <c r="B2504" s="64" t="str">
        <f t="shared" si="88"/>
        <v>sexta-feira</v>
      </c>
      <c r="C2504" s="54">
        <v>7.0400000000000004E-2</v>
      </c>
      <c r="D2504" s="53">
        <v>7.0999999999999994E-2</v>
      </c>
      <c r="E2504" s="50">
        <v>1460.78</v>
      </c>
      <c r="F2504" s="50">
        <v>1453.47</v>
      </c>
      <c r="G2504" s="55">
        <v>1452.51</v>
      </c>
      <c r="I2504" s="68"/>
      <c r="J2504" s="69"/>
      <c r="K2504" s="69"/>
      <c r="L2504" s="70"/>
      <c r="M2504" s="70"/>
      <c r="N2504" s="68"/>
      <c r="O2504" s="68"/>
      <c r="P2504" s="70"/>
    </row>
    <row r="2505" spans="1:16" x14ac:dyDescent="0.25">
      <c r="A2505" s="61">
        <v>42233</v>
      </c>
      <c r="B2505" s="64" t="str">
        <f t="shared" si="88"/>
        <v>segunda-feira</v>
      </c>
      <c r="C2505" s="54">
        <v>7.0300000000000001E-2</v>
      </c>
      <c r="D2505" s="53">
        <v>7.0900000000000005E-2</v>
      </c>
      <c r="E2505" s="50">
        <v>1462.53</v>
      </c>
      <c r="F2505" s="50">
        <v>1455.21</v>
      </c>
      <c r="G2505" s="55">
        <v>1454.68</v>
      </c>
      <c r="I2505" s="68"/>
      <c r="J2505" s="69"/>
      <c r="K2505" s="69"/>
      <c r="L2505" s="70"/>
      <c r="M2505" s="70"/>
      <c r="N2505" s="68"/>
      <c r="O2505" s="68"/>
      <c r="P2505" s="70"/>
    </row>
    <row r="2506" spans="1:16" x14ac:dyDescent="0.25">
      <c r="A2506" s="61">
        <v>42234</v>
      </c>
      <c r="B2506" s="64" t="str">
        <f t="shared" si="88"/>
        <v>terça-feira</v>
      </c>
      <c r="C2506" s="54">
        <v>7.0300000000000001E-2</v>
      </c>
      <c r="D2506" s="53">
        <v>7.0900000000000005E-2</v>
      </c>
      <c r="E2506" s="50">
        <v>1463.06</v>
      </c>
      <c r="F2506" s="50">
        <v>1455.74</v>
      </c>
      <c r="G2506" s="55">
        <v>1455.21</v>
      </c>
      <c r="I2506" s="68"/>
      <c r="J2506" s="69"/>
      <c r="K2506" s="69"/>
      <c r="L2506" s="70"/>
      <c r="M2506" s="70"/>
      <c r="N2506" s="68"/>
      <c r="O2506" s="68"/>
      <c r="P2506" s="70"/>
    </row>
    <row r="2507" spans="1:16" x14ac:dyDescent="0.25">
      <c r="A2507" s="61">
        <v>42235</v>
      </c>
      <c r="B2507" s="64" t="str">
        <f t="shared" si="88"/>
        <v>quarta-feira</v>
      </c>
      <c r="C2507" s="54">
        <v>6.8499999999999991E-2</v>
      </c>
      <c r="D2507" s="53">
        <v>6.9099999999999995E-2</v>
      </c>
      <c r="E2507" s="50">
        <v>1485.8</v>
      </c>
      <c r="F2507" s="50">
        <v>1478.35</v>
      </c>
      <c r="G2507" s="55">
        <v>1477.82</v>
      </c>
      <c r="I2507" s="68"/>
      <c r="J2507" s="69"/>
      <c r="K2507" s="69"/>
      <c r="L2507" s="70"/>
      <c r="M2507" s="70"/>
      <c r="N2507" s="68"/>
      <c r="O2507" s="68"/>
      <c r="P2507" s="70"/>
    </row>
    <row r="2508" spans="1:16" x14ac:dyDescent="0.25">
      <c r="A2508" s="61">
        <v>42236</v>
      </c>
      <c r="B2508" s="64" t="str">
        <f t="shared" si="88"/>
        <v>quinta-feira</v>
      </c>
      <c r="C2508" s="54">
        <v>6.9099999999999995E-2</v>
      </c>
      <c r="D2508" s="53">
        <v>6.9699999999999998E-2</v>
      </c>
      <c r="E2508" s="50">
        <v>1478.88</v>
      </c>
      <c r="F2508" s="50">
        <v>1471.48</v>
      </c>
      <c r="G2508" s="55">
        <v>1470.95</v>
      </c>
      <c r="I2508" s="68"/>
      <c r="J2508" s="69"/>
      <c r="K2508" s="69"/>
      <c r="L2508" s="70"/>
      <c r="M2508" s="70"/>
      <c r="N2508" s="68"/>
      <c r="O2508" s="68"/>
      <c r="P2508" s="70"/>
    </row>
    <row r="2509" spans="1:16" x14ac:dyDescent="0.25">
      <c r="A2509" s="61">
        <v>42237</v>
      </c>
      <c r="B2509" s="64" t="str">
        <f t="shared" si="88"/>
        <v>sexta-feira</v>
      </c>
      <c r="C2509" s="54">
        <v>6.9599999999999995E-2</v>
      </c>
      <c r="D2509" s="53">
        <v>7.0199999999999999E-2</v>
      </c>
      <c r="E2509" s="50">
        <v>1473.52</v>
      </c>
      <c r="F2509" s="50">
        <v>1466.15</v>
      </c>
      <c r="G2509" s="55">
        <v>1465.35</v>
      </c>
      <c r="I2509" s="68"/>
      <c r="J2509" s="69"/>
      <c r="K2509" s="69"/>
      <c r="L2509" s="70"/>
      <c r="M2509" s="70"/>
      <c r="N2509" s="68"/>
      <c r="O2509" s="68"/>
      <c r="P2509" s="70"/>
    </row>
    <row r="2510" spans="1:16" x14ac:dyDescent="0.25">
      <c r="A2510" s="61">
        <v>42240</v>
      </c>
      <c r="B2510" s="64" t="str">
        <f t="shared" si="88"/>
        <v>segunda-feira</v>
      </c>
      <c r="C2510" s="54">
        <v>7.2499999999999995E-2</v>
      </c>
      <c r="D2510" s="53">
        <v>7.3099999999999998E-2</v>
      </c>
      <c r="E2510" s="50">
        <v>1438.55</v>
      </c>
      <c r="F2510" s="50">
        <v>1431.38</v>
      </c>
      <c r="G2510" s="55">
        <v>1430.87</v>
      </c>
      <c r="I2510" s="68"/>
      <c r="J2510" s="69"/>
      <c r="K2510" s="69"/>
      <c r="L2510" s="70"/>
      <c r="M2510" s="70"/>
      <c r="N2510" s="68"/>
      <c r="O2510" s="68"/>
      <c r="P2510" s="70"/>
    </row>
    <row r="2511" spans="1:16" x14ac:dyDescent="0.25">
      <c r="A2511" s="61">
        <v>42241</v>
      </c>
      <c r="B2511" s="64" t="str">
        <f t="shared" si="88"/>
        <v>terça-feira</v>
      </c>
      <c r="C2511" s="54">
        <v>7.1800000000000003E-2</v>
      </c>
      <c r="D2511" s="53">
        <v>7.2400000000000006E-2</v>
      </c>
      <c r="E2511" s="50">
        <v>1447.47</v>
      </c>
      <c r="F2511" s="50">
        <v>1440.25</v>
      </c>
      <c r="G2511" s="55">
        <v>1439.75</v>
      </c>
      <c r="I2511" s="68"/>
      <c r="J2511" s="69"/>
      <c r="K2511" s="69"/>
      <c r="L2511" s="70"/>
      <c r="M2511" s="70"/>
      <c r="N2511" s="68"/>
      <c r="O2511" s="68"/>
      <c r="P2511" s="70"/>
    </row>
    <row r="2512" spans="1:16" x14ac:dyDescent="0.25">
      <c r="A2512" s="61">
        <v>42242</v>
      </c>
      <c r="B2512" s="64" t="str">
        <f t="shared" si="88"/>
        <v>quarta-feira</v>
      </c>
      <c r="C2512" s="54">
        <v>7.1399999999999991E-2</v>
      </c>
      <c r="D2512" s="53">
        <v>7.2000000000000008E-2</v>
      </c>
      <c r="E2512" s="50">
        <v>1452.81</v>
      </c>
      <c r="F2512" s="50">
        <v>1445.57</v>
      </c>
      <c r="G2512" s="55">
        <v>1445.06</v>
      </c>
      <c r="I2512" s="68"/>
      <c r="J2512" s="69"/>
      <c r="K2512" s="69"/>
      <c r="L2512" s="70"/>
      <c r="M2512" s="70"/>
      <c r="N2512" s="68"/>
      <c r="O2512" s="68"/>
      <c r="P2512" s="70"/>
    </row>
    <row r="2513" spans="1:16" x14ac:dyDescent="0.25">
      <c r="A2513" s="61">
        <v>42243</v>
      </c>
      <c r="B2513" s="64" t="str">
        <f t="shared" si="88"/>
        <v>quinta-feira</v>
      </c>
      <c r="C2513" s="54">
        <v>7.0400000000000004E-2</v>
      </c>
      <c r="D2513" s="53">
        <v>7.0999999999999994E-2</v>
      </c>
      <c r="E2513" s="50">
        <v>1465.47</v>
      </c>
      <c r="F2513" s="50">
        <v>1458.16</v>
      </c>
      <c r="G2513" s="55">
        <v>1457.66</v>
      </c>
      <c r="I2513" s="68"/>
      <c r="J2513" s="69"/>
      <c r="K2513" s="69"/>
      <c r="L2513" s="70"/>
      <c r="M2513" s="70"/>
      <c r="N2513" s="68"/>
      <c r="O2513" s="68"/>
      <c r="P2513" s="70"/>
    </row>
    <row r="2514" spans="1:16" x14ac:dyDescent="0.25">
      <c r="A2514" s="61">
        <v>42244</v>
      </c>
      <c r="B2514" s="64" t="str">
        <f t="shared" si="88"/>
        <v>sexta-feira</v>
      </c>
      <c r="C2514" s="54">
        <v>7.1099999999999997E-2</v>
      </c>
      <c r="D2514" s="53">
        <v>7.17E-2</v>
      </c>
      <c r="E2514" s="50">
        <v>1457.67</v>
      </c>
      <c r="F2514" s="50">
        <v>1450.41</v>
      </c>
      <c r="G2514" s="55">
        <v>1449.69</v>
      </c>
      <c r="I2514" s="68"/>
      <c r="J2514" s="69"/>
      <c r="K2514" s="69"/>
      <c r="L2514" s="70"/>
      <c r="M2514" s="70"/>
      <c r="N2514" s="68"/>
      <c r="O2514" s="68"/>
      <c r="P2514" s="70"/>
    </row>
    <row r="2515" spans="1:16" x14ac:dyDescent="0.25">
      <c r="A2515" s="61">
        <v>42247</v>
      </c>
      <c r="B2515" s="64" t="str">
        <f t="shared" si="88"/>
        <v>segunda-feira</v>
      </c>
      <c r="C2515" s="54">
        <v>7.2499999999999995E-2</v>
      </c>
      <c r="D2515" s="53">
        <v>7.3099999999999998E-2</v>
      </c>
      <c r="E2515" s="50">
        <v>1441.3</v>
      </c>
      <c r="F2515" s="50">
        <v>1434.13</v>
      </c>
      <c r="G2515" s="55">
        <v>1433.62</v>
      </c>
      <c r="I2515" s="68"/>
      <c r="J2515" s="69"/>
      <c r="K2515" s="69"/>
      <c r="L2515" s="70"/>
      <c r="M2515" s="70"/>
      <c r="N2515" s="68"/>
      <c r="O2515" s="68"/>
      <c r="P2515" s="70"/>
    </row>
    <row r="2516" spans="1:16" x14ac:dyDescent="0.25">
      <c r="A2516" s="61">
        <v>42248</v>
      </c>
      <c r="B2516" s="64" t="str">
        <f t="shared" si="88"/>
        <v>terça-feira</v>
      </c>
      <c r="C2516" s="54">
        <v>7.17E-2</v>
      </c>
      <c r="D2516" s="53">
        <v>7.2300000000000003E-2</v>
      </c>
      <c r="E2516" s="50">
        <v>1451.42</v>
      </c>
      <c r="F2516" s="50">
        <v>1444.2</v>
      </c>
      <c r="G2516" s="55">
        <v>1443.69</v>
      </c>
      <c r="I2516" s="68"/>
      <c r="J2516" s="69"/>
      <c r="K2516" s="69"/>
      <c r="L2516" s="70"/>
      <c r="M2516" s="70"/>
      <c r="N2516" s="68"/>
      <c r="O2516" s="68"/>
      <c r="P2516" s="70"/>
    </row>
    <row r="2517" spans="1:16" x14ac:dyDescent="0.25">
      <c r="A2517" s="61">
        <v>42249</v>
      </c>
      <c r="B2517" s="64" t="str">
        <f t="shared" si="88"/>
        <v>quarta-feira</v>
      </c>
      <c r="C2517" s="54">
        <v>7.400000000000001E-2</v>
      </c>
      <c r="D2517" s="53">
        <v>7.46E-2</v>
      </c>
      <c r="E2517" s="50">
        <v>1424.47</v>
      </c>
      <c r="F2517" s="50">
        <v>1417.4</v>
      </c>
      <c r="G2517" s="55">
        <v>1416.9</v>
      </c>
      <c r="I2517" s="68"/>
      <c r="J2517" s="69"/>
      <c r="K2517" s="69"/>
      <c r="L2517" s="70"/>
      <c r="M2517" s="70"/>
      <c r="N2517" s="68"/>
      <c r="O2517" s="68"/>
      <c r="P2517" s="70"/>
    </row>
    <row r="2518" spans="1:16" x14ac:dyDescent="0.25">
      <c r="A2518" s="61">
        <v>42250</v>
      </c>
      <c r="B2518" s="64" t="str">
        <f t="shared" si="88"/>
        <v>quinta-feira</v>
      </c>
      <c r="C2518" s="54">
        <v>7.5700000000000003E-2</v>
      </c>
      <c r="D2518" s="53">
        <v>7.6299999999999993E-2</v>
      </c>
      <c r="E2518" s="50">
        <v>1405.06</v>
      </c>
      <c r="F2518" s="50">
        <v>1398.11</v>
      </c>
      <c r="G2518" s="55">
        <v>1397.59</v>
      </c>
      <c r="I2518" s="68"/>
      <c r="J2518" s="69"/>
      <c r="K2518" s="69"/>
      <c r="L2518" s="70"/>
      <c r="M2518" s="70"/>
      <c r="N2518" s="68"/>
      <c r="O2518" s="68"/>
      <c r="P2518" s="70"/>
    </row>
    <row r="2519" spans="1:16" x14ac:dyDescent="0.25">
      <c r="A2519" s="61">
        <v>42251</v>
      </c>
      <c r="B2519" s="64" t="str">
        <f t="shared" si="88"/>
        <v>sexta-feira</v>
      </c>
      <c r="C2519" s="54">
        <v>7.4299999999999991E-2</v>
      </c>
      <c r="D2519" s="53">
        <v>7.4900000000000008E-2</v>
      </c>
      <c r="E2519" s="50">
        <v>1422.27</v>
      </c>
      <c r="F2519" s="50">
        <v>1415.22</v>
      </c>
      <c r="G2519" s="55">
        <v>1414.4</v>
      </c>
      <c r="I2519" s="68"/>
      <c r="J2519" s="69"/>
      <c r="K2519" s="69"/>
      <c r="L2519" s="70"/>
      <c r="M2519" s="70"/>
      <c r="N2519" s="68"/>
      <c r="O2519" s="68"/>
      <c r="P2519" s="70"/>
    </row>
    <row r="2520" spans="1:16" x14ac:dyDescent="0.25">
      <c r="A2520" s="61">
        <v>42255</v>
      </c>
      <c r="B2520" s="64" t="str">
        <f t="shared" si="88"/>
        <v>terça-feira</v>
      </c>
      <c r="C2520" s="54">
        <v>7.4999999999999997E-2</v>
      </c>
      <c r="D2520" s="53">
        <v>7.5600000000000001E-2</v>
      </c>
      <c r="E2520" s="50">
        <v>1414.56</v>
      </c>
      <c r="F2520" s="50">
        <v>1407.56</v>
      </c>
      <c r="G2520" s="55">
        <v>1407.05</v>
      </c>
      <c r="I2520" s="68"/>
      <c r="J2520" s="69"/>
      <c r="K2520" s="69"/>
      <c r="L2520" s="70"/>
      <c r="M2520" s="70"/>
      <c r="N2520" s="68"/>
      <c r="O2520" s="68"/>
      <c r="P2520" s="70"/>
    </row>
    <row r="2521" spans="1:16" x14ac:dyDescent="0.25">
      <c r="A2521" s="61">
        <v>42256</v>
      </c>
      <c r="B2521" s="64" t="str">
        <f t="shared" si="88"/>
        <v>quarta-feira</v>
      </c>
      <c r="C2521" s="54">
        <v>7.4999999999999997E-2</v>
      </c>
      <c r="D2521" s="53">
        <v>7.5600000000000001E-2</v>
      </c>
      <c r="E2521" s="50">
        <v>1415.07</v>
      </c>
      <c r="F2521" s="50">
        <v>1408.07</v>
      </c>
      <c r="G2521" s="55">
        <v>1407.56</v>
      </c>
      <c r="I2521" s="68"/>
      <c r="J2521" s="69"/>
      <c r="K2521" s="69"/>
      <c r="L2521" s="70"/>
      <c r="M2521" s="70"/>
      <c r="N2521" s="68"/>
      <c r="O2521" s="68"/>
      <c r="P2521" s="70"/>
    </row>
    <row r="2522" spans="1:16" x14ac:dyDescent="0.25">
      <c r="A2522" s="61">
        <v>42257</v>
      </c>
      <c r="B2522" s="64" t="str">
        <f t="shared" si="88"/>
        <v>quinta-feira</v>
      </c>
      <c r="C2522" s="54">
        <v>7.5999999999999998E-2</v>
      </c>
      <c r="D2522" s="53">
        <v>7.6600000000000001E-2</v>
      </c>
      <c r="E2522" s="50">
        <v>1403.82</v>
      </c>
      <c r="F2522" s="50">
        <v>1396.88</v>
      </c>
      <c r="G2522" s="55">
        <v>1396.37</v>
      </c>
      <c r="I2522" s="68"/>
      <c r="J2522" s="69"/>
      <c r="K2522" s="69"/>
      <c r="L2522" s="70"/>
      <c r="M2522" s="70"/>
      <c r="N2522" s="68"/>
      <c r="O2522" s="68"/>
      <c r="P2522" s="70"/>
    </row>
    <row r="2523" spans="1:16" x14ac:dyDescent="0.25">
      <c r="A2523" s="61">
        <v>42258</v>
      </c>
      <c r="B2523" s="64" t="str">
        <f t="shared" si="88"/>
        <v>sexta-feira</v>
      </c>
      <c r="C2523" s="54">
        <v>7.5800000000000006E-2</v>
      </c>
      <c r="D2523" s="53">
        <v>7.6399999999999996E-2</v>
      </c>
      <c r="E2523" s="50">
        <v>1406.84</v>
      </c>
      <c r="F2523" s="50">
        <v>1399.89</v>
      </c>
      <c r="G2523" s="55">
        <v>1399.19</v>
      </c>
      <c r="I2523" s="68"/>
      <c r="J2523" s="69"/>
      <c r="K2523" s="69"/>
      <c r="L2523" s="70"/>
      <c r="M2523" s="70"/>
      <c r="N2523" s="68"/>
      <c r="O2523" s="68"/>
      <c r="P2523" s="70"/>
    </row>
    <row r="2524" spans="1:16" x14ac:dyDescent="0.25">
      <c r="A2524" s="61">
        <v>42261</v>
      </c>
      <c r="B2524" s="64" t="str">
        <f t="shared" si="88"/>
        <v>segunda-feira</v>
      </c>
      <c r="C2524" s="54">
        <v>7.4800000000000005E-2</v>
      </c>
      <c r="D2524" s="53">
        <v>7.5399999999999995E-2</v>
      </c>
      <c r="E2524" s="50">
        <v>1419.02</v>
      </c>
      <c r="F2524" s="50">
        <v>1412</v>
      </c>
      <c r="G2524" s="55">
        <v>1411.5</v>
      </c>
      <c r="I2524" s="68"/>
      <c r="J2524" s="69"/>
      <c r="K2524" s="69"/>
      <c r="L2524" s="70"/>
      <c r="M2524" s="70"/>
      <c r="N2524" s="68"/>
      <c r="O2524" s="68"/>
      <c r="P2524" s="70"/>
    </row>
    <row r="2525" spans="1:16" x14ac:dyDescent="0.25">
      <c r="A2525" s="61">
        <v>42262</v>
      </c>
      <c r="B2525" s="64" t="str">
        <f t="shared" si="88"/>
        <v>terça-feira</v>
      </c>
      <c r="C2525" s="54">
        <v>7.3899999999999993E-2</v>
      </c>
      <c r="D2525" s="53">
        <v>7.4499999999999997E-2</v>
      </c>
      <c r="E2525" s="50">
        <v>1430.22</v>
      </c>
      <c r="F2525" s="50">
        <v>1423.15</v>
      </c>
      <c r="G2525" s="55">
        <v>1422.54</v>
      </c>
      <c r="I2525" s="68"/>
      <c r="J2525" s="69"/>
      <c r="K2525" s="69"/>
      <c r="L2525" s="70"/>
      <c r="M2525" s="70"/>
      <c r="N2525" s="68"/>
      <c r="O2525" s="68"/>
      <c r="P2525" s="70"/>
    </row>
    <row r="2526" spans="1:16" x14ac:dyDescent="0.25">
      <c r="A2526" s="61">
        <v>42263</v>
      </c>
      <c r="B2526" s="64" t="str">
        <f t="shared" si="88"/>
        <v>quarta-feira</v>
      </c>
      <c r="C2526" s="54">
        <v>7.3300000000000004E-2</v>
      </c>
      <c r="D2526" s="53">
        <v>7.3899999999999993E-2</v>
      </c>
      <c r="E2526" s="50">
        <v>1437.94</v>
      </c>
      <c r="F2526" s="50">
        <v>1430.84</v>
      </c>
      <c r="G2526" s="55">
        <v>1430.22</v>
      </c>
      <c r="I2526" s="68"/>
      <c r="J2526" s="69"/>
      <c r="K2526" s="69"/>
      <c r="L2526" s="70"/>
      <c r="M2526" s="70"/>
      <c r="N2526" s="68"/>
      <c r="O2526" s="68"/>
      <c r="P2526" s="70"/>
    </row>
    <row r="2527" spans="1:16" x14ac:dyDescent="0.25">
      <c r="A2527" s="61">
        <v>42264</v>
      </c>
      <c r="B2527" s="64" t="str">
        <f t="shared" si="88"/>
        <v>quinta-feira</v>
      </c>
      <c r="C2527" s="54">
        <v>7.400000000000001E-2</v>
      </c>
      <c r="D2527" s="53">
        <v>7.46E-2</v>
      </c>
      <c r="E2527" s="50">
        <v>1430.27</v>
      </c>
      <c r="F2527" s="50">
        <v>1423.21</v>
      </c>
      <c r="G2527" s="55">
        <v>1422.59</v>
      </c>
      <c r="I2527" s="68"/>
      <c r="J2527" s="69"/>
      <c r="K2527" s="69"/>
      <c r="L2527" s="70"/>
      <c r="M2527" s="70"/>
      <c r="N2527" s="68"/>
      <c r="O2527" s="68"/>
      <c r="P2527" s="70"/>
    </row>
    <row r="2528" spans="1:16" x14ac:dyDescent="0.25">
      <c r="A2528" s="61">
        <v>42265</v>
      </c>
      <c r="B2528" s="64" t="str">
        <f t="shared" si="88"/>
        <v>sexta-feira</v>
      </c>
      <c r="C2528" s="54">
        <v>7.3300000000000004E-2</v>
      </c>
      <c r="D2528" s="53">
        <v>7.3899999999999993E-2</v>
      </c>
      <c r="E2528" s="50">
        <v>1439.6</v>
      </c>
      <c r="F2528" s="50">
        <v>1432.48</v>
      </c>
      <c r="G2528" s="55">
        <v>1431.45</v>
      </c>
      <c r="I2528" s="68"/>
      <c r="J2528" s="69"/>
      <c r="K2528" s="69"/>
      <c r="L2528" s="70"/>
      <c r="M2528" s="70"/>
      <c r="N2528" s="68"/>
      <c r="O2528" s="68"/>
      <c r="P2528" s="70"/>
    </row>
    <row r="2529" spans="1:16" x14ac:dyDescent="0.25">
      <c r="A2529" s="61">
        <v>42268</v>
      </c>
      <c r="B2529" s="64" t="str">
        <f t="shared" si="88"/>
        <v>segunda-feira</v>
      </c>
      <c r="C2529" s="54">
        <v>7.5600000000000001E-2</v>
      </c>
      <c r="D2529" s="53">
        <v>7.6200000000000004E-2</v>
      </c>
      <c r="E2529" s="50">
        <v>1413.16</v>
      </c>
      <c r="F2529" s="50">
        <v>1406.2</v>
      </c>
      <c r="G2529" s="55">
        <v>1405.58</v>
      </c>
      <c r="I2529" s="68"/>
      <c r="J2529" s="69"/>
      <c r="K2529" s="69"/>
      <c r="L2529" s="70"/>
      <c r="M2529" s="70"/>
      <c r="N2529" s="68"/>
      <c r="O2529" s="68"/>
      <c r="P2529" s="70"/>
    </row>
    <row r="2530" spans="1:16" x14ac:dyDescent="0.25">
      <c r="A2530" s="61">
        <v>42269</v>
      </c>
      <c r="B2530" s="64" t="str">
        <f t="shared" si="88"/>
        <v>terça-feira</v>
      </c>
      <c r="C2530" s="54">
        <v>7.7800000000000008E-2</v>
      </c>
      <c r="D2530" s="53">
        <v>7.8399999999999997E-2</v>
      </c>
      <c r="E2530" s="50">
        <v>1388.43</v>
      </c>
      <c r="F2530" s="50">
        <v>1381.61</v>
      </c>
      <c r="G2530" s="55">
        <v>1380.99</v>
      </c>
      <c r="I2530" s="68"/>
      <c r="J2530" s="69"/>
      <c r="K2530" s="69"/>
      <c r="L2530" s="70"/>
      <c r="M2530" s="70"/>
      <c r="N2530" s="68"/>
      <c r="O2530" s="68"/>
      <c r="P2530" s="70"/>
    </row>
    <row r="2531" spans="1:16" x14ac:dyDescent="0.25">
      <c r="A2531" s="61">
        <v>42270</v>
      </c>
      <c r="B2531" s="64" t="str">
        <f t="shared" si="88"/>
        <v>quarta-feira</v>
      </c>
      <c r="C2531" s="54">
        <v>7.7499999999999999E-2</v>
      </c>
      <c r="D2531" s="53">
        <v>7.8100000000000003E-2</v>
      </c>
      <c r="E2531" s="50">
        <v>1392.77</v>
      </c>
      <c r="F2531" s="50">
        <v>1385.92</v>
      </c>
      <c r="G2531" s="55">
        <v>1385.27</v>
      </c>
      <c r="I2531" s="68"/>
      <c r="J2531" s="69"/>
      <c r="K2531" s="69"/>
      <c r="L2531" s="70"/>
      <c r="M2531" s="70"/>
      <c r="N2531" s="68"/>
      <c r="O2531" s="68"/>
      <c r="P2531" s="70"/>
    </row>
    <row r="2532" spans="1:16" x14ac:dyDescent="0.25">
      <c r="A2532" s="61">
        <v>42271</v>
      </c>
      <c r="B2532" s="64" t="str">
        <f t="shared" si="88"/>
        <v>quinta-feira</v>
      </c>
      <c r="C2532" s="54">
        <v>7.9600000000000004E-2</v>
      </c>
      <c r="D2532" s="53">
        <v>8.0199999999999994E-2</v>
      </c>
      <c r="E2532" s="50">
        <v>1369.62</v>
      </c>
      <c r="F2532" s="50">
        <v>1362.91</v>
      </c>
      <c r="G2532" s="55">
        <v>1362.26</v>
      </c>
      <c r="I2532" s="68"/>
      <c r="J2532" s="69"/>
      <c r="K2532" s="69"/>
      <c r="L2532" s="70"/>
      <c r="M2532" s="70"/>
      <c r="N2532" s="68"/>
      <c r="O2532" s="68"/>
      <c r="P2532" s="70"/>
    </row>
    <row r="2533" spans="1:16" x14ac:dyDescent="0.25">
      <c r="A2533" s="61">
        <v>42272</v>
      </c>
      <c r="B2533" s="64" t="str">
        <f t="shared" si="88"/>
        <v>sexta-feira</v>
      </c>
      <c r="C2533" s="54">
        <v>7.2000000000000008E-2</v>
      </c>
      <c r="D2533" s="53">
        <v>7.2599999999999998E-2</v>
      </c>
      <c r="E2533" s="50">
        <v>1459.08</v>
      </c>
      <c r="F2533" s="50">
        <v>1451.88</v>
      </c>
      <c r="G2533" s="55">
        <v>1450.74</v>
      </c>
      <c r="I2533" s="68"/>
      <c r="J2533" s="69"/>
      <c r="K2533" s="69"/>
      <c r="L2533" s="70"/>
      <c r="M2533" s="70"/>
      <c r="N2533" s="68"/>
      <c r="O2533" s="68"/>
      <c r="P2533" s="70"/>
    </row>
    <row r="2534" spans="1:16" x14ac:dyDescent="0.25">
      <c r="A2534" s="61">
        <v>42275</v>
      </c>
      <c r="B2534" s="64" t="str">
        <f t="shared" si="88"/>
        <v>segunda-feira</v>
      </c>
      <c r="C2534" s="54">
        <v>7.2800000000000004E-2</v>
      </c>
      <c r="D2534" s="53">
        <v>7.3399999999999993E-2</v>
      </c>
      <c r="E2534" s="50">
        <v>1450.14</v>
      </c>
      <c r="F2534" s="50">
        <v>1442.99</v>
      </c>
      <c r="G2534" s="55">
        <v>1442.34</v>
      </c>
      <c r="I2534" s="68"/>
      <c r="J2534" s="69"/>
      <c r="K2534" s="69"/>
      <c r="L2534" s="70"/>
      <c r="M2534" s="70"/>
      <c r="N2534" s="68"/>
      <c r="O2534" s="68"/>
      <c r="P2534" s="70"/>
    </row>
    <row r="2535" spans="1:16" x14ac:dyDescent="0.25">
      <c r="A2535" s="61">
        <v>42276</v>
      </c>
      <c r="B2535" s="64" t="str">
        <f t="shared" si="88"/>
        <v>terça-feira</v>
      </c>
      <c r="C2535" s="54">
        <v>7.7499999999999999E-2</v>
      </c>
      <c r="D2535" s="53">
        <v>7.8100000000000003E-2</v>
      </c>
      <c r="E2535" s="50">
        <v>1395.84</v>
      </c>
      <c r="F2535" s="50">
        <v>1388.99</v>
      </c>
      <c r="G2535" s="55">
        <v>1388.34</v>
      </c>
      <c r="I2535" s="68"/>
      <c r="J2535" s="69"/>
      <c r="K2535" s="69"/>
      <c r="L2535" s="70"/>
      <c r="M2535" s="70"/>
      <c r="N2535" s="68"/>
      <c r="O2535" s="68"/>
      <c r="P2535" s="70"/>
    </row>
    <row r="2536" spans="1:16" x14ac:dyDescent="0.25">
      <c r="A2536" s="61">
        <v>42277</v>
      </c>
      <c r="B2536" s="64" t="str">
        <f t="shared" si="88"/>
        <v>quarta-feira</v>
      </c>
      <c r="C2536" s="54">
        <v>7.4099999999999999E-2</v>
      </c>
      <c r="D2536" s="53">
        <v>7.4700000000000003E-2</v>
      </c>
      <c r="E2536" s="50">
        <v>1436</v>
      </c>
      <c r="F2536" s="50">
        <v>1428.94</v>
      </c>
      <c r="G2536" s="55">
        <v>1428.29</v>
      </c>
      <c r="I2536" s="68"/>
      <c r="J2536" s="69"/>
      <c r="K2536" s="69"/>
      <c r="L2536" s="70"/>
      <c r="M2536" s="70"/>
      <c r="N2536" s="68"/>
      <c r="O2536" s="68"/>
      <c r="P2536" s="70"/>
    </row>
    <row r="2537" spans="1:16" x14ac:dyDescent="0.25">
      <c r="A2537" s="61">
        <v>42278</v>
      </c>
      <c r="B2537" s="64" t="str">
        <f t="shared" si="88"/>
        <v>quinta-feira</v>
      </c>
      <c r="C2537" s="54">
        <v>7.4400000000000008E-2</v>
      </c>
      <c r="D2537" s="53">
        <v>7.4999999999999997E-2</v>
      </c>
      <c r="E2537" s="50">
        <v>1433.12</v>
      </c>
      <c r="F2537" s="50">
        <v>1426.07</v>
      </c>
      <c r="G2537" s="55">
        <v>1425.42</v>
      </c>
      <c r="I2537" s="68"/>
      <c r="J2537" s="69"/>
      <c r="K2537" s="69"/>
      <c r="L2537" s="70"/>
      <c r="M2537" s="70"/>
      <c r="N2537" s="68"/>
      <c r="O2537" s="68"/>
      <c r="P2537" s="70"/>
    </row>
    <row r="2538" spans="1:16" x14ac:dyDescent="0.25">
      <c r="A2538" s="61">
        <v>42279</v>
      </c>
      <c r="B2538" s="64" t="str">
        <f t="shared" si="88"/>
        <v>sexta-feira</v>
      </c>
      <c r="C2538" s="54">
        <v>7.4299999999999991E-2</v>
      </c>
      <c r="D2538" s="53">
        <v>7.4900000000000008E-2</v>
      </c>
      <c r="E2538" s="50">
        <v>1435.43</v>
      </c>
      <c r="F2538" s="50">
        <v>1428.38</v>
      </c>
      <c r="G2538" s="55">
        <v>1427.25</v>
      </c>
      <c r="I2538" s="68"/>
      <c r="J2538" s="69"/>
      <c r="K2538" s="69"/>
      <c r="L2538" s="70"/>
      <c r="M2538" s="70"/>
      <c r="N2538" s="68"/>
      <c r="O2538" s="68"/>
      <c r="P2538" s="70"/>
    </row>
    <row r="2539" spans="1:16" x14ac:dyDescent="0.25">
      <c r="A2539" s="61">
        <v>42282</v>
      </c>
      <c r="B2539" s="64" t="str">
        <f t="shared" si="88"/>
        <v>segunda-feira</v>
      </c>
      <c r="C2539" s="54">
        <v>7.1500000000000008E-2</v>
      </c>
      <c r="D2539" s="53">
        <v>7.2099999999999997E-2</v>
      </c>
      <c r="E2539" s="50">
        <v>1469.51</v>
      </c>
      <c r="F2539" s="50">
        <v>1462.28</v>
      </c>
      <c r="G2539" s="55">
        <v>1461.63</v>
      </c>
      <c r="I2539" s="68"/>
      <c r="J2539" s="69"/>
      <c r="K2539" s="69"/>
      <c r="L2539" s="70"/>
      <c r="M2539" s="70"/>
      <c r="N2539" s="68"/>
      <c r="O2539" s="68"/>
      <c r="P2539" s="70"/>
    </row>
    <row r="2540" spans="1:16" x14ac:dyDescent="0.25">
      <c r="A2540" s="61">
        <v>42283</v>
      </c>
      <c r="B2540" s="64" t="str">
        <f t="shared" si="88"/>
        <v>terça-feira</v>
      </c>
      <c r="C2540" s="54">
        <v>7.2599999999999998E-2</v>
      </c>
      <c r="D2540" s="53">
        <v>7.3200000000000001E-2</v>
      </c>
      <c r="E2540" s="50">
        <v>1456.93</v>
      </c>
      <c r="F2540" s="50">
        <v>1449.77</v>
      </c>
      <c r="G2540" s="55">
        <v>1449.12</v>
      </c>
      <c r="I2540" s="68"/>
      <c r="J2540" s="69"/>
      <c r="K2540" s="69"/>
      <c r="L2540" s="70"/>
      <c r="M2540" s="70"/>
      <c r="N2540" s="68"/>
      <c r="O2540" s="68"/>
      <c r="P2540" s="70"/>
    </row>
    <row r="2541" spans="1:16" x14ac:dyDescent="0.25">
      <c r="A2541" s="61">
        <v>42284</v>
      </c>
      <c r="B2541" s="64" t="str">
        <f t="shared" si="88"/>
        <v>quarta-feira</v>
      </c>
      <c r="C2541" s="54">
        <v>7.2700000000000001E-2</v>
      </c>
      <c r="D2541" s="53">
        <v>7.3300000000000004E-2</v>
      </c>
      <c r="E2541" s="50">
        <v>1456.72</v>
      </c>
      <c r="F2541" s="50">
        <v>1449.56</v>
      </c>
      <c r="G2541" s="55">
        <v>1448.9</v>
      </c>
      <c r="I2541" s="68"/>
      <c r="J2541" s="69"/>
      <c r="K2541" s="69"/>
      <c r="L2541" s="70"/>
      <c r="M2541" s="70"/>
      <c r="N2541" s="68"/>
      <c r="O2541" s="68"/>
      <c r="P2541" s="70"/>
    </row>
    <row r="2542" spans="1:16" x14ac:dyDescent="0.25">
      <c r="A2542" s="61">
        <v>42285</v>
      </c>
      <c r="B2542" s="64" t="str">
        <f t="shared" si="88"/>
        <v>quinta-feira</v>
      </c>
      <c r="C2542" s="54">
        <v>7.4200000000000002E-2</v>
      </c>
      <c r="D2542" s="53">
        <v>7.4800000000000005E-2</v>
      </c>
      <c r="E2542" s="50">
        <v>1439.56</v>
      </c>
      <c r="F2542" s="50">
        <v>1432.51</v>
      </c>
      <c r="G2542" s="55">
        <v>1431.84</v>
      </c>
      <c r="I2542" s="68"/>
      <c r="J2542" s="69"/>
      <c r="K2542" s="69"/>
      <c r="L2542" s="70"/>
      <c r="M2542" s="70"/>
      <c r="N2542" s="68"/>
      <c r="O2542" s="68"/>
      <c r="P2542" s="70"/>
    </row>
    <row r="2543" spans="1:16" x14ac:dyDescent="0.25">
      <c r="A2543" s="61">
        <v>42286</v>
      </c>
      <c r="B2543" s="64" t="str">
        <f t="shared" si="88"/>
        <v>sexta-feira</v>
      </c>
      <c r="C2543" s="54">
        <v>7.3399999999999993E-2</v>
      </c>
      <c r="D2543" s="53">
        <v>7.400000000000001E-2</v>
      </c>
      <c r="E2543" s="50">
        <v>1450.49</v>
      </c>
      <c r="F2543" s="50">
        <v>1443.37</v>
      </c>
      <c r="G2543" s="55">
        <v>1441.93</v>
      </c>
      <c r="I2543" s="68"/>
      <c r="J2543" s="69"/>
      <c r="K2543" s="69"/>
      <c r="L2543" s="70"/>
      <c r="M2543" s="70"/>
      <c r="N2543" s="68"/>
      <c r="O2543" s="68"/>
      <c r="P2543" s="70"/>
    </row>
    <row r="2544" spans="1:16" x14ac:dyDescent="0.25">
      <c r="A2544" s="61">
        <v>42290</v>
      </c>
      <c r="B2544" s="64" t="str">
        <f t="shared" si="88"/>
        <v>terça-feira</v>
      </c>
      <c r="C2544" s="54">
        <v>7.46E-2</v>
      </c>
      <c r="D2544" s="53">
        <v>7.5199999999999989E-2</v>
      </c>
      <c r="E2544" s="50">
        <v>1436.96</v>
      </c>
      <c r="F2544" s="50">
        <v>1429.92</v>
      </c>
      <c r="G2544" s="55">
        <v>1429.26</v>
      </c>
      <c r="I2544" s="68"/>
      <c r="J2544" s="69"/>
      <c r="K2544" s="69"/>
      <c r="L2544" s="70"/>
      <c r="M2544" s="70"/>
      <c r="N2544" s="68"/>
      <c r="O2544" s="68"/>
      <c r="P2544" s="70"/>
    </row>
    <row r="2545" spans="1:16" x14ac:dyDescent="0.25">
      <c r="A2545" s="61">
        <v>42291</v>
      </c>
      <c r="B2545" s="64" t="str">
        <f t="shared" si="88"/>
        <v>quarta-feira</v>
      </c>
      <c r="C2545" s="54">
        <v>7.5499999999999998E-2</v>
      </c>
      <c r="D2545" s="53">
        <v>7.6100000000000001E-2</v>
      </c>
      <c r="E2545" s="50">
        <v>1427.09</v>
      </c>
      <c r="F2545" s="50">
        <v>1420.1</v>
      </c>
      <c r="G2545" s="55">
        <v>1419.44</v>
      </c>
      <c r="I2545" s="68"/>
      <c r="J2545" s="69"/>
      <c r="K2545" s="69"/>
      <c r="L2545" s="70"/>
      <c r="M2545" s="70"/>
      <c r="N2545" s="68"/>
      <c r="O2545" s="68"/>
      <c r="P2545" s="70"/>
    </row>
    <row r="2546" spans="1:16" x14ac:dyDescent="0.25">
      <c r="A2546" s="61">
        <v>42292</v>
      </c>
      <c r="B2546" s="64" t="str">
        <f t="shared" si="88"/>
        <v>quinta-feira</v>
      </c>
      <c r="C2546" s="54">
        <v>7.4200000000000002E-2</v>
      </c>
      <c r="D2546" s="53">
        <v>7.4800000000000005E-2</v>
      </c>
      <c r="E2546" s="50">
        <v>1443.09</v>
      </c>
      <c r="F2546" s="50">
        <v>1436.03</v>
      </c>
      <c r="G2546" s="55">
        <v>1435.28</v>
      </c>
      <c r="I2546" s="68"/>
      <c r="J2546" s="69"/>
      <c r="K2546" s="69"/>
      <c r="L2546" s="70"/>
      <c r="M2546" s="70"/>
      <c r="N2546" s="68"/>
      <c r="O2546" s="68"/>
      <c r="P2546" s="70"/>
    </row>
    <row r="2547" spans="1:16" x14ac:dyDescent="0.25">
      <c r="A2547" s="61">
        <v>42293</v>
      </c>
      <c r="B2547" s="64" t="str">
        <f t="shared" si="88"/>
        <v>sexta-feira</v>
      </c>
      <c r="C2547" s="54">
        <v>7.4200000000000002E-2</v>
      </c>
      <c r="D2547" s="53">
        <v>7.4800000000000005E-2</v>
      </c>
      <c r="E2547" s="50">
        <v>1444.52</v>
      </c>
      <c r="F2547" s="50">
        <v>1437.45</v>
      </c>
      <c r="G2547" s="55">
        <v>1436.03</v>
      </c>
      <c r="I2547" s="68"/>
      <c r="J2547" s="69"/>
      <c r="K2547" s="69"/>
      <c r="L2547" s="70"/>
      <c r="M2547" s="70"/>
      <c r="N2547" s="68"/>
      <c r="O2547" s="68"/>
      <c r="P2547" s="70"/>
    </row>
    <row r="2548" spans="1:16" x14ac:dyDescent="0.25">
      <c r="A2548" s="61">
        <v>42296</v>
      </c>
      <c r="B2548" s="64" t="str">
        <f t="shared" si="88"/>
        <v>segunda-feira</v>
      </c>
      <c r="C2548" s="54">
        <v>7.5600000000000001E-2</v>
      </c>
      <c r="D2548" s="53">
        <v>7.6200000000000004E-2</v>
      </c>
      <c r="E2548" s="50">
        <v>1428.83</v>
      </c>
      <c r="F2548" s="50">
        <v>1421.85</v>
      </c>
      <c r="G2548" s="55">
        <v>1421.1</v>
      </c>
      <c r="I2548" s="68"/>
      <c r="J2548" s="69"/>
      <c r="K2548" s="69"/>
      <c r="L2548" s="70"/>
      <c r="M2548" s="70"/>
      <c r="N2548" s="68"/>
      <c r="O2548" s="68"/>
      <c r="P2548" s="70"/>
    </row>
    <row r="2549" spans="1:16" x14ac:dyDescent="0.25">
      <c r="A2549" s="61">
        <v>42297</v>
      </c>
      <c r="B2549" s="64" t="str">
        <f t="shared" si="88"/>
        <v>terça-feira</v>
      </c>
      <c r="C2549" s="54">
        <v>7.5399999999999995E-2</v>
      </c>
      <c r="D2549" s="53">
        <v>7.5999999999999998E-2</v>
      </c>
      <c r="E2549" s="50">
        <v>1431.92</v>
      </c>
      <c r="F2549" s="50">
        <v>1424.92</v>
      </c>
      <c r="G2549" s="55">
        <v>1424.17</v>
      </c>
      <c r="I2549" s="68"/>
      <c r="J2549" s="69"/>
      <c r="K2549" s="69"/>
      <c r="L2549" s="70"/>
      <c r="M2549" s="70"/>
      <c r="N2549" s="68"/>
      <c r="O2549" s="68"/>
      <c r="P2549" s="70"/>
    </row>
    <row r="2550" spans="1:16" x14ac:dyDescent="0.25">
      <c r="A2550" s="61">
        <v>42298</v>
      </c>
      <c r="B2550" s="64" t="str">
        <f t="shared" si="88"/>
        <v>quarta-feira</v>
      </c>
      <c r="C2550" s="54">
        <v>7.5300000000000006E-2</v>
      </c>
      <c r="D2550" s="53">
        <v>7.5899999999999995E-2</v>
      </c>
      <c r="E2550" s="50">
        <v>1433.84</v>
      </c>
      <c r="F2550" s="50">
        <v>1426.84</v>
      </c>
      <c r="G2550" s="55">
        <v>1426.09</v>
      </c>
      <c r="I2550" s="68"/>
      <c r="J2550" s="69"/>
      <c r="K2550" s="69"/>
      <c r="L2550" s="70"/>
      <c r="M2550" s="70"/>
      <c r="N2550" s="68"/>
      <c r="O2550" s="68"/>
      <c r="P2550" s="70"/>
    </row>
    <row r="2551" spans="1:16" x14ac:dyDescent="0.25">
      <c r="A2551" s="61">
        <v>42299</v>
      </c>
      <c r="B2551" s="64" t="str">
        <f t="shared" si="88"/>
        <v>quinta-feira</v>
      </c>
      <c r="C2551" s="54">
        <v>7.5300000000000006E-2</v>
      </c>
      <c r="D2551" s="53">
        <v>7.5899999999999995E-2</v>
      </c>
      <c r="E2551" s="50">
        <v>1434.77</v>
      </c>
      <c r="F2551" s="50">
        <v>1427.77</v>
      </c>
      <c r="G2551" s="55">
        <v>1427</v>
      </c>
      <c r="I2551" s="68"/>
      <c r="J2551" s="69"/>
      <c r="K2551" s="69"/>
      <c r="L2551" s="70"/>
      <c r="M2551" s="70"/>
      <c r="N2551" s="68"/>
      <c r="O2551" s="68"/>
      <c r="P2551" s="70"/>
    </row>
    <row r="2552" spans="1:16" x14ac:dyDescent="0.25">
      <c r="A2552" s="61">
        <v>42300</v>
      </c>
      <c r="B2552" s="64" t="str">
        <f t="shared" si="88"/>
        <v>sexta-feira</v>
      </c>
      <c r="C2552" s="54">
        <v>7.3899999999999993E-2</v>
      </c>
      <c r="D2552" s="53">
        <v>7.4499999999999997E-2</v>
      </c>
      <c r="E2552" s="50">
        <v>1452.76</v>
      </c>
      <c r="F2552" s="50">
        <v>1445.66</v>
      </c>
      <c r="G2552" s="55">
        <v>1444.17</v>
      </c>
      <c r="I2552" s="68"/>
      <c r="J2552" s="69"/>
      <c r="K2552" s="69"/>
      <c r="L2552" s="70"/>
      <c r="M2552" s="70"/>
      <c r="N2552" s="68"/>
      <c r="O2552" s="68"/>
      <c r="P2552" s="70"/>
    </row>
    <row r="2553" spans="1:16" x14ac:dyDescent="0.25">
      <c r="A2553" s="61">
        <v>42303</v>
      </c>
      <c r="B2553" s="64" t="str">
        <f t="shared" si="88"/>
        <v>segunda-feira</v>
      </c>
      <c r="C2553" s="54">
        <v>7.4400000000000008E-2</v>
      </c>
      <c r="D2553" s="53">
        <v>7.4999999999999997E-2</v>
      </c>
      <c r="E2553" s="50">
        <v>1447.62</v>
      </c>
      <c r="F2553" s="50">
        <v>1440.55</v>
      </c>
      <c r="G2553" s="55">
        <v>1439.78</v>
      </c>
      <c r="I2553" s="68"/>
      <c r="J2553" s="69"/>
      <c r="K2553" s="69"/>
      <c r="L2553" s="70"/>
      <c r="M2553" s="70"/>
      <c r="N2553" s="68"/>
      <c r="O2553" s="68"/>
      <c r="P2553" s="70"/>
    </row>
    <row r="2554" spans="1:16" x14ac:dyDescent="0.25">
      <c r="A2554" s="61">
        <v>42304</v>
      </c>
      <c r="B2554" s="64" t="str">
        <f t="shared" si="88"/>
        <v>terça-feira</v>
      </c>
      <c r="C2554" s="54">
        <v>7.4400000000000008E-2</v>
      </c>
      <c r="D2554" s="53">
        <v>7.4999999999999997E-2</v>
      </c>
      <c r="E2554" s="50">
        <v>1448.39</v>
      </c>
      <c r="F2554" s="50">
        <v>1441.33</v>
      </c>
      <c r="G2554" s="55">
        <v>1440.55</v>
      </c>
      <c r="I2554" s="68"/>
      <c r="J2554" s="69"/>
      <c r="K2554" s="69"/>
      <c r="L2554" s="70"/>
      <c r="M2554" s="70"/>
      <c r="N2554" s="68"/>
      <c r="O2554" s="68"/>
      <c r="P2554" s="70"/>
    </row>
    <row r="2555" spans="1:16" x14ac:dyDescent="0.25">
      <c r="A2555" s="61">
        <v>42305</v>
      </c>
      <c r="B2555" s="64" t="str">
        <f t="shared" si="88"/>
        <v>quarta-feira</v>
      </c>
      <c r="C2555" s="54">
        <v>7.3599999999999999E-2</v>
      </c>
      <c r="D2555" s="53">
        <v>7.4200000000000002E-2</v>
      </c>
      <c r="E2555" s="50">
        <v>1458.65</v>
      </c>
      <c r="F2555" s="50">
        <v>1451.53</v>
      </c>
      <c r="G2555" s="55">
        <v>1450.76</v>
      </c>
      <c r="I2555" s="68"/>
      <c r="J2555" s="69"/>
      <c r="K2555" s="69"/>
      <c r="L2555" s="70"/>
      <c r="M2555" s="70"/>
      <c r="N2555" s="68"/>
      <c r="O2555" s="68"/>
      <c r="P2555" s="70"/>
    </row>
    <row r="2556" spans="1:16" x14ac:dyDescent="0.25">
      <c r="A2556" s="61">
        <v>42306</v>
      </c>
      <c r="B2556" s="64" t="str">
        <f t="shared" si="88"/>
        <v>quinta-feira</v>
      </c>
      <c r="C2556" s="54">
        <v>7.3399999999999993E-2</v>
      </c>
      <c r="D2556" s="53">
        <v>7.400000000000001E-2</v>
      </c>
      <c r="E2556" s="50">
        <v>1461.81</v>
      </c>
      <c r="F2556" s="50">
        <v>1454.68</v>
      </c>
      <c r="G2556" s="55">
        <v>1453.9</v>
      </c>
      <c r="I2556" s="68"/>
      <c r="J2556" s="69"/>
      <c r="K2556" s="69"/>
      <c r="L2556" s="70"/>
      <c r="M2556" s="70"/>
      <c r="N2556" s="68"/>
      <c r="O2556" s="68"/>
      <c r="P2556" s="70"/>
    </row>
    <row r="2557" spans="1:16" x14ac:dyDescent="0.25">
      <c r="A2557" s="61">
        <v>42307</v>
      </c>
      <c r="B2557" s="64" t="str">
        <f t="shared" si="88"/>
        <v>sexta-feira</v>
      </c>
      <c r="C2557" s="54">
        <v>7.4400000000000008E-2</v>
      </c>
      <c r="D2557" s="53">
        <v>7.4999999999999997E-2</v>
      </c>
      <c r="E2557" s="50">
        <v>1451.81</v>
      </c>
      <c r="F2557" s="50">
        <v>1444.74</v>
      </c>
      <c r="G2557" s="55">
        <v>1442.88</v>
      </c>
      <c r="I2557" s="68"/>
      <c r="J2557" s="69"/>
      <c r="K2557" s="69"/>
      <c r="L2557" s="70"/>
      <c r="M2557" s="70"/>
      <c r="N2557" s="68"/>
      <c r="O2557" s="68"/>
      <c r="P2557" s="70"/>
    </row>
    <row r="2558" spans="1:16" x14ac:dyDescent="0.25">
      <c r="A2558" s="61">
        <v>42311</v>
      </c>
      <c r="B2558" s="64" t="str">
        <f t="shared" si="88"/>
        <v>terça-feira</v>
      </c>
      <c r="C2558" s="54">
        <v>7.4900000000000008E-2</v>
      </c>
      <c r="D2558" s="53">
        <v>7.5499999999999998E-2</v>
      </c>
      <c r="E2558" s="50">
        <v>1446.69</v>
      </c>
      <c r="F2558" s="50">
        <v>1439.65</v>
      </c>
      <c r="G2558" s="55">
        <v>1438.88</v>
      </c>
      <c r="I2558" s="68"/>
      <c r="J2558" s="69"/>
      <c r="K2558" s="69"/>
      <c r="L2558" s="70"/>
      <c r="M2558" s="70"/>
      <c r="N2558" s="68"/>
      <c r="O2558" s="68"/>
      <c r="P2558" s="70"/>
    </row>
    <row r="2559" spans="1:16" x14ac:dyDescent="0.25">
      <c r="A2559" s="61">
        <v>42312</v>
      </c>
      <c r="B2559" s="64" t="str">
        <f t="shared" si="88"/>
        <v>quarta-feira</v>
      </c>
      <c r="C2559" s="54">
        <v>7.4200000000000002E-2</v>
      </c>
      <c r="D2559" s="53">
        <v>7.4800000000000005E-2</v>
      </c>
      <c r="E2559" s="50">
        <v>1455.73</v>
      </c>
      <c r="F2559" s="50">
        <v>1448.65</v>
      </c>
      <c r="G2559" s="55">
        <v>1447.87</v>
      </c>
      <c r="I2559" s="68"/>
      <c r="J2559" s="69"/>
      <c r="K2559" s="69"/>
      <c r="L2559" s="70"/>
      <c r="M2559" s="70"/>
      <c r="N2559" s="68"/>
      <c r="O2559" s="68"/>
      <c r="P2559" s="70"/>
    </row>
    <row r="2560" spans="1:16" x14ac:dyDescent="0.25">
      <c r="A2560" s="61">
        <v>42313</v>
      </c>
      <c r="B2560" s="64" t="str">
        <f t="shared" si="88"/>
        <v>quinta-feira</v>
      </c>
      <c r="C2560" s="54">
        <v>7.3499999999999996E-2</v>
      </c>
      <c r="D2560" s="53">
        <v>7.4099999999999999E-2</v>
      </c>
      <c r="E2560" s="50">
        <v>1464.83</v>
      </c>
      <c r="F2560" s="50">
        <v>1457.7</v>
      </c>
      <c r="G2560" s="55">
        <v>1456.92</v>
      </c>
      <c r="I2560" s="68"/>
      <c r="J2560" s="69"/>
      <c r="K2560" s="69"/>
      <c r="L2560" s="70"/>
      <c r="M2560" s="70"/>
      <c r="N2560" s="68"/>
      <c r="O2560" s="68"/>
      <c r="P2560" s="70"/>
    </row>
    <row r="2561" spans="1:16" x14ac:dyDescent="0.25">
      <c r="A2561" s="61">
        <v>42314</v>
      </c>
      <c r="B2561" s="64" t="str">
        <f t="shared" si="88"/>
        <v>sexta-feira</v>
      </c>
      <c r="C2561" s="54">
        <v>7.3700000000000002E-2</v>
      </c>
      <c r="D2561" s="53">
        <v>7.4299999999999991E-2</v>
      </c>
      <c r="E2561" s="50">
        <v>1464.43</v>
      </c>
      <c r="F2561" s="50">
        <v>1457.3</v>
      </c>
      <c r="G2561" s="55">
        <v>1455.74</v>
      </c>
      <c r="I2561" s="68"/>
      <c r="J2561" s="69"/>
      <c r="K2561" s="69"/>
      <c r="L2561" s="70"/>
      <c r="M2561" s="70"/>
      <c r="N2561" s="68"/>
      <c r="O2561" s="68"/>
      <c r="P2561" s="70"/>
    </row>
    <row r="2562" spans="1:16" x14ac:dyDescent="0.25">
      <c r="A2562" s="61">
        <v>42317</v>
      </c>
      <c r="B2562" s="64" t="str">
        <f t="shared" si="88"/>
        <v>segunda-feira</v>
      </c>
      <c r="C2562" s="54">
        <v>7.3899999999999993E-2</v>
      </c>
      <c r="D2562" s="53">
        <v>7.4499999999999997E-2</v>
      </c>
      <c r="E2562" s="50">
        <v>1462.85</v>
      </c>
      <c r="F2562" s="50">
        <v>1455.74</v>
      </c>
      <c r="G2562" s="55">
        <v>1454.94</v>
      </c>
      <c r="I2562" s="68"/>
      <c r="J2562" s="69"/>
      <c r="K2562" s="69"/>
      <c r="L2562" s="70"/>
      <c r="M2562" s="70"/>
      <c r="N2562" s="68"/>
      <c r="O2562" s="68"/>
      <c r="P2562" s="70"/>
    </row>
    <row r="2563" spans="1:16" x14ac:dyDescent="0.25">
      <c r="A2563" s="61">
        <v>42318</v>
      </c>
      <c r="B2563" s="64" t="str">
        <f t="shared" ref="B2563:B2626" si="89">TEXT(A2563,"dddd")</f>
        <v>terça-feira</v>
      </c>
      <c r="C2563" s="54">
        <v>7.3200000000000001E-2</v>
      </c>
      <c r="D2563" s="53">
        <v>7.3800000000000004E-2</v>
      </c>
      <c r="E2563" s="50">
        <v>1472</v>
      </c>
      <c r="F2563" s="50">
        <v>1464.84</v>
      </c>
      <c r="G2563" s="55">
        <v>1464.04</v>
      </c>
      <c r="I2563" s="68"/>
      <c r="J2563" s="69"/>
      <c r="K2563" s="69"/>
      <c r="L2563" s="70"/>
      <c r="M2563" s="70"/>
      <c r="N2563" s="68"/>
      <c r="O2563" s="68"/>
      <c r="P2563" s="70"/>
    </row>
    <row r="2564" spans="1:16" x14ac:dyDescent="0.25">
      <c r="A2564" s="61">
        <v>42319</v>
      </c>
      <c r="B2564" s="64" t="str">
        <f t="shared" si="89"/>
        <v>quarta-feira</v>
      </c>
      <c r="C2564" s="54">
        <v>7.22E-2</v>
      </c>
      <c r="D2564" s="53">
        <v>7.2800000000000004E-2</v>
      </c>
      <c r="E2564" s="50">
        <v>1484.82</v>
      </c>
      <c r="F2564" s="50">
        <v>1477.59</v>
      </c>
      <c r="G2564" s="55">
        <v>1476.79</v>
      </c>
      <c r="I2564" s="68"/>
      <c r="J2564" s="69"/>
      <c r="K2564" s="69"/>
      <c r="L2564" s="70"/>
      <c r="M2564" s="70"/>
      <c r="N2564" s="68"/>
      <c r="O2564" s="68"/>
      <c r="P2564" s="70"/>
    </row>
    <row r="2565" spans="1:16" x14ac:dyDescent="0.25">
      <c r="A2565" s="61">
        <v>42320</v>
      </c>
      <c r="B2565" s="64" t="str">
        <f t="shared" si="89"/>
        <v>quinta-feira</v>
      </c>
      <c r="C2565" s="54">
        <v>7.1399999999999991E-2</v>
      </c>
      <c r="D2565" s="53">
        <v>7.2000000000000008E-2</v>
      </c>
      <c r="E2565" s="50">
        <v>1495.31</v>
      </c>
      <c r="F2565" s="50">
        <v>1488.03</v>
      </c>
      <c r="G2565" s="55">
        <v>1487.23</v>
      </c>
      <c r="I2565" s="68"/>
      <c r="J2565" s="69"/>
      <c r="K2565" s="69"/>
      <c r="L2565" s="70"/>
      <c r="M2565" s="70"/>
      <c r="N2565" s="68"/>
      <c r="O2565" s="68"/>
      <c r="P2565" s="70"/>
    </row>
    <row r="2566" spans="1:16" x14ac:dyDescent="0.25">
      <c r="A2566" s="61">
        <v>42321</v>
      </c>
      <c r="B2566" s="64" t="str">
        <f t="shared" si="89"/>
        <v>sexta-feira</v>
      </c>
      <c r="C2566" s="54">
        <v>7.0900000000000005E-2</v>
      </c>
      <c r="D2566" s="53">
        <v>7.1500000000000008E-2</v>
      </c>
      <c r="E2566" s="50">
        <v>1502.93</v>
      </c>
      <c r="F2566" s="50">
        <v>1495.62</v>
      </c>
      <c r="G2566" s="55">
        <v>1494.1</v>
      </c>
      <c r="I2566" s="68"/>
      <c r="J2566" s="69"/>
      <c r="K2566" s="69"/>
      <c r="L2566" s="70"/>
      <c r="M2566" s="70"/>
      <c r="N2566" s="68"/>
      <c r="O2566" s="68"/>
      <c r="P2566" s="70"/>
    </row>
    <row r="2567" spans="1:16" x14ac:dyDescent="0.25">
      <c r="A2567" s="61">
        <v>42324</v>
      </c>
      <c r="B2567" s="64" t="str">
        <f t="shared" si="89"/>
        <v>segunda-feira</v>
      </c>
      <c r="C2567" s="54">
        <v>7.0800000000000002E-2</v>
      </c>
      <c r="D2567" s="53">
        <v>7.1399999999999991E-2</v>
      </c>
      <c r="E2567" s="50">
        <v>1504.89</v>
      </c>
      <c r="F2567" s="50">
        <v>1497.57</v>
      </c>
      <c r="G2567" s="55">
        <v>1496.83</v>
      </c>
      <c r="I2567" s="68"/>
      <c r="J2567" s="69"/>
      <c r="K2567" s="69"/>
      <c r="L2567" s="70"/>
      <c r="M2567" s="70"/>
      <c r="N2567" s="68"/>
      <c r="O2567" s="68"/>
      <c r="P2567" s="70"/>
    </row>
    <row r="2568" spans="1:16" x14ac:dyDescent="0.25">
      <c r="A2568" s="61">
        <v>42325</v>
      </c>
      <c r="B2568" s="64" t="str">
        <f t="shared" si="89"/>
        <v>terça-feira</v>
      </c>
      <c r="C2568" s="54">
        <v>7.0099999999999996E-2</v>
      </c>
      <c r="D2568" s="53">
        <v>7.0699999999999999E-2</v>
      </c>
      <c r="E2568" s="50">
        <v>1514.21</v>
      </c>
      <c r="F2568" s="50">
        <v>1506.85</v>
      </c>
      <c r="G2568" s="55">
        <v>1506.11</v>
      </c>
      <c r="I2568" s="68"/>
      <c r="J2568" s="69"/>
      <c r="K2568" s="69"/>
      <c r="L2568" s="70"/>
      <c r="M2568" s="70"/>
      <c r="N2568" s="68"/>
      <c r="O2568" s="68"/>
      <c r="P2568" s="70"/>
    </row>
    <row r="2569" spans="1:16" x14ac:dyDescent="0.25">
      <c r="A2569" s="61">
        <v>42326</v>
      </c>
      <c r="B2569" s="64" t="str">
        <f t="shared" si="89"/>
        <v>quarta-feira</v>
      </c>
      <c r="C2569" s="54">
        <v>6.9900000000000004E-2</v>
      </c>
      <c r="D2569" s="53">
        <v>7.0499999999999993E-2</v>
      </c>
      <c r="E2569" s="50">
        <v>1517.41</v>
      </c>
      <c r="F2569" s="50">
        <v>1510.03</v>
      </c>
      <c r="G2569" s="55">
        <v>1509.29</v>
      </c>
      <c r="I2569" s="68"/>
      <c r="J2569" s="69"/>
      <c r="K2569" s="69"/>
      <c r="L2569" s="70"/>
      <c r="M2569" s="70"/>
      <c r="N2569" s="68"/>
      <c r="O2569" s="68"/>
      <c r="P2569" s="70"/>
    </row>
    <row r="2570" spans="1:16" x14ac:dyDescent="0.25">
      <c r="A2570" s="61">
        <v>42327</v>
      </c>
      <c r="B2570" s="64" t="str">
        <f t="shared" si="89"/>
        <v>quinta-feira</v>
      </c>
      <c r="C2570" s="54">
        <v>6.9199999999999998E-2</v>
      </c>
      <c r="D2570" s="53">
        <v>6.9800000000000001E-2</v>
      </c>
      <c r="E2570" s="50">
        <v>1528.21</v>
      </c>
      <c r="F2570" s="50">
        <v>1520.77</v>
      </c>
      <c r="G2570" s="55">
        <v>1518.65</v>
      </c>
      <c r="I2570" s="68"/>
      <c r="J2570" s="69"/>
      <c r="K2570" s="69"/>
      <c r="L2570" s="70"/>
      <c r="M2570" s="70"/>
      <c r="N2570" s="68"/>
      <c r="O2570" s="68"/>
      <c r="P2570" s="70"/>
    </row>
    <row r="2571" spans="1:16" x14ac:dyDescent="0.25">
      <c r="A2571" s="61">
        <v>42328</v>
      </c>
      <c r="B2571" s="64" t="str">
        <f t="shared" si="89"/>
        <v>sexta-feira</v>
      </c>
      <c r="C2571" s="54">
        <v>6.8199999999999997E-2</v>
      </c>
      <c r="D2571" s="53">
        <v>6.88E-2</v>
      </c>
      <c r="E2571" s="50">
        <v>1541.66</v>
      </c>
      <c r="F2571" s="50">
        <v>1534.16</v>
      </c>
      <c r="G2571" s="55">
        <v>1532.39</v>
      </c>
      <c r="I2571" s="68"/>
      <c r="J2571" s="69"/>
      <c r="K2571" s="69"/>
      <c r="L2571" s="70"/>
      <c r="M2571" s="70"/>
      <c r="N2571" s="68"/>
      <c r="O2571" s="68"/>
      <c r="P2571" s="70"/>
    </row>
    <row r="2572" spans="1:16" x14ac:dyDescent="0.25">
      <c r="A2572" s="61">
        <v>42331</v>
      </c>
      <c r="B2572" s="64" t="str">
        <f t="shared" si="89"/>
        <v>segunda-feira</v>
      </c>
      <c r="C2572" s="54">
        <v>6.8199999999999997E-2</v>
      </c>
      <c r="D2572" s="53">
        <v>6.88E-2</v>
      </c>
      <c r="E2572" s="50">
        <v>1542.52</v>
      </c>
      <c r="F2572" s="50">
        <v>1535.02</v>
      </c>
      <c r="G2572" s="55">
        <v>1534.16</v>
      </c>
      <c r="I2572" s="68"/>
      <c r="J2572" s="69"/>
      <c r="K2572" s="69"/>
      <c r="L2572" s="70"/>
      <c r="M2572" s="70"/>
      <c r="N2572" s="68"/>
      <c r="O2572" s="68"/>
      <c r="P2572" s="70"/>
    </row>
    <row r="2573" spans="1:16" x14ac:dyDescent="0.25">
      <c r="A2573" s="61">
        <v>42332</v>
      </c>
      <c r="B2573" s="64" t="str">
        <f t="shared" si="89"/>
        <v>terça-feira</v>
      </c>
      <c r="C2573" s="54">
        <v>6.8499999999999991E-2</v>
      </c>
      <c r="D2573" s="53">
        <v>6.9099999999999995E-2</v>
      </c>
      <c r="E2573" s="50">
        <v>1539.62</v>
      </c>
      <c r="F2573" s="50">
        <v>1532.14</v>
      </c>
      <c r="G2573" s="55">
        <v>1531.28</v>
      </c>
      <c r="I2573" s="68"/>
      <c r="J2573" s="69"/>
      <c r="K2573" s="69"/>
      <c r="L2573" s="70"/>
      <c r="M2573" s="70"/>
      <c r="N2573" s="68"/>
      <c r="O2573" s="68"/>
      <c r="P2573" s="70"/>
    </row>
    <row r="2574" spans="1:16" x14ac:dyDescent="0.25">
      <c r="A2574" s="61">
        <v>42333</v>
      </c>
      <c r="B2574" s="64" t="str">
        <f t="shared" si="89"/>
        <v>quarta-feira</v>
      </c>
      <c r="C2574" s="54">
        <v>7.0800000000000002E-2</v>
      </c>
      <c r="D2574" s="53">
        <v>7.1399999999999991E-2</v>
      </c>
      <c r="E2574" s="50">
        <v>1512</v>
      </c>
      <c r="F2574" s="50">
        <v>1504.67</v>
      </c>
      <c r="G2574" s="55">
        <v>1503.81</v>
      </c>
      <c r="I2574" s="68"/>
      <c r="J2574" s="69"/>
      <c r="K2574" s="69"/>
      <c r="L2574" s="70"/>
      <c r="M2574" s="70"/>
      <c r="N2574" s="68"/>
      <c r="O2574" s="68"/>
      <c r="P2574" s="70"/>
    </row>
    <row r="2575" spans="1:16" x14ac:dyDescent="0.25">
      <c r="A2575" s="61">
        <v>42334</v>
      </c>
      <c r="B2575" s="64" t="str">
        <f t="shared" si="89"/>
        <v>quinta-feira</v>
      </c>
      <c r="C2575" s="54">
        <v>7.22E-2</v>
      </c>
      <c r="D2575" s="53">
        <v>7.2800000000000004E-2</v>
      </c>
      <c r="E2575" s="50">
        <v>1495.81</v>
      </c>
      <c r="F2575" s="50">
        <v>1488.57</v>
      </c>
      <c r="G2575" s="55">
        <v>1487.71</v>
      </c>
      <c r="I2575" s="68"/>
      <c r="J2575" s="69"/>
      <c r="K2575" s="69"/>
      <c r="L2575" s="70"/>
      <c r="M2575" s="70"/>
      <c r="N2575" s="68"/>
      <c r="O2575" s="68"/>
      <c r="P2575" s="70"/>
    </row>
    <row r="2576" spans="1:16" x14ac:dyDescent="0.25">
      <c r="A2576" s="61">
        <v>42335</v>
      </c>
      <c r="B2576" s="64" t="str">
        <f t="shared" si="89"/>
        <v>sexta-feira</v>
      </c>
      <c r="C2576" s="54">
        <v>7.2099999999999997E-2</v>
      </c>
      <c r="D2576" s="53">
        <v>7.2700000000000001E-2</v>
      </c>
      <c r="E2576" s="50">
        <v>1498.76</v>
      </c>
      <c r="F2576" s="50">
        <v>1491.51</v>
      </c>
      <c r="G2576" s="55">
        <v>1489.77</v>
      </c>
      <c r="I2576" s="68"/>
      <c r="J2576" s="69"/>
      <c r="K2576" s="69"/>
      <c r="L2576" s="70"/>
      <c r="M2576" s="70"/>
      <c r="N2576" s="68"/>
      <c r="O2576" s="68"/>
      <c r="P2576" s="70"/>
    </row>
    <row r="2577" spans="1:16" x14ac:dyDescent="0.25">
      <c r="A2577" s="61">
        <v>42338</v>
      </c>
      <c r="B2577" s="64" t="str">
        <f t="shared" si="89"/>
        <v>segunda-feira</v>
      </c>
      <c r="C2577" s="54">
        <v>7.3599999999999999E-2</v>
      </c>
      <c r="D2577" s="53">
        <v>7.4200000000000002E-2</v>
      </c>
      <c r="E2577" s="50">
        <v>1481.55</v>
      </c>
      <c r="F2577" s="50">
        <v>1474.4</v>
      </c>
      <c r="G2577" s="55">
        <v>1473.54</v>
      </c>
      <c r="I2577" s="68"/>
      <c r="J2577" s="69"/>
      <c r="K2577" s="69"/>
      <c r="L2577" s="70"/>
      <c r="M2577" s="70"/>
      <c r="N2577" s="68"/>
      <c r="O2577" s="68"/>
      <c r="P2577" s="70"/>
    </row>
    <row r="2578" spans="1:16" x14ac:dyDescent="0.25">
      <c r="A2578" s="61">
        <v>42339</v>
      </c>
      <c r="B2578" s="64" t="str">
        <f t="shared" si="89"/>
        <v>terça-feira</v>
      </c>
      <c r="C2578" s="54">
        <v>7.3700000000000002E-2</v>
      </c>
      <c r="D2578" s="53">
        <v>7.4299999999999991E-2</v>
      </c>
      <c r="E2578" s="50">
        <v>1481.22</v>
      </c>
      <c r="F2578" s="50">
        <v>1474.06</v>
      </c>
      <c r="G2578" s="55">
        <v>1473.21</v>
      </c>
      <c r="I2578" s="68"/>
      <c r="J2578" s="69"/>
      <c r="K2578" s="69"/>
      <c r="L2578" s="70"/>
      <c r="M2578" s="70"/>
      <c r="N2578" s="68"/>
      <c r="O2578" s="68"/>
      <c r="P2578" s="70"/>
    </row>
    <row r="2579" spans="1:16" x14ac:dyDescent="0.25">
      <c r="A2579" s="61">
        <v>42340</v>
      </c>
      <c r="B2579" s="64" t="str">
        <f t="shared" si="89"/>
        <v>quarta-feira</v>
      </c>
      <c r="C2579" s="54">
        <v>7.3700000000000002E-2</v>
      </c>
      <c r="D2579" s="53">
        <v>7.4299999999999991E-2</v>
      </c>
      <c r="E2579" s="50">
        <v>1482.07</v>
      </c>
      <c r="F2579" s="50">
        <v>1474.92</v>
      </c>
      <c r="G2579" s="55">
        <v>1474.06</v>
      </c>
      <c r="I2579" s="68"/>
      <c r="J2579" s="69"/>
      <c r="K2579" s="69"/>
      <c r="L2579" s="70"/>
      <c r="M2579" s="70"/>
      <c r="N2579" s="68"/>
      <c r="O2579" s="68"/>
      <c r="P2579" s="70"/>
    </row>
    <row r="2580" spans="1:16" x14ac:dyDescent="0.25">
      <c r="A2580" s="61">
        <v>42341</v>
      </c>
      <c r="B2580" s="64" t="str">
        <f t="shared" si="89"/>
        <v>quinta-feira</v>
      </c>
      <c r="C2580" s="54">
        <v>7.2800000000000004E-2</v>
      </c>
      <c r="D2580" s="53">
        <v>7.3399999999999993E-2</v>
      </c>
      <c r="E2580" s="50">
        <v>1493.73</v>
      </c>
      <c r="F2580" s="50">
        <v>1486.52</v>
      </c>
      <c r="G2580" s="55">
        <v>1485.66</v>
      </c>
      <c r="I2580" s="68"/>
      <c r="J2580" s="69"/>
      <c r="K2580" s="69"/>
      <c r="L2580" s="70"/>
      <c r="M2580" s="70"/>
      <c r="N2580" s="68"/>
      <c r="O2580" s="68"/>
      <c r="P2580" s="70"/>
    </row>
    <row r="2581" spans="1:16" x14ac:dyDescent="0.25">
      <c r="A2581" s="61">
        <v>42342</v>
      </c>
      <c r="B2581" s="64" t="str">
        <f t="shared" si="89"/>
        <v>sexta-feira</v>
      </c>
      <c r="C2581" s="54">
        <v>7.3200000000000001E-2</v>
      </c>
      <c r="D2581" s="53">
        <v>7.3800000000000004E-2</v>
      </c>
      <c r="E2581" s="50">
        <v>1490.66</v>
      </c>
      <c r="F2581" s="50">
        <v>1483.47</v>
      </c>
      <c r="G2581" s="55">
        <v>1481.73</v>
      </c>
      <c r="I2581" s="68"/>
      <c r="J2581" s="69"/>
      <c r="K2581" s="69"/>
      <c r="L2581" s="70"/>
      <c r="M2581" s="70"/>
      <c r="N2581" s="68"/>
      <c r="O2581" s="68"/>
      <c r="P2581" s="70"/>
    </row>
    <row r="2582" spans="1:16" x14ac:dyDescent="0.25">
      <c r="A2582" s="61">
        <v>42345</v>
      </c>
      <c r="B2582" s="64" t="str">
        <f t="shared" si="89"/>
        <v>segunda-feira</v>
      </c>
      <c r="C2582" s="54">
        <v>7.2999999999999995E-2</v>
      </c>
      <c r="D2582" s="53">
        <v>7.3599999999999999E-2</v>
      </c>
      <c r="E2582" s="50">
        <v>1493.92</v>
      </c>
      <c r="F2582" s="50">
        <v>1486.71</v>
      </c>
      <c r="G2582" s="55">
        <v>1485.86</v>
      </c>
      <c r="I2582" s="68"/>
      <c r="J2582" s="69"/>
      <c r="K2582" s="69"/>
      <c r="L2582" s="70"/>
      <c r="M2582" s="70"/>
      <c r="N2582" s="68"/>
      <c r="O2582" s="68"/>
      <c r="P2582" s="70"/>
    </row>
    <row r="2583" spans="1:16" x14ac:dyDescent="0.25">
      <c r="A2583" s="61">
        <v>42346</v>
      </c>
      <c r="B2583" s="64" t="str">
        <f t="shared" si="89"/>
        <v>terça-feira</v>
      </c>
      <c r="C2583" s="54">
        <v>7.3200000000000001E-2</v>
      </c>
      <c r="D2583" s="53">
        <v>7.3800000000000004E-2</v>
      </c>
      <c r="E2583" s="50">
        <v>1492.37</v>
      </c>
      <c r="F2583" s="50">
        <v>1485.18</v>
      </c>
      <c r="G2583" s="55">
        <v>1484.32</v>
      </c>
      <c r="I2583" s="68"/>
      <c r="J2583" s="69"/>
      <c r="K2583" s="69"/>
      <c r="L2583" s="70"/>
      <c r="M2583" s="70"/>
      <c r="N2583" s="68"/>
      <c r="O2583" s="68"/>
      <c r="P2583" s="70"/>
    </row>
    <row r="2584" spans="1:16" x14ac:dyDescent="0.25">
      <c r="A2584" s="61">
        <v>42347</v>
      </c>
      <c r="B2584" s="64" t="str">
        <f t="shared" si="89"/>
        <v>quarta-feira</v>
      </c>
      <c r="C2584" s="54">
        <v>7.3200000000000001E-2</v>
      </c>
      <c r="D2584" s="53">
        <v>7.3800000000000004E-2</v>
      </c>
      <c r="E2584" s="50">
        <v>1494.71</v>
      </c>
      <c r="F2584" s="50">
        <v>1487.51</v>
      </c>
      <c r="G2584" s="55">
        <v>1486.59</v>
      </c>
      <c r="I2584" s="68"/>
      <c r="J2584" s="69"/>
      <c r="K2584" s="69"/>
      <c r="L2584" s="70"/>
      <c r="M2584" s="70"/>
      <c r="N2584" s="68"/>
      <c r="O2584" s="68"/>
      <c r="P2584" s="70"/>
    </row>
    <row r="2585" spans="1:16" x14ac:dyDescent="0.25">
      <c r="A2585" s="61">
        <v>42348</v>
      </c>
      <c r="B2585" s="64" t="str">
        <f t="shared" si="89"/>
        <v>quinta-feira</v>
      </c>
      <c r="C2585" s="54">
        <v>7.3099999999999998E-2</v>
      </c>
      <c r="D2585" s="53">
        <v>7.3700000000000002E-2</v>
      </c>
      <c r="E2585" s="50">
        <v>1496.84</v>
      </c>
      <c r="F2585" s="50">
        <v>1489.63</v>
      </c>
      <c r="G2585" s="55">
        <v>1488.71</v>
      </c>
      <c r="I2585" s="68"/>
      <c r="J2585" s="69"/>
      <c r="K2585" s="69"/>
      <c r="L2585" s="70"/>
      <c r="M2585" s="70"/>
      <c r="N2585" s="68"/>
      <c r="O2585" s="68"/>
      <c r="P2585" s="70"/>
    </row>
    <row r="2586" spans="1:16" x14ac:dyDescent="0.25">
      <c r="A2586" s="61">
        <v>42349</v>
      </c>
      <c r="B2586" s="64" t="str">
        <f t="shared" si="89"/>
        <v>sexta-feira</v>
      </c>
      <c r="C2586" s="54">
        <v>7.3499999999999996E-2</v>
      </c>
      <c r="D2586" s="53">
        <v>7.4099999999999999E-2</v>
      </c>
      <c r="E2586" s="50">
        <v>1493.95</v>
      </c>
      <c r="F2586" s="50">
        <v>1486.76</v>
      </c>
      <c r="G2586" s="55">
        <v>1484.85</v>
      </c>
      <c r="I2586" s="68"/>
      <c r="J2586" s="69"/>
      <c r="K2586" s="69"/>
      <c r="L2586" s="70"/>
      <c r="M2586" s="70"/>
      <c r="N2586" s="68"/>
      <c r="O2586" s="68"/>
      <c r="P2586" s="70"/>
    </row>
    <row r="2587" spans="1:16" x14ac:dyDescent="0.25">
      <c r="A2587" s="61">
        <v>42352</v>
      </c>
      <c r="B2587" s="64" t="str">
        <f t="shared" si="89"/>
        <v>segunda-feira</v>
      </c>
      <c r="C2587" s="54">
        <v>7.3499999999999996E-2</v>
      </c>
      <c r="D2587" s="53">
        <v>7.4099999999999999E-2</v>
      </c>
      <c r="E2587" s="50">
        <v>1494.87</v>
      </c>
      <c r="F2587" s="50">
        <v>1487.68</v>
      </c>
      <c r="G2587" s="55">
        <v>1486.76</v>
      </c>
      <c r="I2587" s="68"/>
      <c r="J2587" s="69"/>
      <c r="K2587" s="69"/>
      <c r="L2587" s="70"/>
      <c r="M2587" s="70"/>
      <c r="N2587" s="68"/>
      <c r="O2587" s="68"/>
      <c r="P2587" s="70"/>
    </row>
    <row r="2588" spans="1:16" x14ac:dyDescent="0.25">
      <c r="A2588" s="61">
        <v>42353</v>
      </c>
      <c r="B2588" s="64" t="str">
        <f t="shared" si="89"/>
        <v>terça-feira</v>
      </c>
      <c r="C2588" s="54">
        <v>7.3700000000000002E-2</v>
      </c>
      <c r="D2588" s="53">
        <v>7.4299999999999991E-2</v>
      </c>
      <c r="E2588" s="50">
        <v>1493.34</v>
      </c>
      <c r="F2588" s="50">
        <v>1486.16</v>
      </c>
      <c r="G2588" s="55">
        <v>1485.29</v>
      </c>
      <c r="I2588" s="68"/>
      <c r="J2588" s="69"/>
      <c r="K2588" s="69"/>
      <c r="L2588" s="70"/>
      <c r="M2588" s="70"/>
      <c r="N2588" s="68"/>
      <c r="O2588" s="68"/>
      <c r="P2588" s="70"/>
    </row>
    <row r="2589" spans="1:16" x14ac:dyDescent="0.25">
      <c r="A2589" s="61">
        <v>42354</v>
      </c>
      <c r="B2589" s="64" t="str">
        <f t="shared" si="89"/>
        <v>quarta-feira</v>
      </c>
      <c r="C2589" s="54">
        <v>7.4999999999999997E-2</v>
      </c>
      <c r="D2589" s="53">
        <v>7.5600000000000001E-2</v>
      </c>
      <c r="E2589" s="50">
        <v>1478.71</v>
      </c>
      <c r="F2589" s="50">
        <v>1471.61</v>
      </c>
      <c r="G2589" s="55">
        <v>1470.74</v>
      </c>
      <c r="I2589" s="68"/>
      <c r="J2589" s="69"/>
      <c r="K2589" s="69"/>
      <c r="L2589" s="70"/>
      <c r="M2589" s="70"/>
      <c r="N2589" s="68"/>
      <c r="O2589" s="68"/>
      <c r="P2589" s="70"/>
    </row>
    <row r="2590" spans="1:16" x14ac:dyDescent="0.25">
      <c r="A2590" s="61">
        <v>42355</v>
      </c>
      <c r="B2590" s="64" t="str">
        <f t="shared" si="89"/>
        <v>quinta-feira</v>
      </c>
      <c r="C2590" s="54">
        <v>7.4099999999999999E-2</v>
      </c>
      <c r="D2590" s="53">
        <v>7.4700000000000003E-2</v>
      </c>
      <c r="E2590" s="50">
        <v>1490.29</v>
      </c>
      <c r="F2590" s="50">
        <v>1483.14</v>
      </c>
      <c r="G2590" s="55">
        <v>1482.27</v>
      </c>
      <c r="I2590" s="68"/>
      <c r="J2590" s="69"/>
      <c r="K2590" s="69"/>
      <c r="L2590" s="70"/>
      <c r="M2590" s="70"/>
      <c r="N2590" s="68"/>
      <c r="O2590" s="68"/>
      <c r="P2590" s="70"/>
    </row>
    <row r="2591" spans="1:16" x14ac:dyDescent="0.25">
      <c r="A2591" s="61">
        <v>42356</v>
      </c>
      <c r="B2591" s="64" t="str">
        <f t="shared" si="89"/>
        <v>sexta-feira</v>
      </c>
      <c r="C2591" s="54">
        <v>7.3700000000000002E-2</v>
      </c>
      <c r="D2591" s="53">
        <v>7.4299999999999991E-2</v>
      </c>
      <c r="E2591" s="50">
        <v>1496.86</v>
      </c>
      <c r="F2591" s="50">
        <v>1489.68</v>
      </c>
      <c r="G2591" s="55">
        <v>1487.91</v>
      </c>
      <c r="I2591" s="68"/>
      <c r="J2591" s="69"/>
      <c r="K2591" s="69"/>
      <c r="L2591" s="70"/>
      <c r="M2591" s="70"/>
      <c r="N2591" s="68"/>
      <c r="O2591" s="68"/>
      <c r="P2591" s="70"/>
    </row>
    <row r="2592" spans="1:16" x14ac:dyDescent="0.25">
      <c r="A2592" s="61">
        <v>42359</v>
      </c>
      <c r="B2592" s="64" t="str">
        <f t="shared" si="89"/>
        <v>segunda-feira</v>
      </c>
      <c r="C2592" s="54">
        <v>7.3599999999999999E-2</v>
      </c>
      <c r="D2592" s="53">
        <v>7.4200000000000002E-2</v>
      </c>
      <c r="E2592" s="50">
        <v>1499.2</v>
      </c>
      <c r="F2592" s="50">
        <v>1492.01</v>
      </c>
      <c r="G2592" s="55">
        <v>1491.1</v>
      </c>
      <c r="I2592" s="68"/>
      <c r="J2592" s="69"/>
      <c r="K2592" s="69"/>
      <c r="L2592" s="70"/>
      <c r="M2592" s="70"/>
      <c r="N2592" s="68"/>
      <c r="O2592" s="68"/>
      <c r="P2592" s="70"/>
    </row>
    <row r="2593" spans="1:16" x14ac:dyDescent="0.25">
      <c r="A2593" s="61">
        <v>42360</v>
      </c>
      <c r="B2593" s="64" t="str">
        <f t="shared" si="89"/>
        <v>terça-feira</v>
      </c>
      <c r="C2593" s="54">
        <v>7.3800000000000004E-2</v>
      </c>
      <c r="D2593" s="53">
        <v>7.4400000000000008E-2</v>
      </c>
      <c r="E2593" s="50">
        <v>1497.72</v>
      </c>
      <c r="F2593" s="50">
        <v>1490.54</v>
      </c>
      <c r="G2593" s="55">
        <v>1489.62</v>
      </c>
      <c r="I2593" s="68"/>
      <c r="J2593" s="69"/>
      <c r="K2593" s="69"/>
      <c r="L2593" s="70"/>
      <c r="M2593" s="70"/>
      <c r="N2593" s="68"/>
      <c r="O2593" s="68"/>
      <c r="P2593" s="70"/>
    </row>
    <row r="2594" spans="1:16" x14ac:dyDescent="0.25">
      <c r="A2594" s="61">
        <v>42361</v>
      </c>
      <c r="B2594" s="64" t="str">
        <f t="shared" si="89"/>
        <v>quarta-feira</v>
      </c>
      <c r="C2594" s="54">
        <v>7.400000000000001E-2</v>
      </c>
      <c r="D2594" s="53">
        <v>7.46E-2</v>
      </c>
      <c r="E2594" s="50">
        <v>1498.62</v>
      </c>
      <c r="F2594" s="50">
        <v>1491.44</v>
      </c>
      <c r="G2594" s="55">
        <v>1488.15</v>
      </c>
      <c r="I2594" s="68"/>
      <c r="J2594" s="69"/>
      <c r="K2594" s="69"/>
      <c r="L2594" s="70"/>
      <c r="M2594" s="70"/>
      <c r="N2594" s="68"/>
      <c r="O2594" s="68"/>
      <c r="P2594" s="70"/>
    </row>
    <row r="2595" spans="1:16" x14ac:dyDescent="0.25">
      <c r="A2595" s="61">
        <v>42362</v>
      </c>
      <c r="B2595" s="64" t="str">
        <f t="shared" si="89"/>
        <v>quinta-feira</v>
      </c>
      <c r="C2595" s="54">
        <v>7.3700000000000002E-2</v>
      </c>
      <c r="D2595" s="53">
        <v>7.4299999999999991E-2</v>
      </c>
      <c r="E2595" s="50">
        <v>1502.22</v>
      </c>
      <c r="F2595" s="50">
        <v>1495.02</v>
      </c>
      <c r="G2595" s="55">
        <v>1492.64</v>
      </c>
      <c r="I2595" s="68"/>
      <c r="J2595" s="69"/>
      <c r="K2595" s="69"/>
      <c r="L2595" s="70"/>
      <c r="M2595" s="70"/>
      <c r="N2595" s="68"/>
      <c r="O2595" s="68"/>
      <c r="P2595" s="70"/>
    </row>
    <row r="2596" spans="1:16" x14ac:dyDescent="0.25">
      <c r="A2596" s="61">
        <v>42366</v>
      </c>
      <c r="B2596" s="64" t="str">
        <f t="shared" si="89"/>
        <v>segunda-feira</v>
      </c>
      <c r="C2596" s="54">
        <v>7.3700000000000002E-2</v>
      </c>
      <c r="D2596" s="53">
        <v>7.4299999999999991E-2</v>
      </c>
      <c r="E2596" s="50">
        <v>1503.14</v>
      </c>
      <c r="F2596" s="50">
        <v>1495.94</v>
      </c>
      <c r="G2596" s="55">
        <v>1495.02</v>
      </c>
      <c r="I2596" s="68"/>
      <c r="J2596" s="69"/>
      <c r="K2596" s="69"/>
      <c r="L2596" s="70"/>
      <c r="M2596" s="70"/>
      <c r="N2596" s="68"/>
      <c r="O2596" s="68"/>
      <c r="P2596" s="70"/>
    </row>
    <row r="2597" spans="1:16" x14ac:dyDescent="0.25">
      <c r="A2597" s="61">
        <v>42367</v>
      </c>
      <c r="B2597" s="64" t="str">
        <f t="shared" si="89"/>
        <v>terça-feira</v>
      </c>
      <c r="C2597" s="54">
        <v>7.3499999999999996E-2</v>
      </c>
      <c r="D2597" s="53">
        <v>7.4099999999999999E-2</v>
      </c>
      <c r="E2597" s="50">
        <v>1506.46</v>
      </c>
      <c r="F2597" s="50">
        <v>1499.25</v>
      </c>
      <c r="G2597" s="55">
        <v>1498.34</v>
      </c>
      <c r="I2597" s="68"/>
      <c r="J2597" s="69"/>
      <c r="K2597" s="69"/>
      <c r="L2597" s="70"/>
      <c r="M2597" s="70"/>
      <c r="N2597" s="68"/>
      <c r="O2597" s="68"/>
      <c r="P2597" s="70"/>
    </row>
    <row r="2598" spans="1:16" x14ac:dyDescent="0.25">
      <c r="A2598" s="61">
        <v>42368</v>
      </c>
      <c r="B2598" s="64" t="str">
        <f t="shared" si="89"/>
        <v>quarta-feira</v>
      </c>
      <c r="C2598" s="54">
        <v>7.3399999999999993E-2</v>
      </c>
      <c r="D2598" s="53">
        <v>7.400000000000001E-2</v>
      </c>
      <c r="E2598" s="50">
        <v>1511.91</v>
      </c>
      <c r="F2598" s="50">
        <v>1504.68</v>
      </c>
      <c r="G2598" s="55">
        <v>1500.45</v>
      </c>
      <c r="I2598" s="68"/>
      <c r="J2598" s="69"/>
      <c r="K2598" s="69"/>
      <c r="L2598" s="70"/>
      <c r="M2598" s="70"/>
      <c r="N2598" s="68"/>
      <c r="O2598" s="68"/>
      <c r="P2598" s="70"/>
    </row>
    <row r="2599" spans="1:16" x14ac:dyDescent="0.25">
      <c r="A2599" s="61">
        <v>42369</v>
      </c>
      <c r="B2599" s="64" t="str">
        <f t="shared" si="89"/>
        <v>quinta-feira</v>
      </c>
      <c r="C2599" s="54">
        <v>7.3499999999999996E-2</v>
      </c>
      <c r="D2599" s="53">
        <v>7.4099999999999999E-2</v>
      </c>
      <c r="E2599" s="50">
        <v>1510.7</v>
      </c>
      <c r="F2599" s="50">
        <v>1503.48</v>
      </c>
      <c r="G2599" s="55">
        <v>1500.17</v>
      </c>
      <c r="I2599" s="68"/>
      <c r="J2599" s="69"/>
      <c r="K2599" s="69"/>
      <c r="L2599" s="70"/>
      <c r="M2599" s="70"/>
      <c r="N2599" s="68"/>
      <c r="O2599" s="68"/>
      <c r="P2599" s="70"/>
    </row>
    <row r="2600" spans="1:16" x14ac:dyDescent="0.25">
      <c r="A2600" s="61">
        <v>42373</v>
      </c>
      <c r="B2600" s="64" t="str">
        <f t="shared" si="89"/>
        <v>segunda-feira</v>
      </c>
      <c r="C2600" s="49">
        <v>7.3499999999999996E-2</v>
      </c>
      <c r="D2600" s="51">
        <v>7.4099999999999999E-2</v>
      </c>
      <c r="E2600" s="48">
        <v>1510.7</v>
      </c>
      <c r="F2600" s="48">
        <v>1503.48</v>
      </c>
      <c r="G2600" s="52">
        <v>1502.56</v>
      </c>
      <c r="I2600" s="68"/>
      <c r="J2600" s="69"/>
      <c r="K2600" s="69"/>
      <c r="L2600" s="70"/>
      <c r="M2600" s="70"/>
      <c r="N2600" s="68"/>
      <c r="O2600" s="68"/>
      <c r="P2600" s="70"/>
    </row>
    <row r="2601" spans="1:16" x14ac:dyDescent="0.25">
      <c r="A2601" s="61">
        <v>42374</v>
      </c>
      <c r="B2601" s="64" t="str">
        <f t="shared" si="89"/>
        <v>terça-feira</v>
      </c>
      <c r="C2601" s="49">
        <v>7.3300000000000004E-2</v>
      </c>
      <c r="D2601" s="51">
        <v>7.3899999999999993E-2</v>
      </c>
      <c r="E2601" s="48">
        <v>1514.03</v>
      </c>
      <c r="F2601" s="48">
        <v>1506.8</v>
      </c>
      <c r="G2601" s="52">
        <v>1505.88</v>
      </c>
      <c r="I2601" s="68"/>
      <c r="J2601" s="69"/>
      <c r="K2601" s="69"/>
      <c r="L2601" s="70"/>
      <c r="M2601" s="70"/>
      <c r="N2601" s="68"/>
      <c r="O2601" s="68"/>
      <c r="P2601" s="70"/>
    </row>
    <row r="2602" spans="1:16" x14ac:dyDescent="0.25">
      <c r="A2602" s="61">
        <v>42375</v>
      </c>
      <c r="B2602" s="64" t="str">
        <f t="shared" si="89"/>
        <v>quarta-feira</v>
      </c>
      <c r="C2602" s="49">
        <v>7.2300000000000003E-2</v>
      </c>
      <c r="D2602" s="51">
        <v>7.2900000000000006E-2</v>
      </c>
      <c r="E2602" s="48">
        <v>1527.1</v>
      </c>
      <c r="F2602" s="48">
        <v>1519.8</v>
      </c>
      <c r="G2602" s="52">
        <v>1518.88</v>
      </c>
      <c r="I2602" s="68"/>
      <c r="J2602" s="69"/>
      <c r="K2602" s="69"/>
      <c r="L2602" s="70"/>
      <c r="M2602" s="70"/>
      <c r="N2602" s="68"/>
      <c r="O2602" s="68"/>
      <c r="P2602" s="70"/>
    </row>
    <row r="2603" spans="1:16" x14ac:dyDescent="0.25">
      <c r="A2603" s="61">
        <v>42376</v>
      </c>
      <c r="B2603" s="64" t="str">
        <f t="shared" si="89"/>
        <v>quinta-feira</v>
      </c>
      <c r="C2603" s="49">
        <v>7.2099999999999997E-2</v>
      </c>
      <c r="D2603" s="51">
        <v>7.2700000000000001E-2</v>
      </c>
      <c r="E2603" s="48">
        <v>1530.47</v>
      </c>
      <c r="F2603" s="48">
        <v>1523.15</v>
      </c>
      <c r="G2603" s="52">
        <v>1522.23</v>
      </c>
      <c r="I2603" s="68"/>
      <c r="J2603" s="69"/>
      <c r="K2603" s="69"/>
      <c r="L2603" s="70"/>
      <c r="M2603" s="70"/>
      <c r="N2603" s="68"/>
      <c r="O2603" s="68"/>
      <c r="P2603" s="70"/>
    </row>
    <row r="2604" spans="1:16" x14ac:dyDescent="0.25">
      <c r="A2604" s="61">
        <v>42377</v>
      </c>
      <c r="B2604" s="64" t="str">
        <f t="shared" si="89"/>
        <v>sexta-feira</v>
      </c>
      <c r="C2604" s="49">
        <v>7.2499999999999995E-2</v>
      </c>
      <c r="D2604" s="51">
        <v>7.3099999999999998E-2</v>
      </c>
      <c r="E2604" s="48">
        <v>1526.72</v>
      </c>
      <c r="F2604" s="48">
        <v>1519.43</v>
      </c>
      <c r="G2604" s="52">
        <v>1517.6</v>
      </c>
      <c r="I2604" s="68"/>
      <c r="J2604" s="69"/>
      <c r="K2604" s="69"/>
      <c r="L2604" s="70"/>
      <c r="M2604" s="70"/>
      <c r="N2604" s="68"/>
      <c r="O2604" s="68"/>
      <c r="P2604" s="70"/>
    </row>
    <row r="2605" spans="1:16" x14ac:dyDescent="0.25">
      <c r="A2605" s="61">
        <v>42380</v>
      </c>
      <c r="B2605" s="64" t="str">
        <f t="shared" si="89"/>
        <v>segunda-feira</v>
      </c>
      <c r="C2605" s="49">
        <v>7.2800000000000004E-2</v>
      </c>
      <c r="D2605" s="51">
        <v>7.3399999999999993E-2</v>
      </c>
      <c r="E2605" s="48">
        <v>1523.96</v>
      </c>
      <c r="F2605" s="48">
        <v>1516.69</v>
      </c>
      <c r="G2605" s="52">
        <v>1515.8</v>
      </c>
      <c r="I2605" s="68"/>
      <c r="J2605" s="69"/>
      <c r="K2605" s="69"/>
      <c r="L2605" s="70"/>
      <c r="M2605" s="70"/>
      <c r="N2605" s="68"/>
      <c r="O2605" s="68"/>
      <c r="P2605" s="70"/>
    </row>
    <row r="2606" spans="1:16" x14ac:dyDescent="0.25">
      <c r="A2606" s="61">
        <v>42381</v>
      </c>
      <c r="B2606" s="64" t="str">
        <f t="shared" si="89"/>
        <v>terça-feira</v>
      </c>
      <c r="C2606" s="49">
        <v>7.2700000000000001E-2</v>
      </c>
      <c r="D2606" s="51">
        <v>7.3300000000000004E-2</v>
      </c>
      <c r="E2606" s="48">
        <v>1526.07</v>
      </c>
      <c r="F2606" s="48">
        <v>1518.79</v>
      </c>
      <c r="G2606" s="52">
        <v>1517.9</v>
      </c>
      <c r="I2606" s="68"/>
      <c r="J2606" s="69"/>
      <c r="K2606" s="69"/>
      <c r="L2606" s="70"/>
      <c r="M2606" s="70"/>
      <c r="N2606" s="68"/>
      <c r="O2606" s="68"/>
      <c r="P2606" s="70"/>
    </row>
    <row r="2607" spans="1:16" x14ac:dyDescent="0.25">
      <c r="A2607" s="61">
        <v>42382</v>
      </c>
      <c r="B2607" s="64" t="str">
        <f t="shared" si="89"/>
        <v>quarta-feira</v>
      </c>
      <c r="C2607" s="49">
        <v>7.2599999999999998E-2</v>
      </c>
      <c r="D2607" s="51">
        <v>7.3200000000000001E-2</v>
      </c>
      <c r="E2607" s="48">
        <v>1528.19</v>
      </c>
      <c r="F2607" s="48">
        <v>1520.9</v>
      </c>
      <c r="G2607" s="52">
        <v>1520.01</v>
      </c>
      <c r="I2607" s="68"/>
      <c r="J2607" s="69"/>
      <c r="K2607" s="69"/>
      <c r="L2607" s="70"/>
      <c r="M2607" s="70"/>
      <c r="N2607" s="68"/>
      <c r="O2607" s="68"/>
      <c r="P2607" s="70"/>
    </row>
    <row r="2608" spans="1:16" x14ac:dyDescent="0.25">
      <c r="A2608" s="61">
        <v>42383</v>
      </c>
      <c r="B2608" s="64" t="str">
        <f t="shared" si="89"/>
        <v>quinta-feira</v>
      </c>
      <c r="C2608" s="49">
        <v>7.2900000000000006E-2</v>
      </c>
      <c r="D2608" s="51">
        <v>7.3499999999999996E-2</v>
      </c>
      <c r="E2608" s="48">
        <v>1525.43</v>
      </c>
      <c r="F2608" s="48">
        <v>1518.16</v>
      </c>
      <c r="G2608" s="52">
        <v>1517.27</v>
      </c>
      <c r="I2608" s="68"/>
      <c r="J2608" s="69"/>
      <c r="K2608" s="69"/>
      <c r="L2608" s="70"/>
      <c r="M2608" s="70"/>
      <c r="N2608" s="68"/>
      <c r="O2608" s="68"/>
      <c r="P2608" s="70"/>
    </row>
    <row r="2609" spans="1:16" x14ac:dyDescent="0.25">
      <c r="A2609" s="61">
        <v>42384</v>
      </c>
      <c r="B2609" s="64" t="str">
        <f t="shared" si="89"/>
        <v>sexta-feira</v>
      </c>
      <c r="C2609" s="49">
        <v>7.2700000000000001E-2</v>
      </c>
      <c r="D2609" s="51">
        <v>7.3300000000000004E-2</v>
      </c>
      <c r="E2609" s="48">
        <v>1529.69</v>
      </c>
      <c r="F2609" s="48">
        <v>1522.4</v>
      </c>
      <c r="G2609" s="52">
        <v>1520.58</v>
      </c>
      <c r="I2609" s="68"/>
      <c r="J2609" s="69"/>
      <c r="K2609" s="69"/>
      <c r="L2609" s="70"/>
      <c r="M2609" s="70"/>
      <c r="N2609" s="68"/>
      <c r="O2609" s="68"/>
      <c r="P2609" s="70"/>
    </row>
    <row r="2610" spans="1:16" x14ac:dyDescent="0.25">
      <c r="A2610" s="61">
        <v>42387</v>
      </c>
      <c r="B2610" s="64" t="str">
        <f t="shared" si="89"/>
        <v>segunda-feira</v>
      </c>
      <c r="C2610" s="49">
        <v>7.2800000000000004E-2</v>
      </c>
      <c r="D2610" s="51">
        <v>7.3399999999999993E-2</v>
      </c>
      <c r="E2610" s="48">
        <v>1529.37</v>
      </c>
      <c r="F2610" s="48">
        <v>1522.08</v>
      </c>
      <c r="G2610" s="52">
        <v>1521.19</v>
      </c>
      <c r="I2610" s="68"/>
      <c r="J2610" s="69"/>
      <c r="K2610" s="69"/>
      <c r="L2610" s="70"/>
      <c r="M2610" s="70"/>
      <c r="N2610" s="68"/>
      <c r="O2610" s="68"/>
      <c r="P2610" s="70"/>
    </row>
    <row r="2611" spans="1:16" x14ac:dyDescent="0.25">
      <c r="A2611" s="61">
        <v>42388</v>
      </c>
      <c r="B2611" s="64" t="str">
        <f t="shared" si="89"/>
        <v>terça-feira</v>
      </c>
      <c r="C2611" s="49">
        <v>7.2499999999999995E-2</v>
      </c>
      <c r="D2611" s="51">
        <v>7.3099999999999998E-2</v>
      </c>
      <c r="E2611" s="48">
        <v>1533.92</v>
      </c>
      <c r="F2611" s="48">
        <v>1526.61</v>
      </c>
      <c r="G2611" s="52">
        <v>1525.72</v>
      </c>
      <c r="I2611" s="68"/>
      <c r="J2611" s="69"/>
      <c r="K2611" s="69"/>
      <c r="L2611" s="70"/>
      <c r="M2611" s="70"/>
      <c r="N2611" s="68"/>
      <c r="O2611" s="68"/>
      <c r="P2611" s="70"/>
    </row>
    <row r="2612" spans="1:16" x14ac:dyDescent="0.25">
      <c r="A2612" s="61">
        <v>42389</v>
      </c>
      <c r="B2612" s="64" t="str">
        <f t="shared" si="89"/>
        <v>quarta-feira</v>
      </c>
      <c r="C2612" s="49">
        <v>7.3499999999999996E-2</v>
      </c>
      <c r="D2612" s="51">
        <v>7.4099999999999999E-2</v>
      </c>
      <c r="E2612" s="48">
        <v>1522.66</v>
      </c>
      <c r="F2612" s="48">
        <v>1515.42</v>
      </c>
      <c r="G2612" s="52">
        <v>1514.53</v>
      </c>
      <c r="I2612" s="68"/>
      <c r="J2612" s="69"/>
      <c r="K2612" s="69"/>
      <c r="L2612" s="70"/>
      <c r="M2612" s="70"/>
      <c r="N2612" s="68"/>
      <c r="O2612" s="68"/>
      <c r="P2612" s="70"/>
    </row>
    <row r="2613" spans="1:16" x14ac:dyDescent="0.25">
      <c r="A2613" s="61">
        <v>42390</v>
      </c>
      <c r="B2613" s="64" t="str">
        <f t="shared" si="89"/>
        <v>quinta-feira</v>
      </c>
      <c r="C2613" s="49">
        <v>7.400000000000001E-2</v>
      </c>
      <c r="D2613" s="51">
        <v>7.46E-2</v>
      </c>
      <c r="E2613" s="48">
        <v>1517.52</v>
      </c>
      <c r="F2613" s="48">
        <v>1510.31</v>
      </c>
      <c r="G2613" s="52">
        <v>1509.42</v>
      </c>
      <c r="I2613" s="68"/>
      <c r="J2613" s="69"/>
      <c r="K2613" s="69"/>
      <c r="L2613" s="70"/>
      <c r="M2613" s="70"/>
      <c r="N2613" s="68"/>
      <c r="O2613" s="68"/>
      <c r="P2613" s="70"/>
    </row>
    <row r="2614" spans="1:16" x14ac:dyDescent="0.25">
      <c r="A2614" s="61">
        <v>42391</v>
      </c>
      <c r="B2614" s="64" t="str">
        <f t="shared" si="89"/>
        <v>sexta-feira</v>
      </c>
      <c r="C2614" s="49">
        <v>7.4200000000000002E-2</v>
      </c>
      <c r="D2614" s="51">
        <v>7.4800000000000005E-2</v>
      </c>
      <c r="E2614" s="48">
        <v>1517.82</v>
      </c>
      <c r="F2614" s="48">
        <v>1510.62</v>
      </c>
      <c r="G2614" s="52">
        <v>1507.91</v>
      </c>
      <c r="I2614" s="68"/>
      <c r="J2614" s="69"/>
      <c r="K2614" s="69"/>
      <c r="L2614" s="70"/>
      <c r="M2614" s="70"/>
      <c r="N2614" s="68"/>
      <c r="O2614" s="68"/>
      <c r="P2614" s="70"/>
    </row>
    <row r="2615" spans="1:16" x14ac:dyDescent="0.25">
      <c r="A2615" s="61">
        <v>42394</v>
      </c>
      <c r="B2615" s="64" t="str">
        <f t="shared" si="89"/>
        <v>segunda-feira</v>
      </c>
      <c r="C2615" s="49">
        <v>7.4200000000000002E-2</v>
      </c>
      <c r="D2615" s="51">
        <v>7.4800000000000005E-2</v>
      </c>
      <c r="E2615" s="48">
        <v>1518.52</v>
      </c>
      <c r="F2615" s="48">
        <v>1511.31</v>
      </c>
      <c r="G2615" s="52">
        <v>1510.35</v>
      </c>
      <c r="I2615" s="68"/>
      <c r="J2615" s="69"/>
      <c r="K2615" s="69"/>
      <c r="L2615" s="70"/>
      <c r="M2615" s="70"/>
      <c r="N2615" s="68"/>
      <c r="O2615" s="68"/>
      <c r="P2615" s="70"/>
    </row>
    <row r="2616" spans="1:16" x14ac:dyDescent="0.25">
      <c r="A2616" s="61">
        <v>42395</v>
      </c>
      <c r="B2616" s="64" t="str">
        <f t="shared" si="89"/>
        <v>terça-feira</v>
      </c>
      <c r="C2616" s="49">
        <v>7.4200000000000002E-2</v>
      </c>
      <c r="D2616" s="51">
        <v>7.4800000000000005E-2</v>
      </c>
      <c r="E2616" s="48">
        <v>1519.47</v>
      </c>
      <c r="F2616" s="48">
        <v>1512.27</v>
      </c>
      <c r="G2616" s="52">
        <v>1511.31</v>
      </c>
      <c r="I2616" s="68"/>
      <c r="J2616" s="69"/>
      <c r="K2616" s="69"/>
      <c r="L2616" s="70"/>
      <c r="M2616" s="70"/>
      <c r="N2616" s="68"/>
      <c r="O2616" s="68"/>
      <c r="P2616" s="70"/>
    </row>
    <row r="2617" spans="1:16" x14ac:dyDescent="0.25">
      <c r="A2617" s="61">
        <v>42396</v>
      </c>
      <c r="B2617" s="64" t="str">
        <f t="shared" si="89"/>
        <v>quarta-feira</v>
      </c>
      <c r="C2617" s="49">
        <v>7.4099999999999999E-2</v>
      </c>
      <c r="D2617" s="51">
        <v>7.4700000000000003E-2</v>
      </c>
      <c r="E2617" s="48">
        <v>1521.64</v>
      </c>
      <c r="F2617" s="48">
        <v>1514.42</v>
      </c>
      <c r="G2617" s="52">
        <v>1513.47</v>
      </c>
      <c r="I2617" s="68"/>
      <c r="J2617" s="69"/>
      <c r="K2617" s="69"/>
      <c r="L2617" s="70"/>
      <c r="M2617" s="70"/>
      <c r="N2617" s="68"/>
      <c r="O2617" s="68"/>
      <c r="P2617" s="70"/>
    </row>
    <row r="2618" spans="1:16" x14ac:dyDescent="0.25">
      <c r="A2618" s="61">
        <v>42397</v>
      </c>
      <c r="B2618" s="64" t="str">
        <f t="shared" si="89"/>
        <v>quinta-feira</v>
      </c>
      <c r="C2618" s="49">
        <v>7.51E-2</v>
      </c>
      <c r="D2618" s="51">
        <v>7.5700000000000003E-2</v>
      </c>
      <c r="E2618" s="48">
        <v>1510.59</v>
      </c>
      <c r="F2618" s="48">
        <v>1503.44</v>
      </c>
      <c r="G2618" s="52">
        <v>1502.49</v>
      </c>
      <c r="I2618" s="68"/>
      <c r="J2618" s="69"/>
      <c r="K2618" s="69"/>
      <c r="L2618" s="70"/>
      <c r="M2618" s="70"/>
      <c r="N2618" s="68"/>
      <c r="O2618" s="68"/>
      <c r="P2618" s="70"/>
    </row>
    <row r="2619" spans="1:16" x14ac:dyDescent="0.25">
      <c r="A2619" s="61">
        <v>42398</v>
      </c>
      <c r="B2619" s="64" t="str">
        <f t="shared" si="89"/>
        <v>sexta-feira</v>
      </c>
      <c r="C2619" s="49">
        <v>7.3899999999999993E-2</v>
      </c>
      <c r="D2619" s="51">
        <v>7.4499999999999997E-2</v>
      </c>
      <c r="E2619" s="48">
        <v>1527.03</v>
      </c>
      <c r="F2619" s="48">
        <v>1519.79</v>
      </c>
      <c r="G2619" s="52">
        <v>1517.78</v>
      </c>
      <c r="I2619" s="68"/>
      <c r="J2619" s="69"/>
      <c r="K2619" s="69"/>
      <c r="L2619" s="70"/>
      <c r="M2619" s="70"/>
      <c r="N2619" s="68"/>
      <c r="O2619" s="68"/>
      <c r="P2619" s="70"/>
    </row>
    <row r="2620" spans="1:16" x14ac:dyDescent="0.25">
      <c r="A2620" s="61">
        <v>42401</v>
      </c>
      <c r="B2620" s="64" t="str">
        <f t="shared" si="89"/>
        <v>segunda-feira</v>
      </c>
      <c r="C2620" s="49">
        <v>7.4400000000000008E-2</v>
      </c>
      <c r="D2620" s="51">
        <v>7.4999999999999997E-2</v>
      </c>
      <c r="E2620" s="48">
        <v>1521.96</v>
      </c>
      <c r="F2620" s="48">
        <v>1514.75</v>
      </c>
      <c r="G2620" s="52">
        <v>1513.8</v>
      </c>
      <c r="I2620" s="68"/>
      <c r="J2620" s="69"/>
      <c r="K2620" s="69"/>
      <c r="L2620" s="70"/>
      <c r="M2620" s="70"/>
      <c r="N2620" s="68"/>
      <c r="O2620" s="68"/>
      <c r="P2620" s="70"/>
    </row>
    <row r="2621" spans="1:16" x14ac:dyDescent="0.25">
      <c r="A2621" s="61">
        <v>42402</v>
      </c>
      <c r="B2621" s="64" t="str">
        <f t="shared" si="89"/>
        <v>terça-feira</v>
      </c>
      <c r="C2621" s="49">
        <v>7.3300000000000004E-2</v>
      </c>
      <c r="D2621" s="51">
        <v>7.3899999999999993E-2</v>
      </c>
      <c r="E2621" s="48">
        <v>1536.22</v>
      </c>
      <c r="F2621" s="48">
        <v>1528.95</v>
      </c>
      <c r="G2621" s="52">
        <v>1527.99</v>
      </c>
      <c r="I2621" s="68"/>
      <c r="J2621" s="69"/>
      <c r="K2621" s="69"/>
      <c r="L2621" s="70"/>
      <c r="M2621" s="70"/>
      <c r="N2621" s="68"/>
      <c r="O2621" s="68"/>
      <c r="P2621" s="70"/>
    </row>
    <row r="2622" spans="1:16" x14ac:dyDescent="0.25">
      <c r="A2622" s="61">
        <v>42403</v>
      </c>
      <c r="B2622" s="64" t="str">
        <f t="shared" si="89"/>
        <v>quarta-feira</v>
      </c>
      <c r="C2622" s="49">
        <v>7.4700000000000003E-2</v>
      </c>
      <c r="D2622" s="51">
        <v>7.5300000000000006E-2</v>
      </c>
      <c r="E2622" s="48">
        <v>1520.27</v>
      </c>
      <c r="F2622" s="48">
        <v>1513.09</v>
      </c>
      <c r="G2622" s="52">
        <v>1512.13</v>
      </c>
      <c r="I2622" s="68"/>
      <c r="J2622" s="69"/>
      <c r="K2622" s="69"/>
      <c r="L2622" s="70"/>
      <c r="M2622" s="70"/>
      <c r="N2622" s="68"/>
      <c r="O2622" s="68"/>
      <c r="P2622" s="70"/>
    </row>
    <row r="2623" spans="1:16" x14ac:dyDescent="0.25">
      <c r="A2623" s="61">
        <v>42404</v>
      </c>
      <c r="B2623" s="64" t="str">
        <f t="shared" si="89"/>
        <v>quinta-feira</v>
      </c>
      <c r="C2623" s="49">
        <v>7.4200000000000002E-2</v>
      </c>
      <c r="D2623" s="51">
        <v>7.4800000000000005E-2</v>
      </c>
      <c r="E2623" s="48">
        <v>1527.25</v>
      </c>
      <c r="F2623" s="48">
        <v>1520.03</v>
      </c>
      <c r="G2623" s="52">
        <v>1519.07</v>
      </c>
      <c r="I2623" s="68"/>
      <c r="J2623" s="69"/>
      <c r="K2623" s="69"/>
      <c r="L2623" s="70"/>
      <c r="M2623" s="70"/>
      <c r="N2623" s="68"/>
      <c r="O2623" s="68"/>
      <c r="P2623" s="70"/>
    </row>
    <row r="2624" spans="1:16" x14ac:dyDescent="0.25">
      <c r="A2624" s="61">
        <v>42405</v>
      </c>
      <c r="B2624" s="64" t="str">
        <f t="shared" si="89"/>
        <v>sexta-feira</v>
      </c>
      <c r="C2624" s="49">
        <v>7.4700000000000003E-2</v>
      </c>
      <c r="D2624" s="51">
        <v>7.5300000000000006E-2</v>
      </c>
      <c r="E2624" s="48">
        <v>1526.71</v>
      </c>
      <c r="F2624" s="48">
        <v>1519.5</v>
      </c>
      <c r="G2624" s="52">
        <v>1515.98</v>
      </c>
      <c r="I2624" s="68"/>
      <c r="J2624" s="69"/>
      <c r="K2624" s="69"/>
      <c r="L2624" s="70"/>
      <c r="M2624" s="70"/>
      <c r="N2624" s="68"/>
      <c r="O2624" s="68"/>
      <c r="P2624" s="70"/>
    </row>
    <row r="2625" spans="1:16" x14ac:dyDescent="0.25">
      <c r="A2625" s="61">
        <v>42410</v>
      </c>
      <c r="B2625" s="64" t="str">
        <f t="shared" si="89"/>
        <v>quarta-feira</v>
      </c>
      <c r="C2625" s="49">
        <v>7.3899999999999993E-2</v>
      </c>
      <c r="D2625" s="51">
        <v>7.4499999999999997E-2</v>
      </c>
      <c r="E2625" s="48">
        <v>1537.44</v>
      </c>
      <c r="F2625" s="48">
        <v>1530.18</v>
      </c>
      <c r="G2625" s="52">
        <v>1529.12</v>
      </c>
      <c r="I2625" s="68"/>
      <c r="J2625" s="69"/>
      <c r="K2625" s="69"/>
      <c r="L2625" s="70"/>
      <c r="M2625" s="70"/>
      <c r="N2625" s="68"/>
      <c r="O2625" s="68"/>
      <c r="P2625" s="70"/>
    </row>
    <row r="2626" spans="1:16" x14ac:dyDescent="0.25">
      <c r="A2626" s="61">
        <v>42411</v>
      </c>
      <c r="B2626" s="64" t="str">
        <f t="shared" si="89"/>
        <v>quinta-feira</v>
      </c>
      <c r="C2626" s="49">
        <v>7.3200000000000001E-2</v>
      </c>
      <c r="D2626" s="51">
        <v>7.3800000000000004E-2</v>
      </c>
      <c r="E2626" s="48">
        <v>1547.03</v>
      </c>
      <c r="F2626" s="48">
        <v>1539.72</v>
      </c>
      <c r="G2626" s="52">
        <v>1538.66</v>
      </c>
      <c r="I2626" s="68"/>
      <c r="J2626" s="69"/>
      <c r="K2626" s="69"/>
      <c r="L2626" s="70"/>
      <c r="M2626" s="70"/>
      <c r="N2626" s="68"/>
      <c r="O2626" s="68"/>
      <c r="P2626" s="70"/>
    </row>
    <row r="2627" spans="1:16" x14ac:dyDescent="0.25">
      <c r="A2627" s="61">
        <v>42412</v>
      </c>
      <c r="B2627" s="64" t="str">
        <f t="shared" ref="B2627:B2690" si="90">TEXT(A2627,"dddd")</f>
        <v>sexta-feira</v>
      </c>
      <c r="C2627" s="49">
        <v>7.3399999999999993E-2</v>
      </c>
      <c r="D2627" s="51">
        <v>7.400000000000001E-2</v>
      </c>
      <c r="E2627" s="48">
        <v>1546.91</v>
      </c>
      <c r="F2627" s="48">
        <v>1539.6</v>
      </c>
      <c r="G2627" s="52">
        <v>1537.29</v>
      </c>
      <c r="I2627" s="68"/>
      <c r="J2627" s="69"/>
      <c r="K2627" s="69"/>
      <c r="L2627" s="70"/>
      <c r="M2627" s="70"/>
      <c r="N2627" s="68"/>
      <c r="O2627" s="68"/>
      <c r="P2627" s="70"/>
    </row>
    <row r="2628" spans="1:16" x14ac:dyDescent="0.25">
      <c r="A2628" s="61">
        <v>42415</v>
      </c>
      <c r="B2628" s="64" t="str">
        <f t="shared" si="90"/>
        <v>segunda-feira</v>
      </c>
      <c r="C2628" s="49">
        <v>7.2300000000000003E-2</v>
      </c>
      <c r="D2628" s="51">
        <v>7.2900000000000006E-2</v>
      </c>
      <c r="E2628" s="48">
        <v>1561.33</v>
      </c>
      <c r="F2628" s="48">
        <v>1553.95</v>
      </c>
      <c r="G2628" s="52">
        <v>1553.02</v>
      </c>
      <c r="I2628" s="68"/>
      <c r="J2628" s="69"/>
      <c r="K2628" s="69"/>
      <c r="L2628" s="70"/>
      <c r="M2628" s="70"/>
      <c r="N2628" s="68"/>
      <c r="O2628" s="68"/>
      <c r="P2628" s="70"/>
    </row>
    <row r="2629" spans="1:16" x14ac:dyDescent="0.25">
      <c r="A2629" s="61">
        <v>42416</v>
      </c>
      <c r="B2629" s="64" t="str">
        <f t="shared" si="90"/>
        <v>terça-feira</v>
      </c>
      <c r="C2629" s="49">
        <v>7.2000000000000008E-2</v>
      </c>
      <c r="D2629" s="51">
        <v>7.2599999999999998E-2</v>
      </c>
      <c r="E2629" s="48">
        <v>1565.96</v>
      </c>
      <c r="F2629" s="48">
        <v>1558.57</v>
      </c>
      <c r="G2629" s="52">
        <v>1557.63</v>
      </c>
      <c r="I2629" s="68"/>
      <c r="J2629" s="69"/>
      <c r="K2629" s="69"/>
      <c r="L2629" s="70"/>
      <c r="M2629" s="70"/>
      <c r="N2629" s="68"/>
      <c r="O2629" s="68"/>
      <c r="P2629" s="70"/>
    </row>
    <row r="2630" spans="1:16" x14ac:dyDescent="0.25">
      <c r="A2630" s="61">
        <v>42417</v>
      </c>
      <c r="B2630" s="64" t="str">
        <f t="shared" si="90"/>
        <v>quarta-feira</v>
      </c>
      <c r="C2630" s="49">
        <v>7.2000000000000008E-2</v>
      </c>
      <c r="D2630" s="51">
        <v>7.2599999999999998E-2</v>
      </c>
      <c r="E2630" s="48">
        <v>1566.89</v>
      </c>
      <c r="F2630" s="48">
        <v>1559.5</v>
      </c>
      <c r="G2630" s="52">
        <v>1558.57</v>
      </c>
      <c r="I2630" s="68"/>
      <c r="J2630" s="69"/>
      <c r="K2630" s="69"/>
      <c r="L2630" s="70"/>
      <c r="M2630" s="70"/>
      <c r="N2630" s="68"/>
      <c r="O2630" s="68"/>
      <c r="P2630" s="70"/>
    </row>
    <row r="2631" spans="1:16" x14ac:dyDescent="0.25">
      <c r="A2631" s="61">
        <v>42418</v>
      </c>
      <c r="B2631" s="64" t="str">
        <f t="shared" si="90"/>
        <v>quinta-feira</v>
      </c>
      <c r="C2631" s="49">
        <v>7.2000000000000008E-2</v>
      </c>
      <c r="D2631" s="51">
        <v>7.2599999999999998E-2</v>
      </c>
      <c r="E2631" s="48">
        <v>1567.83</v>
      </c>
      <c r="F2631" s="48">
        <v>1560.43</v>
      </c>
      <c r="G2631" s="52">
        <v>1559.5</v>
      </c>
      <c r="I2631" s="68"/>
      <c r="J2631" s="69"/>
      <c r="K2631" s="69"/>
      <c r="L2631" s="70"/>
      <c r="M2631" s="70"/>
      <c r="N2631" s="68"/>
      <c r="O2631" s="68"/>
      <c r="P2631" s="70"/>
    </row>
    <row r="2632" spans="1:16" x14ac:dyDescent="0.25">
      <c r="A2632" s="61">
        <v>42419</v>
      </c>
      <c r="B2632" s="64" t="str">
        <f t="shared" si="90"/>
        <v>sexta-feira</v>
      </c>
      <c r="C2632" s="49">
        <v>7.2999999999999995E-2</v>
      </c>
      <c r="D2632" s="51">
        <v>7.3599999999999999E-2</v>
      </c>
      <c r="E2632" s="48">
        <v>1557.44</v>
      </c>
      <c r="F2632" s="48">
        <v>1550.11</v>
      </c>
      <c r="G2632" s="52">
        <v>1548.19</v>
      </c>
      <c r="I2632" s="68"/>
      <c r="J2632" s="69"/>
      <c r="K2632" s="69"/>
      <c r="L2632" s="70"/>
      <c r="M2632" s="70"/>
      <c r="N2632" s="68"/>
      <c r="O2632" s="68"/>
      <c r="P2632" s="70"/>
    </row>
    <row r="2633" spans="1:16" x14ac:dyDescent="0.25">
      <c r="A2633" s="61">
        <v>42422</v>
      </c>
      <c r="B2633" s="64" t="str">
        <f t="shared" si="90"/>
        <v>segunda-feira</v>
      </c>
      <c r="C2633" s="49">
        <v>7.2700000000000001E-2</v>
      </c>
      <c r="D2633" s="51">
        <v>7.3300000000000004E-2</v>
      </c>
      <c r="E2633" s="48">
        <v>1562.06</v>
      </c>
      <c r="F2633" s="48">
        <v>1554.7</v>
      </c>
      <c r="G2633" s="52">
        <v>1553.77</v>
      </c>
      <c r="I2633" s="68"/>
      <c r="J2633" s="69"/>
      <c r="K2633" s="69"/>
      <c r="L2633" s="70"/>
      <c r="M2633" s="70"/>
      <c r="N2633" s="68"/>
      <c r="O2633" s="68"/>
      <c r="P2633" s="70"/>
    </row>
    <row r="2634" spans="1:16" x14ac:dyDescent="0.25">
      <c r="A2634" s="61">
        <v>42423</v>
      </c>
      <c r="B2634" s="64" t="str">
        <f t="shared" si="90"/>
        <v>terça-feira</v>
      </c>
      <c r="C2634" s="49">
        <v>7.1500000000000008E-2</v>
      </c>
      <c r="D2634" s="51">
        <v>7.2099999999999997E-2</v>
      </c>
      <c r="E2634" s="48">
        <v>1577.83</v>
      </c>
      <c r="F2634" s="48">
        <v>1570.39</v>
      </c>
      <c r="G2634" s="52">
        <v>1569.46</v>
      </c>
      <c r="I2634" s="68"/>
      <c r="J2634" s="69"/>
      <c r="K2634" s="69"/>
      <c r="L2634" s="70"/>
      <c r="M2634" s="70"/>
      <c r="N2634" s="68"/>
      <c r="O2634" s="68"/>
      <c r="P2634" s="70"/>
    </row>
    <row r="2635" spans="1:16" x14ac:dyDescent="0.25">
      <c r="A2635" s="61">
        <v>42424</v>
      </c>
      <c r="B2635" s="64" t="str">
        <f t="shared" si="90"/>
        <v>quarta-feira</v>
      </c>
      <c r="C2635" s="49">
        <v>7.1399999999999991E-2</v>
      </c>
      <c r="D2635" s="51">
        <v>7.2000000000000008E-2</v>
      </c>
      <c r="E2635" s="48">
        <v>1580.28</v>
      </c>
      <c r="F2635" s="48">
        <v>1572.84</v>
      </c>
      <c r="G2635" s="52">
        <v>1571.87</v>
      </c>
      <c r="I2635" s="68"/>
      <c r="J2635" s="69"/>
      <c r="K2635" s="69"/>
      <c r="L2635" s="70"/>
      <c r="M2635" s="70"/>
      <c r="N2635" s="68"/>
      <c r="O2635" s="68"/>
      <c r="P2635" s="70"/>
    </row>
    <row r="2636" spans="1:16" x14ac:dyDescent="0.25">
      <c r="A2636" s="61">
        <v>42425</v>
      </c>
      <c r="B2636" s="64" t="str">
        <f t="shared" si="90"/>
        <v>quinta-feira</v>
      </c>
      <c r="C2636" s="49">
        <v>7.0999999999999994E-2</v>
      </c>
      <c r="D2636" s="51">
        <v>7.1599999999999997E-2</v>
      </c>
      <c r="E2636" s="48">
        <v>1586.23</v>
      </c>
      <c r="F2636" s="48">
        <v>1578.76</v>
      </c>
      <c r="G2636" s="52">
        <v>1577.8</v>
      </c>
      <c r="I2636" s="68"/>
      <c r="J2636" s="69"/>
      <c r="K2636" s="69"/>
      <c r="L2636" s="70"/>
      <c r="M2636" s="70"/>
      <c r="N2636" s="68"/>
      <c r="O2636" s="68"/>
      <c r="P2636" s="70"/>
    </row>
    <row r="2637" spans="1:16" x14ac:dyDescent="0.25">
      <c r="A2637" s="61">
        <v>42426</v>
      </c>
      <c r="B2637" s="64" t="str">
        <f t="shared" si="90"/>
        <v>sexta-feira</v>
      </c>
      <c r="C2637" s="49">
        <v>7.1300000000000002E-2</v>
      </c>
      <c r="D2637" s="51">
        <v>7.1900000000000006E-2</v>
      </c>
      <c r="E2637" s="48">
        <v>1584.52</v>
      </c>
      <c r="F2637" s="48">
        <v>1577.06</v>
      </c>
      <c r="G2637" s="52">
        <v>1575.04</v>
      </c>
      <c r="I2637" s="68"/>
      <c r="J2637" s="69"/>
      <c r="K2637" s="69"/>
      <c r="L2637" s="70"/>
      <c r="M2637" s="70"/>
      <c r="N2637" s="68"/>
      <c r="O2637" s="68"/>
      <c r="P2637" s="70"/>
    </row>
    <row r="2638" spans="1:16" x14ac:dyDescent="0.25">
      <c r="A2638" s="61">
        <v>42429</v>
      </c>
      <c r="B2638" s="64" t="str">
        <f t="shared" si="90"/>
        <v>segunda-feira</v>
      </c>
      <c r="C2638" s="49">
        <v>7.1500000000000008E-2</v>
      </c>
      <c r="D2638" s="51">
        <v>7.2099999999999997E-2</v>
      </c>
      <c r="E2638" s="48">
        <v>1582.99</v>
      </c>
      <c r="F2638" s="48">
        <v>1575.55</v>
      </c>
      <c r="G2638" s="52">
        <v>1574.58</v>
      </c>
      <c r="I2638" s="68"/>
      <c r="J2638" s="69"/>
      <c r="K2638" s="69"/>
      <c r="L2638" s="70"/>
      <c r="M2638" s="70"/>
      <c r="N2638" s="68"/>
      <c r="O2638" s="68"/>
      <c r="P2638" s="70"/>
    </row>
    <row r="2639" spans="1:16" x14ac:dyDescent="0.25">
      <c r="A2639" s="61">
        <v>42430</v>
      </c>
      <c r="B2639" s="64" t="str">
        <f t="shared" si="90"/>
        <v>terça-feira</v>
      </c>
      <c r="C2639" s="49">
        <v>7.0499999999999993E-2</v>
      </c>
      <c r="D2639" s="51">
        <v>7.1099999999999997E-2</v>
      </c>
      <c r="E2639" s="48">
        <v>1596.46</v>
      </c>
      <c r="F2639" s="48">
        <v>1588.95</v>
      </c>
      <c r="G2639" s="52">
        <v>1587.98</v>
      </c>
      <c r="I2639" s="68"/>
      <c r="J2639" s="69"/>
      <c r="K2639" s="69"/>
      <c r="L2639" s="70"/>
      <c r="M2639" s="70"/>
      <c r="N2639" s="68"/>
      <c r="O2639" s="68"/>
      <c r="P2639" s="70"/>
    </row>
    <row r="2640" spans="1:16" x14ac:dyDescent="0.25">
      <c r="A2640" s="61">
        <v>42431</v>
      </c>
      <c r="B2640" s="64" t="str">
        <f t="shared" si="90"/>
        <v>quarta-feira</v>
      </c>
      <c r="C2640" s="49">
        <v>6.9800000000000001E-2</v>
      </c>
      <c r="D2640" s="51">
        <v>7.0400000000000004E-2</v>
      </c>
      <c r="E2640" s="48">
        <v>1606.25</v>
      </c>
      <c r="F2640" s="48">
        <v>1598.69</v>
      </c>
      <c r="G2640" s="52">
        <v>1597.72</v>
      </c>
      <c r="I2640" s="68"/>
      <c r="J2640" s="69"/>
      <c r="K2640" s="69"/>
      <c r="L2640" s="70"/>
      <c r="M2640" s="70"/>
      <c r="N2640" s="68"/>
      <c r="O2640" s="68"/>
      <c r="P2640" s="70"/>
    </row>
    <row r="2641" spans="1:16" x14ac:dyDescent="0.25">
      <c r="A2641" s="61">
        <v>42432</v>
      </c>
      <c r="B2641" s="64" t="str">
        <f t="shared" si="90"/>
        <v>quinta-feira</v>
      </c>
      <c r="C2641" s="49">
        <v>6.9800000000000001E-2</v>
      </c>
      <c r="D2641" s="51">
        <v>7.0400000000000004E-2</v>
      </c>
      <c r="E2641" s="48">
        <v>1607.22</v>
      </c>
      <c r="F2641" s="48">
        <v>1599.66</v>
      </c>
      <c r="G2641" s="52">
        <v>1598.69</v>
      </c>
      <c r="I2641" s="68"/>
      <c r="J2641" s="69"/>
      <c r="K2641" s="69"/>
      <c r="L2641" s="70"/>
      <c r="M2641" s="70"/>
      <c r="N2641" s="68"/>
      <c r="O2641" s="68"/>
      <c r="P2641" s="70"/>
    </row>
    <row r="2642" spans="1:16" x14ac:dyDescent="0.25">
      <c r="A2642" s="61">
        <v>42433</v>
      </c>
      <c r="B2642" s="64" t="str">
        <f t="shared" si="90"/>
        <v>sexta-feira</v>
      </c>
      <c r="C2642" s="49">
        <v>6.4899999999999999E-2</v>
      </c>
      <c r="D2642" s="51">
        <v>6.5500000000000003E-2</v>
      </c>
      <c r="E2642" s="48">
        <v>1672.62</v>
      </c>
      <c r="F2642" s="48">
        <v>1664.71</v>
      </c>
      <c r="G2642" s="52">
        <v>1662.61</v>
      </c>
      <c r="I2642" s="68"/>
      <c r="J2642" s="69"/>
      <c r="K2642" s="69"/>
      <c r="L2642" s="70"/>
      <c r="M2642" s="70"/>
      <c r="N2642" s="68"/>
      <c r="O2642" s="68"/>
      <c r="P2642" s="70"/>
    </row>
    <row r="2643" spans="1:16" x14ac:dyDescent="0.25">
      <c r="A2643" s="61">
        <v>42436</v>
      </c>
      <c r="B2643" s="64" t="str">
        <f t="shared" si="90"/>
        <v>segunda-feira</v>
      </c>
      <c r="C2643" s="49">
        <v>6.7099999999999993E-2</v>
      </c>
      <c r="D2643" s="51">
        <v>6.7699999999999996E-2</v>
      </c>
      <c r="E2643" s="48">
        <v>1644.82</v>
      </c>
      <c r="F2643" s="48">
        <v>1637.06</v>
      </c>
      <c r="G2643" s="52">
        <v>1636.09</v>
      </c>
      <c r="I2643" s="68"/>
      <c r="J2643" s="69"/>
      <c r="K2643" s="69"/>
      <c r="L2643" s="70"/>
      <c r="M2643" s="70"/>
      <c r="N2643" s="68"/>
      <c r="O2643" s="68"/>
      <c r="P2643" s="70"/>
    </row>
    <row r="2644" spans="1:16" x14ac:dyDescent="0.25">
      <c r="A2644" s="61">
        <v>42437</v>
      </c>
      <c r="B2644" s="64" t="str">
        <f t="shared" si="90"/>
        <v>terça-feira</v>
      </c>
      <c r="C2644" s="49">
        <v>6.88E-2</v>
      </c>
      <c r="D2644" s="51">
        <v>6.9400000000000003E-2</v>
      </c>
      <c r="E2644" s="48">
        <v>1623.93</v>
      </c>
      <c r="F2644" s="48">
        <v>1616.29</v>
      </c>
      <c r="G2644" s="52">
        <v>1615.32</v>
      </c>
      <c r="I2644" s="68"/>
      <c r="J2644" s="69"/>
      <c r="K2644" s="69"/>
      <c r="L2644" s="70"/>
      <c r="M2644" s="70"/>
      <c r="N2644" s="68"/>
      <c r="O2644" s="68"/>
      <c r="P2644" s="70"/>
    </row>
    <row r="2645" spans="1:16" x14ac:dyDescent="0.25">
      <c r="A2645" s="61">
        <v>42438</v>
      </c>
      <c r="B2645" s="64" t="str">
        <f t="shared" si="90"/>
        <v>quarta-feira</v>
      </c>
      <c r="C2645" s="49">
        <v>6.6500000000000004E-2</v>
      </c>
      <c r="D2645" s="51">
        <v>6.7099999999999993E-2</v>
      </c>
      <c r="E2645" s="48">
        <v>1653.48</v>
      </c>
      <c r="F2645" s="48">
        <v>1645.69</v>
      </c>
      <c r="G2645" s="52">
        <v>1644.76</v>
      </c>
      <c r="I2645" s="68"/>
      <c r="J2645" s="69"/>
      <c r="K2645" s="69"/>
      <c r="L2645" s="70"/>
      <c r="M2645" s="70"/>
      <c r="N2645" s="68"/>
      <c r="O2645" s="68"/>
      <c r="P2645" s="70"/>
    </row>
    <row r="2646" spans="1:16" x14ac:dyDescent="0.25">
      <c r="A2646" s="61">
        <v>42439</v>
      </c>
      <c r="B2646" s="64" t="str">
        <f t="shared" si="90"/>
        <v>quinta-feira</v>
      </c>
      <c r="C2646" s="49">
        <v>6.6100000000000006E-2</v>
      </c>
      <c r="D2646" s="51">
        <v>6.6699999999999995E-2</v>
      </c>
      <c r="E2646" s="48">
        <v>1659.63</v>
      </c>
      <c r="F2646" s="48">
        <v>1651.81</v>
      </c>
      <c r="G2646" s="52">
        <v>1650.88</v>
      </c>
      <c r="I2646" s="68"/>
      <c r="J2646" s="69"/>
      <c r="K2646" s="69"/>
      <c r="L2646" s="70"/>
      <c r="M2646" s="70"/>
      <c r="N2646" s="68"/>
      <c r="O2646" s="68"/>
      <c r="P2646" s="70"/>
    </row>
    <row r="2647" spans="1:16" x14ac:dyDescent="0.25">
      <c r="A2647" s="61">
        <v>42440</v>
      </c>
      <c r="B2647" s="64" t="str">
        <f t="shared" si="90"/>
        <v>sexta-feira</v>
      </c>
      <c r="C2647" s="49">
        <v>6.6000000000000003E-2</v>
      </c>
      <c r="D2647" s="51">
        <v>6.6600000000000006E-2</v>
      </c>
      <c r="E2647" s="48">
        <v>1662.9</v>
      </c>
      <c r="F2647" s="48">
        <v>1655.07</v>
      </c>
      <c r="G2647" s="52">
        <v>1653.11</v>
      </c>
      <c r="I2647" s="68"/>
      <c r="J2647" s="69"/>
      <c r="K2647" s="69"/>
      <c r="L2647" s="70"/>
      <c r="M2647" s="70"/>
      <c r="N2647" s="68"/>
      <c r="O2647" s="68"/>
      <c r="P2647" s="70"/>
    </row>
    <row r="2648" spans="1:16" x14ac:dyDescent="0.25">
      <c r="A2648" s="61">
        <v>42443</v>
      </c>
      <c r="B2648" s="64" t="str">
        <f t="shared" si="90"/>
        <v>segunda-feira</v>
      </c>
      <c r="C2648" s="49">
        <v>6.5299999999999997E-2</v>
      </c>
      <c r="D2648" s="51">
        <v>6.59E-2</v>
      </c>
      <c r="E2648" s="48">
        <v>1673.03</v>
      </c>
      <c r="F2648" s="48">
        <v>1665.15</v>
      </c>
      <c r="G2648" s="52">
        <v>1664.21</v>
      </c>
      <c r="I2648" s="68"/>
      <c r="J2648" s="69"/>
      <c r="K2648" s="69"/>
      <c r="L2648" s="70"/>
      <c r="M2648" s="70"/>
      <c r="N2648" s="68"/>
      <c r="O2648" s="68"/>
      <c r="P2648" s="70"/>
    </row>
    <row r="2649" spans="1:16" x14ac:dyDescent="0.25">
      <c r="A2649" s="61">
        <v>42444</v>
      </c>
      <c r="B2649" s="64" t="str">
        <f t="shared" si="90"/>
        <v>terça-feira</v>
      </c>
      <c r="C2649" s="49">
        <v>6.7900000000000002E-2</v>
      </c>
      <c r="D2649" s="51">
        <v>6.8499999999999991E-2</v>
      </c>
      <c r="E2649" s="48">
        <v>1639.88</v>
      </c>
      <c r="F2649" s="48">
        <v>1632.18</v>
      </c>
      <c r="G2649" s="52">
        <v>1631.47</v>
      </c>
      <c r="I2649" s="68"/>
      <c r="J2649" s="69"/>
      <c r="K2649" s="69"/>
      <c r="L2649" s="70"/>
      <c r="M2649" s="70"/>
      <c r="N2649" s="68"/>
      <c r="O2649" s="68"/>
      <c r="P2649" s="70"/>
    </row>
    <row r="2650" spans="1:16" x14ac:dyDescent="0.25">
      <c r="A2650" s="61">
        <v>42445</v>
      </c>
      <c r="B2650" s="64" t="str">
        <f t="shared" si="90"/>
        <v>quarta-feira</v>
      </c>
      <c r="C2650" s="49">
        <v>7.0199999999999999E-2</v>
      </c>
      <c r="D2650" s="51">
        <v>7.0800000000000002E-2</v>
      </c>
      <c r="E2650" s="48">
        <v>1611.28</v>
      </c>
      <c r="F2650" s="48">
        <v>1603.73</v>
      </c>
      <c r="G2650" s="52">
        <v>1603.02</v>
      </c>
      <c r="I2650" s="68"/>
      <c r="J2650" s="69"/>
      <c r="K2650" s="69"/>
      <c r="L2650" s="70"/>
      <c r="M2650" s="70"/>
      <c r="N2650" s="68"/>
      <c r="O2650" s="68"/>
      <c r="P2650" s="70"/>
    </row>
    <row r="2651" spans="1:16" x14ac:dyDescent="0.25">
      <c r="A2651" s="61">
        <v>42446</v>
      </c>
      <c r="B2651" s="64" t="str">
        <f t="shared" si="90"/>
        <v>quinta-feira</v>
      </c>
      <c r="C2651" s="49">
        <v>6.7500000000000004E-2</v>
      </c>
      <c r="D2651" s="51">
        <v>6.8099999999999994E-2</v>
      </c>
      <c r="E2651" s="48">
        <v>1646.44</v>
      </c>
      <c r="F2651" s="48">
        <v>1638.71</v>
      </c>
      <c r="G2651" s="52">
        <v>1638.01</v>
      </c>
      <c r="I2651" s="68"/>
      <c r="J2651" s="69"/>
      <c r="K2651" s="69"/>
      <c r="L2651" s="70"/>
      <c r="M2651" s="70"/>
      <c r="N2651" s="68"/>
      <c r="O2651" s="68"/>
      <c r="P2651" s="70"/>
    </row>
    <row r="2652" spans="1:16" x14ac:dyDescent="0.25">
      <c r="A2652" s="61">
        <v>42447</v>
      </c>
      <c r="B2652" s="64" t="str">
        <f t="shared" si="90"/>
        <v>sexta-feira</v>
      </c>
      <c r="C2652" s="49">
        <v>6.59E-2</v>
      </c>
      <c r="D2652" s="51">
        <v>6.6500000000000004E-2</v>
      </c>
      <c r="E2652" s="48">
        <v>1668.51</v>
      </c>
      <c r="F2652" s="48">
        <v>1660.67</v>
      </c>
      <c r="G2652" s="52">
        <v>1659.41</v>
      </c>
      <c r="I2652" s="68"/>
      <c r="J2652" s="69"/>
      <c r="K2652" s="69"/>
      <c r="L2652" s="70"/>
      <c r="M2652" s="70"/>
      <c r="N2652" s="68"/>
      <c r="O2652" s="68"/>
      <c r="P2652" s="70"/>
    </row>
    <row r="2653" spans="1:16" x14ac:dyDescent="0.25">
      <c r="A2653" s="61">
        <v>42450</v>
      </c>
      <c r="B2653" s="64" t="str">
        <f t="shared" si="90"/>
        <v>segunda-feira</v>
      </c>
      <c r="C2653" s="49">
        <v>6.4899999999999999E-2</v>
      </c>
      <c r="D2653" s="51">
        <v>6.5500000000000003E-2</v>
      </c>
      <c r="E2653" s="48">
        <v>1682.36</v>
      </c>
      <c r="F2653" s="48">
        <v>1674.46</v>
      </c>
      <c r="G2653" s="52">
        <v>1673.75</v>
      </c>
      <c r="I2653" s="68"/>
      <c r="J2653" s="69"/>
      <c r="K2653" s="69"/>
      <c r="L2653" s="70"/>
      <c r="M2653" s="70"/>
      <c r="N2653" s="68"/>
      <c r="O2653" s="68"/>
      <c r="P2653" s="70"/>
    </row>
    <row r="2654" spans="1:16" x14ac:dyDescent="0.25">
      <c r="A2654" s="61">
        <v>42451</v>
      </c>
      <c r="B2654" s="64" t="str">
        <f t="shared" si="90"/>
        <v>terça-feira</v>
      </c>
      <c r="C2654" s="49">
        <v>6.3600000000000004E-2</v>
      </c>
      <c r="D2654" s="51">
        <v>6.4199999999999993E-2</v>
      </c>
      <c r="E2654" s="48">
        <v>1700.35</v>
      </c>
      <c r="F2654" s="48">
        <v>1692.35</v>
      </c>
      <c r="G2654" s="52">
        <v>1691.65</v>
      </c>
      <c r="I2654" s="68"/>
      <c r="J2654" s="69"/>
      <c r="K2654" s="69"/>
      <c r="L2654" s="70"/>
      <c r="M2654" s="70"/>
      <c r="N2654" s="68"/>
      <c r="O2654" s="68"/>
      <c r="P2654" s="70"/>
    </row>
    <row r="2655" spans="1:16" x14ac:dyDescent="0.25">
      <c r="A2655" s="61">
        <v>42452</v>
      </c>
      <c r="B2655" s="64" t="str">
        <f t="shared" si="90"/>
        <v>quarta-feira</v>
      </c>
      <c r="C2655" s="49">
        <v>6.2E-2</v>
      </c>
      <c r="D2655" s="51">
        <v>6.2600000000000003E-2</v>
      </c>
      <c r="E2655" s="48">
        <v>1722.58</v>
      </c>
      <c r="F2655" s="48">
        <v>1714.47</v>
      </c>
      <c r="G2655" s="52">
        <v>1713.77</v>
      </c>
      <c r="I2655" s="68"/>
      <c r="J2655" s="69"/>
      <c r="K2655" s="69"/>
      <c r="L2655" s="70"/>
      <c r="M2655" s="70"/>
      <c r="N2655" s="68"/>
      <c r="O2655" s="68"/>
      <c r="P2655" s="70"/>
    </row>
    <row r="2656" spans="1:16" x14ac:dyDescent="0.25">
      <c r="A2656" s="61">
        <v>42453</v>
      </c>
      <c r="B2656" s="64" t="str">
        <f t="shared" si="90"/>
        <v>quinta-feira</v>
      </c>
      <c r="C2656" s="49">
        <v>6.5099999999999991E-2</v>
      </c>
      <c r="D2656" s="51">
        <v>6.5700000000000008E-2</v>
      </c>
      <c r="E2656" s="48">
        <v>1682.32</v>
      </c>
      <c r="F2656" s="48">
        <v>1674.43</v>
      </c>
      <c r="G2656" s="52">
        <v>1672.99</v>
      </c>
      <c r="I2656" s="68"/>
      <c r="J2656" s="69"/>
      <c r="K2656" s="69"/>
      <c r="L2656" s="70"/>
      <c r="M2656" s="70"/>
      <c r="N2656" s="68"/>
      <c r="O2656" s="68"/>
      <c r="P2656" s="70"/>
    </row>
    <row r="2657" spans="1:16" x14ac:dyDescent="0.25">
      <c r="A2657" s="61">
        <v>42457</v>
      </c>
      <c r="B2657" s="64" t="str">
        <f t="shared" si="90"/>
        <v>segunda-feira</v>
      </c>
      <c r="C2657" s="49">
        <v>6.4100000000000004E-2</v>
      </c>
      <c r="D2657" s="51">
        <v>6.4699999999999994E-2</v>
      </c>
      <c r="E2657" s="48">
        <v>1696.25</v>
      </c>
      <c r="F2657" s="48">
        <v>1688.29</v>
      </c>
      <c r="G2657" s="52">
        <v>1687.61</v>
      </c>
      <c r="I2657" s="68"/>
      <c r="J2657" s="69"/>
      <c r="K2657" s="69"/>
      <c r="L2657" s="70"/>
      <c r="M2657" s="70"/>
      <c r="N2657" s="68"/>
      <c r="O2657" s="68"/>
      <c r="P2657" s="70"/>
    </row>
    <row r="2658" spans="1:16" x14ac:dyDescent="0.25">
      <c r="A2658" s="61">
        <v>42458</v>
      </c>
      <c r="B2658" s="64" t="str">
        <f t="shared" si="90"/>
        <v>terça-feira</v>
      </c>
      <c r="C2658" s="49">
        <v>6.3600000000000004E-2</v>
      </c>
      <c r="D2658" s="51">
        <v>6.4199999999999993E-2</v>
      </c>
      <c r="E2658" s="48">
        <v>1703.6</v>
      </c>
      <c r="F2658" s="48">
        <v>1695.6</v>
      </c>
      <c r="G2658" s="52">
        <v>1694.92</v>
      </c>
      <c r="I2658" s="68"/>
      <c r="J2658" s="69"/>
      <c r="K2658" s="69"/>
      <c r="L2658" s="70"/>
      <c r="M2658" s="70"/>
      <c r="N2658" s="68"/>
      <c r="O2658" s="68"/>
      <c r="P2658" s="70"/>
    </row>
    <row r="2659" spans="1:16" x14ac:dyDescent="0.25">
      <c r="A2659" s="61">
        <v>42459</v>
      </c>
      <c r="B2659" s="64" t="str">
        <f t="shared" si="90"/>
        <v>quarta-feira</v>
      </c>
      <c r="C2659" s="49">
        <v>6.3099999999999989E-2</v>
      </c>
      <c r="D2659" s="51">
        <v>6.3700000000000007E-2</v>
      </c>
      <c r="E2659" s="48">
        <v>1710.97</v>
      </c>
      <c r="F2659" s="48">
        <v>1702.93</v>
      </c>
      <c r="G2659" s="52">
        <v>1702.26</v>
      </c>
      <c r="I2659" s="68"/>
      <c r="J2659" s="69"/>
      <c r="K2659" s="69"/>
      <c r="L2659" s="70"/>
      <c r="M2659" s="70"/>
      <c r="N2659" s="68"/>
      <c r="O2659" s="68"/>
      <c r="P2659" s="70"/>
    </row>
    <row r="2660" spans="1:16" x14ac:dyDescent="0.25">
      <c r="A2660" s="61">
        <v>42460</v>
      </c>
      <c r="B2660" s="64" t="str">
        <f t="shared" si="90"/>
        <v>quinta-feira</v>
      </c>
      <c r="C2660" s="49">
        <v>6.5000000000000002E-2</v>
      </c>
      <c r="D2660" s="51">
        <v>6.5599999999999992E-2</v>
      </c>
      <c r="E2660" s="48">
        <v>1686.35</v>
      </c>
      <c r="F2660" s="48">
        <v>1678.45</v>
      </c>
      <c r="G2660" s="52">
        <v>1677.77</v>
      </c>
      <c r="I2660" s="68"/>
      <c r="J2660" s="69"/>
      <c r="K2660" s="69"/>
      <c r="L2660" s="70"/>
      <c r="M2660" s="70"/>
      <c r="N2660" s="68"/>
      <c r="O2660" s="68"/>
      <c r="P2660" s="70"/>
    </row>
    <row r="2661" spans="1:16" x14ac:dyDescent="0.25">
      <c r="A2661" s="61">
        <v>42461</v>
      </c>
      <c r="B2661" s="64" t="str">
        <f t="shared" si="90"/>
        <v>sexta-feira</v>
      </c>
      <c r="C2661" s="49">
        <v>6.5199999999999994E-2</v>
      </c>
      <c r="D2661" s="51">
        <v>6.5799999999999997E-2</v>
      </c>
      <c r="E2661" s="48">
        <v>1684.9</v>
      </c>
      <c r="F2661" s="48">
        <v>1677.01</v>
      </c>
      <c r="G2661" s="52">
        <v>1675.82</v>
      </c>
      <c r="I2661" s="68"/>
      <c r="J2661" s="69"/>
      <c r="K2661" s="69"/>
      <c r="L2661" s="70"/>
      <c r="M2661" s="70"/>
      <c r="N2661" s="68"/>
      <c r="O2661" s="68"/>
      <c r="P2661" s="70"/>
    </row>
    <row r="2662" spans="1:16" x14ac:dyDescent="0.25">
      <c r="A2662" s="61">
        <v>42464</v>
      </c>
      <c r="B2662" s="64" t="str">
        <f t="shared" si="90"/>
        <v>segunda-feira</v>
      </c>
      <c r="C2662" s="49">
        <v>6.4600000000000005E-2</v>
      </c>
      <c r="D2662" s="51">
        <v>6.5199999999999994E-2</v>
      </c>
      <c r="E2662" s="48">
        <v>1693.5</v>
      </c>
      <c r="F2662" s="48">
        <v>1685.57</v>
      </c>
      <c r="G2662" s="52">
        <v>1684.9</v>
      </c>
      <c r="I2662" s="68"/>
      <c r="J2662" s="69"/>
      <c r="K2662" s="69"/>
      <c r="L2662" s="70"/>
      <c r="M2662" s="70"/>
      <c r="N2662" s="68"/>
      <c r="O2662" s="68"/>
      <c r="P2662" s="70"/>
    </row>
    <row r="2663" spans="1:16" x14ac:dyDescent="0.25">
      <c r="A2663" s="61">
        <v>42465</v>
      </c>
      <c r="B2663" s="64" t="str">
        <f t="shared" si="90"/>
        <v>terça-feira</v>
      </c>
      <c r="C2663" s="49">
        <v>6.6299999999999998E-2</v>
      </c>
      <c r="D2663" s="51">
        <v>6.6900000000000001E-2</v>
      </c>
      <c r="E2663" s="48">
        <v>1671.82</v>
      </c>
      <c r="F2663" s="48">
        <v>1664.01</v>
      </c>
      <c r="G2663" s="52">
        <v>1663.33</v>
      </c>
      <c r="I2663" s="68"/>
      <c r="J2663" s="69"/>
      <c r="K2663" s="69"/>
      <c r="L2663" s="70"/>
      <c r="M2663" s="70"/>
      <c r="N2663" s="68"/>
      <c r="O2663" s="68"/>
      <c r="P2663" s="70"/>
    </row>
    <row r="2664" spans="1:16" x14ac:dyDescent="0.25">
      <c r="A2664" s="61">
        <v>42466</v>
      </c>
      <c r="B2664" s="64" t="str">
        <f t="shared" si="90"/>
        <v>quarta-feira</v>
      </c>
      <c r="C2664" s="49">
        <v>6.6299999999999998E-2</v>
      </c>
      <c r="D2664" s="51">
        <v>6.6900000000000001E-2</v>
      </c>
      <c r="E2664" s="48">
        <v>1672.5</v>
      </c>
      <c r="F2664" s="48">
        <v>1664.69</v>
      </c>
      <c r="G2664" s="52">
        <v>1664.01</v>
      </c>
      <c r="I2664" s="68"/>
      <c r="J2664" s="69"/>
      <c r="K2664" s="69"/>
      <c r="L2664" s="70"/>
      <c r="M2664" s="70"/>
      <c r="N2664" s="68"/>
      <c r="O2664" s="68"/>
      <c r="P2664" s="70"/>
    </row>
    <row r="2665" spans="1:16" x14ac:dyDescent="0.25">
      <c r="A2665" s="61">
        <v>42467</v>
      </c>
      <c r="B2665" s="64" t="str">
        <f t="shared" si="90"/>
        <v>quinta-feira</v>
      </c>
      <c r="C2665" s="49">
        <v>6.6900000000000001E-2</v>
      </c>
      <c r="D2665" s="51">
        <v>6.7500000000000004E-2</v>
      </c>
      <c r="E2665" s="48">
        <v>1665.37</v>
      </c>
      <c r="F2665" s="48">
        <v>1657.6</v>
      </c>
      <c r="G2665" s="52">
        <v>1656.92</v>
      </c>
      <c r="I2665" s="68"/>
      <c r="J2665" s="69"/>
      <c r="K2665" s="69"/>
      <c r="L2665" s="70"/>
      <c r="M2665" s="70"/>
      <c r="N2665" s="68"/>
      <c r="O2665" s="68"/>
      <c r="P2665" s="70"/>
    </row>
    <row r="2666" spans="1:16" x14ac:dyDescent="0.25">
      <c r="A2666" s="61">
        <v>42468</v>
      </c>
      <c r="B2666" s="64" t="str">
        <f t="shared" si="90"/>
        <v>sexta-feira</v>
      </c>
      <c r="C2666" s="49">
        <v>6.59E-2</v>
      </c>
      <c r="D2666" s="51">
        <v>6.6500000000000004E-2</v>
      </c>
      <c r="E2666" s="48">
        <v>1679.02</v>
      </c>
      <c r="F2666" s="48">
        <v>1671.18</v>
      </c>
      <c r="G2666" s="52">
        <v>1670.06</v>
      </c>
      <c r="I2666" s="68"/>
      <c r="J2666" s="69"/>
      <c r="K2666" s="69"/>
      <c r="L2666" s="70"/>
      <c r="M2666" s="70"/>
      <c r="N2666" s="68"/>
      <c r="O2666" s="68"/>
      <c r="P2666" s="70"/>
    </row>
    <row r="2667" spans="1:16" x14ac:dyDescent="0.25">
      <c r="A2667" s="61">
        <v>42471</v>
      </c>
      <c r="B2667" s="64" t="str">
        <f t="shared" si="90"/>
        <v>segunda-feira</v>
      </c>
      <c r="C2667" s="49">
        <v>6.4899999999999999E-2</v>
      </c>
      <c r="D2667" s="51">
        <v>6.5500000000000003E-2</v>
      </c>
      <c r="E2667" s="48">
        <v>1692.82</v>
      </c>
      <c r="F2667" s="48">
        <v>1684.92</v>
      </c>
      <c r="G2667" s="52">
        <v>1684.26</v>
      </c>
      <c r="I2667" s="68"/>
      <c r="J2667" s="69"/>
      <c r="K2667" s="69"/>
      <c r="L2667" s="70"/>
      <c r="M2667" s="70"/>
      <c r="N2667" s="68"/>
      <c r="O2667" s="68"/>
      <c r="P2667" s="70"/>
    </row>
    <row r="2668" spans="1:16" x14ac:dyDescent="0.25">
      <c r="A2668" s="61">
        <v>42472</v>
      </c>
      <c r="B2668" s="64" t="str">
        <f t="shared" si="90"/>
        <v>terça-feira</v>
      </c>
      <c r="C2668" s="49">
        <v>6.3700000000000007E-2</v>
      </c>
      <c r="D2668" s="51">
        <v>6.4299999999999996E-2</v>
      </c>
      <c r="E2668" s="48">
        <v>1709.41</v>
      </c>
      <c r="F2668" s="48">
        <v>1701.43</v>
      </c>
      <c r="G2668" s="52">
        <v>1700.77</v>
      </c>
      <c r="I2668" s="68"/>
      <c r="J2668" s="69"/>
      <c r="K2668" s="69"/>
      <c r="L2668" s="70"/>
      <c r="M2668" s="70"/>
      <c r="N2668" s="68"/>
      <c r="O2668" s="68"/>
      <c r="P2668" s="70"/>
    </row>
    <row r="2669" spans="1:16" x14ac:dyDescent="0.25">
      <c r="A2669" s="61">
        <v>42473</v>
      </c>
      <c r="B2669" s="64" t="str">
        <f t="shared" si="90"/>
        <v>quarta-feira</v>
      </c>
      <c r="C2669" s="49">
        <v>6.3200000000000006E-2</v>
      </c>
      <c r="D2669" s="51">
        <v>6.3799999999999996E-2</v>
      </c>
      <c r="E2669" s="48">
        <v>1716.76</v>
      </c>
      <c r="F2669" s="48">
        <v>1708.74</v>
      </c>
      <c r="G2669" s="52">
        <v>1708.08</v>
      </c>
      <c r="I2669" s="68"/>
      <c r="J2669" s="69"/>
      <c r="K2669" s="69"/>
      <c r="L2669" s="70"/>
      <c r="M2669" s="70"/>
      <c r="N2669" s="68"/>
      <c r="O2669" s="68"/>
      <c r="P2669" s="70"/>
    </row>
    <row r="2670" spans="1:16" x14ac:dyDescent="0.25">
      <c r="A2670" s="61">
        <v>42474</v>
      </c>
      <c r="B2670" s="64" t="str">
        <f t="shared" si="90"/>
        <v>quinta-feira</v>
      </c>
      <c r="C2670" s="49">
        <v>6.13E-2</v>
      </c>
      <c r="D2670" s="51">
        <v>6.1900000000000004E-2</v>
      </c>
      <c r="E2670" s="48">
        <v>1743.09</v>
      </c>
      <c r="F2670" s="48">
        <v>1734.94</v>
      </c>
      <c r="G2670" s="52">
        <v>1734.28</v>
      </c>
      <c r="I2670" s="68"/>
      <c r="J2670" s="69"/>
      <c r="K2670" s="69"/>
      <c r="L2670" s="70"/>
      <c r="M2670" s="70"/>
      <c r="N2670" s="68"/>
      <c r="O2670" s="68"/>
      <c r="P2670" s="70"/>
    </row>
    <row r="2671" spans="1:16" x14ac:dyDescent="0.25">
      <c r="A2671" s="61">
        <v>42475</v>
      </c>
      <c r="B2671" s="64" t="str">
        <f t="shared" si="90"/>
        <v>sexta-feira</v>
      </c>
      <c r="C2671" s="49">
        <v>6.1399999999999996E-2</v>
      </c>
      <c r="D2671" s="51">
        <v>6.2E-2</v>
      </c>
      <c r="E2671" s="48">
        <v>1743.15</v>
      </c>
      <c r="F2671" s="48">
        <v>1735</v>
      </c>
      <c r="G2671" s="52">
        <v>1733.58</v>
      </c>
      <c r="I2671" s="68"/>
      <c r="J2671" s="69"/>
      <c r="K2671" s="69"/>
      <c r="L2671" s="70"/>
      <c r="M2671" s="70"/>
      <c r="N2671" s="68"/>
      <c r="O2671" s="68"/>
      <c r="P2671" s="70"/>
    </row>
    <row r="2672" spans="1:16" x14ac:dyDescent="0.25">
      <c r="A2672" s="61">
        <v>42478</v>
      </c>
      <c r="B2672" s="64" t="str">
        <f t="shared" si="90"/>
        <v>segunda-feira</v>
      </c>
      <c r="C2672" s="49">
        <v>6.0299999999999999E-2</v>
      </c>
      <c r="D2672" s="51">
        <v>6.0899999999999996E-2</v>
      </c>
      <c r="E2672" s="48">
        <v>1758.95</v>
      </c>
      <c r="F2672" s="48">
        <v>1750.72</v>
      </c>
      <c r="G2672" s="52">
        <v>1749.98</v>
      </c>
      <c r="I2672" s="68"/>
      <c r="J2672" s="69"/>
      <c r="K2672" s="69"/>
      <c r="L2672" s="70"/>
      <c r="M2672" s="70"/>
      <c r="N2672" s="68"/>
      <c r="O2672" s="68"/>
      <c r="P2672" s="70"/>
    </row>
    <row r="2673" spans="1:16" x14ac:dyDescent="0.25">
      <c r="A2673" s="61">
        <v>42479</v>
      </c>
      <c r="B2673" s="64" t="str">
        <f t="shared" si="90"/>
        <v>terça-feira</v>
      </c>
      <c r="C2673" s="49">
        <v>6.0199999999999997E-2</v>
      </c>
      <c r="D2673" s="51">
        <v>6.08E-2</v>
      </c>
      <c r="E2673" s="48">
        <v>1761.08</v>
      </c>
      <c r="F2673" s="48">
        <v>1752.84</v>
      </c>
      <c r="G2673" s="52">
        <v>1752.09</v>
      </c>
      <c r="I2673" s="68"/>
      <c r="J2673" s="69"/>
      <c r="K2673" s="69"/>
      <c r="L2673" s="70"/>
      <c r="M2673" s="70"/>
      <c r="N2673" s="68"/>
      <c r="O2673" s="68"/>
      <c r="P2673" s="70"/>
    </row>
    <row r="2674" spans="1:16" x14ac:dyDescent="0.25">
      <c r="A2674" s="61">
        <v>42480</v>
      </c>
      <c r="B2674" s="64" t="str">
        <f t="shared" si="90"/>
        <v>quarta-feira</v>
      </c>
      <c r="C2674" s="49">
        <v>6.1399999999999996E-2</v>
      </c>
      <c r="D2674" s="51">
        <v>6.2E-2</v>
      </c>
      <c r="E2674" s="48">
        <v>1745.73</v>
      </c>
      <c r="F2674" s="48">
        <v>1737.58</v>
      </c>
      <c r="G2674" s="52">
        <v>1736.5</v>
      </c>
      <c r="I2674" s="68"/>
      <c r="J2674" s="69"/>
      <c r="K2674" s="69"/>
      <c r="L2674" s="70"/>
      <c r="M2674" s="70"/>
      <c r="N2674" s="68"/>
      <c r="O2674" s="68"/>
      <c r="P2674" s="70"/>
    </row>
    <row r="2675" spans="1:16" x14ac:dyDescent="0.25">
      <c r="A2675" s="61">
        <v>42482</v>
      </c>
      <c r="B2675" s="64" t="str">
        <f t="shared" si="90"/>
        <v>sexta-feira</v>
      </c>
      <c r="C2675" s="49">
        <v>6.2100000000000002E-2</v>
      </c>
      <c r="D2675" s="51">
        <v>6.2699999999999992E-2</v>
      </c>
      <c r="E2675" s="48">
        <v>1737.42</v>
      </c>
      <c r="F2675" s="48">
        <v>1729.31</v>
      </c>
      <c r="G2675" s="52">
        <v>1727.97</v>
      </c>
      <c r="I2675" s="68"/>
      <c r="J2675" s="69"/>
      <c r="K2675" s="69"/>
      <c r="L2675" s="70"/>
      <c r="M2675" s="70"/>
      <c r="N2675" s="68"/>
      <c r="O2675" s="68"/>
      <c r="P2675" s="70"/>
    </row>
    <row r="2676" spans="1:16" x14ac:dyDescent="0.25">
      <c r="A2676" s="61">
        <v>42485</v>
      </c>
      <c r="B2676" s="64" t="str">
        <f t="shared" si="90"/>
        <v>segunda-feira</v>
      </c>
      <c r="C2676" s="49">
        <v>6.2699999999999992E-2</v>
      </c>
      <c r="D2676" s="51">
        <v>6.3299999999999995E-2</v>
      </c>
      <c r="E2676" s="48">
        <v>1730.04</v>
      </c>
      <c r="F2676" s="48">
        <v>1721.98</v>
      </c>
      <c r="G2676" s="52">
        <v>1721.25</v>
      </c>
      <c r="I2676" s="68"/>
      <c r="J2676" s="69"/>
      <c r="K2676" s="69"/>
      <c r="L2676" s="70"/>
      <c r="M2676" s="70"/>
      <c r="N2676" s="68"/>
      <c r="O2676" s="68"/>
      <c r="P2676" s="70"/>
    </row>
    <row r="2677" spans="1:16" x14ac:dyDescent="0.25">
      <c r="A2677" s="61">
        <v>42486</v>
      </c>
      <c r="B2677" s="64" t="str">
        <f t="shared" si="90"/>
        <v>terça-feira</v>
      </c>
      <c r="C2677" s="49">
        <v>6.25E-2</v>
      </c>
      <c r="D2677" s="51">
        <v>6.3099999999999989E-2</v>
      </c>
      <c r="E2677" s="48">
        <v>1733.46</v>
      </c>
      <c r="F2677" s="48">
        <v>1725.39</v>
      </c>
      <c r="G2677" s="52">
        <v>1724.66</v>
      </c>
      <c r="I2677" s="68"/>
      <c r="J2677" s="69"/>
      <c r="K2677" s="69"/>
      <c r="L2677" s="70"/>
      <c r="M2677" s="70"/>
      <c r="N2677" s="68"/>
      <c r="O2677" s="68"/>
      <c r="P2677" s="70"/>
    </row>
    <row r="2678" spans="1:16" x14ac:dyDescent="0.25">
      <c r="A2678" s="61">
        <v>42487</v>
      </c>
      <c r="B2678" s="64" t="str">
        <f t="shared" si="90"/>
        <v>quarta-feira</v>
      </c>
      <c r="C2678" s="49">
        <v>6.3E-2</v>
      </c>
      <c r="D2678" s="51">
        <v>6.3600000000000004E-2</v>
      </c>
      <c r="E2678" s="48">
        <v>1727.46</v>
      </c>
      <c r="F2678" s="48">
        <v>1719.42</v>
      </c>
      <c r="G2678" s="52">
        <v>1718.69</v>
      </c>
      <c r="I2678" s="68"/>
      <c r="J2678" s="69"/>
      <c r="K2678" s="69"/>
      <c r="L2678" s="70"/>
      <c r="M2678" s="70"/>
      <c r="N2678" s="68"/>
      <c r="O2678" s="68"/>
      <c r="P2678" s="70"/>
    </row>
    <row r="2679" spans="1:16" x14ac:dyDescent="0.25">
      <c r="A2679" s="61">
        <v>42488</v>
      </c>
      <c r="B2679" s="64" t="str">
        <f t="shared" si="90"/>
        <v>quinta-feira</v>
      </c>
      <c r="C2679" s="49">
        <v>6.1799999999999994E-2</v>
      </c>
      <c r="D2679" s="51">
        <v>6.2400000000000004E-2</v>
      </c>
      <c r="E2679" s="48">
        <v>1744.39</v>
      </c>
      <c r="F2679" s="48">
        <v>1736.27</v>
      </c>
      <c r="G2679" s="52">
        <v>1735.54</v>
      </c>
      <c r="I2679" s="68"/>
      <c r="J2679" s="69"/>
      <c r="K2679" s="69"/>
      <c r="L2679" s="70"/>
      <c r="M2679" s="70"/>
      <c r="N2679" s="68"/>
      <c r="O2679" s="68"/>
      <c r="P2679" s="70"/>
    </row>
    <row r="2680" spans="1:16" x14ac:dyDescent="0.25">
      <c r="A2680" s="61">
        <v>42489</v>
      </c>
      <c r="B2680" s="64" t="str">
        <f t="shared" si="90"/>
        <v>sexta-feira</v>
      </c>
      <c r="C2680" s="49">
        <v>6.2400000000000004E-2</v>
      </c>
      <c r="D2680" s="51">
        <v>6.3E-2</v>
      </c>
      <c r="E2680" s="48">
        <v>1737.62</v>
      </c>
      <c r="F2680" s="48">
        <v>1729.54</v>
      </c>
      <c r="G2680" s="52">
        <v>1728.19</v>
      </c>
      <c r="I2680" s="68"/>
      <c r="J2680" s="69"/>
      <c r="K2680" s="69"/>
      <c r="L2680" s="70"/>
      <c r="M2680" s="70"/>
      <c r="N2680" s="68"/>
      <c r="O2680" s="68"/>
      <c r="P2680" s="70"/>
    </row>
    <row r="2681" spans="1:16" x14ac:dyDescent="0.25">
      <c r="A2681" s="61">
        <v>42492</v>
      </c>
      <c r="B2681" s="64" t="str">
        <f t="shared" si="90"/>
        <v>segunda-feira</v>
      </c>
      <c r="C2681" s="49">
        <v>6.0299999999999999E-2</v>
      </c>
      <c r="D2681" s="51">
        <v>6.0899999999999996E-2</v>
      </c>
      <c r="E2681" s="48">
        <v>1766.98</v>
      </c>
      <c r="F2681" s="48">
        <v>1758.74</v>
      </c>
      <c r="G2681" s="52">
        <v>1758.02</v>
      </c>
      <c r="I2681" s="68"/>
      <c r="J2681" s="69"/>
      <c r="K2681" s="69"/>
      <c r="L2681" s="70"/>
      <c r="M2681" s="70"/>
      <c r="N2681" s="68"/>
      <c r="O2681" s="68"/>
      <c r="P2681" s="70"/>
    </row>
    <row r="2682" spans="1:16" x14ac:dyDescent="0.25">
      <c r="A2682" s="61">
        <v>42493</v>
      </c>
      <c r="B2682" s="64" t="str">
        <f t="shared" si="90"/>
        <v>terça-feira</v>
      </c>
      <c r="C2682" s="49">
        <v>6.0999999999999999E-2</v>
      </c>
      <c r="D2682" s="51">
        <v>6.1600000000000002E-2</v>
      </c>
      <c r="E2682" s="48">
        <v>1758.11</v>
      </c>
      <c r="F2682" s="48">
        <v>1749.93</v>
      </c>
      <c r="G2682" s="52">
        <v>1749.2</v>
      </c>
      <c r="I2682" s="68"/>
      <c r="J2682" s="69"/>
      <c r="K2682" s="69"/>
      <c r="L2682" s="70"/>
      <c r="M2682" s="70"/>
      <c r="N2682" s="68"/>
      <c r="O2682" s="68"/>
      <c r="P2682" s="70"/>
    </row>
    <row r="2683" spans="1:16" x14ac:dyDescent="0.25">
      <c r="A2683" s="61">
        <v>42494</v>
      </c>
      <c r="B2683" s="64" t="str">
        <f t="shared" si="90"/>
        <v>quarta-feira</v>
      </c>
      <c r="C2683" s="49">
        <v>6.0599999999999994E-2</v>
      </c>
      <c r="D2683" s="51">
        <v>6.1200000000000004E-2</v>
      </c>
      <c r="E2683" s="48">
        <v>1764.31</v>
      </c>
      <c r="F2683" s="48">
        <v>1756.1</v>
      </c>
      <c r="G2683" s="52">
        <v>1755.38</v>
      </c>
      <c r="I2683" s="68"/>
      <c r="J2683" s="69"/>
      <c r="K2683" s="69"/>
      <c r="L2683" s="70"/>
      <c r="M2683" s="70"/>
      <c r="N2683" s="68"/>
      <c r="O2683" s="68"/>
      <c r="P2683" s="70"/>
    </row>
    <row r="2684" spans="1:16" x14ac:dyDescent="0.25">
      <c r="A2684" s="61">
        <v>42495</v>
      </c>
      <c r="B2684" s="64" t="str">
        <f t="shared" si="90"/>
        <v>quinta-feira</v>
      </c>
      <c r="C2684" s="49">
        <v>6.1100000000000002E-2</v>
      </c>
      <c r="D2684" s="51">
        <v>6.1699999999999998E-2</v>
      </c>
      <c r="E2684" s="48">
        <v>1758.2</v>
      </c>
      <c r="F2684" s="48">
        <v>1750.03</v>
      </c>
      <c r="G2684" s="52">
        <v>1749.29</v>
      </c>
      <c r="I2684" s="68"/>
      <c r="J2684" s="69"/>
      <c r="K2684" s="69"/>
      <c r="L2684" s="70"/>
      <c r="M2684" s="70"/>
      <c r="N2684" s="68"/>
      <c r="O2684" s="68"/>
      <c r="P2684" s="70"/>
    </row>
    <row r="2685" spans="1:16" x14ac:dyDescent="0.25">
      <c r="A2685" s="61">
        <v>42496</v>
      </c>
      <c r="B2685" s="64" t="str">
        <f t="shared" si="90"/>
        <v>sexta-feira</v>
      </c>
      <c r="C2685" s="49">
        <v>6.0299999999999999E-2</v>
      </c>
      <c r="D2685" s="51">
        <v>6.0899999999999996E-2</v>
      </c>
      <c r="E2685" s="48">
        <v>1771.51</v>
      </c>
      <c r="F2685" s="48">
        <v>1763.27</v>
      </c>
      <c r="G2685" s="52">
        <v>1761.79</v>
      </c>
      <c r="I2685" s="68"/>
      <c r="J2685" s="69"/>
      <c r="K2685" s="69"/>
      <c r="L2685" s="70"/>
      <c r="M2685" s="70"/>
      <c r="N2685" s="68"/>
      <c r="O2685" s="68"/>
      <c r="P2685" s="70"/>
    </row>
    <row r="2686" spans="1:16" x14ac:dyDescent="0.25">
      <c r="A2686" s="61">
        <v>42499</v>
      </c>
      <c r="B2686" s="64" t="str">
        <f t="shared" si="90"/>
        <v>segunda-feira</v>
      </c>
      <c r="C2686" s="49">
        <v>6.0400000000000002E-2</v>
      </c>
      <c r="D2686" s="51">
        <v>6.0999999999999999E-2</v>
      </c>
      <c r="E2686" s="48">
        <v>1770.91</v>
      </c>
      <c r="F2686" s="48">
        <v>1762.68</v>
      </c>
      <c r="G2686" s="52">
        <v>1761.9</v>
      </c>
      <c r="I2686" s="68"/>
      <c r="J2686" s="69"/>
      <c r="K2686" s="69"/>
      <c r="L2686" s="70"/>
      <c r="M2686" s="70"/>
      <c r="N2686" s="68"/>
      <c r="O2686" s="68"/>
      <c r="P2686" s="70"/>
    </row>
    <row r="2687" spans="1:16" x14ac:dyDescent="0.25">
      <c r="A2687" s="61">
        <v>42500</v>
      </c>
      <c r="B2687" s="64" t="str">
        <f t="shared" si="90"/>
        <v>terça-feira</v>
      </c>
      <c r="C2687" s="49">
        <v>6.1100000000000002E-2</v>
      </c>
      <c r="D2687" s="51">
        <v>6.1699999999999998E-2</v>
      </c>
      <c r="E2687" s="48">
        <v>1762.08</v>
      </c>
      <c r="F2687" s="48">
        <v>1753.9</v>
      </c>
      <c r="G2687" s="52">
        <v>1753.13</v>
      </c>
      <c r="I2687" s="68"/>
      <c r="J2687" s="69"/>
      <c r="K2687" s="69"/>
      <c r="L2687" s="70"/>
      <c r="M2687" s="70"/>
      <c r="N2687" s="68"/>
      <c r="O2687" s="68"/>
      <c r="P2687" s="70"/>
    </row>
    <row r="2688" spans="1:16" x14ac:dyDescent="0.25">
      <c r="A2688" s="61">
        <v>42501</v>
      </c>
      <c r="B2688" s="64" t="str">
        <f t="shared" si="90"/>
        <v>quarta-feira</v>
      </c>
      <c r="C2688" s="49">
        <v>5.8299999999999998E-2</v>
      </c>
      <c r="D2688" s="51">
        <v>5.8899999999999994E-2</v>
      </c>
      <c r="E2688" s="48">
        <v>1801.59</v>
      </c>
      <c r="F2688" s="48">
        <v>1793.21</v>
      </c>
      <c r="G2688" s="52">
        <v>1792.44</v>
      </c>
      <c r="I2688" s="68"/>
      <c r="J2688" s="69"/>
      <c r="K2688" s="69"/>
      <c r="L2688" s="70"/>
      <c r="M2688" s="70"/>
      <c r="N2688" s="68"/>
      <c r="O2688" s="68"/>
      <c r="P2688" s="70"/>
    </row>
    <row r="2689" spans="1:16" x14ac:dyDescent="0.25">
      <c r="A2689" s="61">
        <v>42502</v>
      </c>
      <c r="B2689" s="64" t="str">
        <f t="shared" si="90"/>
        <v>quinta-feira</v>
      </c>
      <c r="C2689" s="49">
        <v>5.8600000000000006E-2</v>
      </c>
      <c r="D2689" s="51">
        <v>5.9200000000000003E-2</v>
      </c>
      <c r="E2689" s="48">
        <v>1798.17</v>
      </c>
      <c r="F2689" s="48">
        <v>1789.81</v>
      </c>
      <c r="G2689" s="52">
        <v>1789.04</v>
      </c>
      <c r="I2689" s="68"/>
      <c r="J2689" s="69"/>
      <c r="K2689" s="69"/>
      <c r="L2689" s="70"/>
      <c r="M2689" s="70"/>
      <c r="N2689" s="68"/>
      <c r="O2689" s="68"/>
      <c r="P2689" s="70"/>
    </row>
    <row r="2690" spans="1:16" x14ac:dyDescent="0.25">
      <c r="A2690" s="61">
        <v>42503</v>
      </c>
      <c r="B2690" s="64" t="str">
        <f t="shared" si="90"/>
        <v>sexta-feira</v>
      </c>
      <c r="C2690" s="49">
        <v>5.7999999999999996E-2</v>
      </c>
      <c r="D2690" s="51">
        <v>5.8600000000000006E-2</v>
      </c>
      <c r="E2690" s="48">
        <v>1808.09</v>
      </c>
      <c r="F2690" s="48">
        <v>1799.69</v>
      </c>
      <c r="G2690" s="52">
        <v>1798.17</v>
      </c>
      <c r="I2690" s="68"/>
      <c r="J2690" s="69"/>
      <c r="K2690" s="69"/>
      <c r="L2690" s="70"/>
      <c r="M2690" s="70"/>
      <c r="N2690" s="68"/>
      <c r="O2690" s="68"/>
      <c r="P2690" s="70"/>
    </row>
    <row r="2691" spans="1:16" x14ac:dyDescent="0.25">
      <c r="A2691" s="61">
        <v>42506</v>
      </c>
      <c r="B2691" s="64" t="str">
        <f t="shared" ref="B2691:B2754" si="91">TEXT(A2691,"dddd")</f>
        <v>segunda-feira</v>
      </c>
      <c r="C2691" s="49">
        <v>5.74E-2</v>
      </c>
      <c r="D2691" s="51">
        <v>5.7999999999999996E-2</v>
      </c>
      <c r="E2691" s="48">
        <v>1817.34</v>
      </c>
      <c r="F2691" s="48">
        <v>1808.89</v>
      </c>
      <c r="G2691" s="52">
        <v>1808.09</v>
      </c>
      <c r="I2691" s="68"/>
      <c r="J2691" s="69"/>
      <c r="K2691" s="69"/>
      <c r="L2691" s="70"/>
      <c r="M2691" s="70"/>
      <c r="N2691" s="68"/>
      <c r="O2691" s="68"/>
      <c r="P2691" s="70"/>
    </row>
    <row r="2692" spans="1:16" x14ac:dyDescent="0.25">
      <c r="A2692" s="61">
        <v>42507</v>
      </c>
      <c r="B2692" s="64" t="str">
        <f t="shared" si="91"/>
        <v>terça-feira</v>
      </c>
      <c r="C2692" s="49">
        <v>5.7000000000000002E-2</v>
      </c>
      <c r="D2692" s="51">
        <v>5.7599999999999998E-2</v>
      </c>
      <c r="E2692" s="48">
        <v>1823.79</v>
      </c>
      <c r="F2692" s="48">
        <v>1815.31</v>
      </c>
      <c r="G2692" s="52">
        <v>1814.52</v>
      </c>
      <c r="I2692" s="68"/>
      <c r="J2692" s="69"/>
      <c r="K2692" s="69"/>
      <c r="L2692" s="70"/>
      <c r="M2692" s="70"/>
      <c r="N2692" s="68"/>
      <c r="O2692" s="68"/>
      <c r="P2692" s="70"/>
    </row>
    <row r="2693" spans="1:16" x14ac:dyDescent="0.25">
      <c r="A2693" s="61">
        <v>42508</v>
      </c>
      <c r="B2693" s="64" t="str">
        <f t="shared" si="91"/>
        <v>quarta-feira</v>
      </c>
      <c r="C2693" s="49">
        <v>5.7200000000000001E-2</v>
      </c>
      <c r="D2693" s="51">
        <v>5.7800000000000004E-2</v>
      </c>
      <c r="E2693" s="48">
        <v>1821.75</v>
      </c>
      <c r="F2693" s="48">
        <v>1813.29</v>
      </c>
      <c r="G2693" s="52">
        <v>1812.5</v>
      </c>
      <c r="I2693" s="68"/>
      <c r="J2693" s="69"/>
      <c r="K2693" s="69"/>
      <c r="L2693" s="70"/>
      <c r="M2693" s="70"/>
      <c r="N2693" s="68"/>
      <c r="O2693" s="68"/>
      <c r="P2693" s="70"/>
    </row>
    <row r="2694" spans="1:16" x14ac:dyDescent="0.25">
      <c r="A2694" s="61">
        <v>42509</v>
      </c>
      <c r="B2694" s="64" t="str">
        <f t="shared" si="91"/>
        <v>quinta-feira</v>
      </c>
      <c r="C2694" s="49">
        <v>5.8499999999999996E-2</v>
      </c>
      <c r="D2694" s="51">
        <v>5.91E-2</v>
      </c>
      <c r="E2694" s="48">
        <v>1804.27</v>
      </c>
      <c r="F2694" s="48">
        <v>1795.9</v>
      </c>
      <c r="G2694" s="52">
        <v>1795.1</v>
      </c>
      <c r="I2694" s="68"/>
      <c r="J2694" s="69"/>
      <c r="K2694" s="69"/>
      <c r="L2694" s="70"/>
      <c r="M2694" s="70"/>
      <c r="N2694" s="68"/>
      <c r="O2694" s="68"/>
      <c r="P2694" s="70"/>
    </row>
    <row r="2695" spans="1:16" x14ac:dyDescent="0.25">
      <c r="A2695" s="61">
        <v>42510</v>
      </c>
      <c r="B2695" s="64" t="str">
        <f t="shared" si="91"/>
        <v>sexta-feira</v>
      </c>
      <c r="C2695" s="49">
        <v>5.7800000000000004E-2</v>
      </c>
      <c r="D2695" s="51">
        <v>5.8400000000000001E-2</v>
      </c>
      <c r="E2695" s="48">
        <v>1815.66</v>
      </c>
      <c r="F2695" s="48">
        <v>1807.24</v>
      </c>
      <c r="G2695" s="52">
        <v>1805.67</v>
      </c>
      <c r="I2695" s="68"/>
      <c r="J2695" s="69"/>
      <c r="K2695" s="69"/>
      <c r="L2695" s="70"/>
      <c r="M2695" s="70"/>
      <c r="N2695" s="68"/>
      <c r="O2695" s="68"/>
      <c r="P2695" s="70"/>
    </row>
    <row r="2696" spans="1:16" x14ac:dyDescent="0.25">
      <c r="A2696" s="61">
        <v>42513</v>
      </c>
      <c r="B2696" s="64" t="str">
        <f t="shared" si="91"/>
        <v>segunda-feira</v>
      </c>
      <c r="C2696" s="49">
        <v>5.8899999999999994E-2</v>
      </c>
      <c r="D2696" s="51">
        <v>5.9500000000000004E-2</v>
      </c>
      <c r="E2696" s="48">
        <v>1801.47</v>
      </c>
      <c r="F2696" s="48">
        <v>1793.13</v>
      </c>
      <c r="G2696" s="52">
        <v>1792.28</v>
      </c>
      <c r="I2696" s="68"/>
      <c r="J2696" s="69"/>
      <c r="K2696" s="69"/>
      <c r="L2696" s="70"/>
      <c r="M2696" s="70"/>
      <c r="N2696" s="68"/>
      <c r="O2696" s="68"/>
      <c r="P2696" s="70"/>
    </row>
    <row r="2697" spans="1:16" x14ac:dyDescent="0.25">
      <c r="A2697" s="61">
        <v>42514</v>
      </c>
      <c r="B2697" s="64" t="str">
        <f t="shared" si="91"/>
        <v>terça-feira</v>
      </c>
      <c r="C2697" s="49">
        <v>6.0199999999999997E-2</v>
      </c>
      <c r="D2697" s="51">
        <v>6.08E-2</v>
      </c>
      <c r="E2697" s="48">
        <v>1784.29</v>
      </c>
      <c r="F2697" s="48">
        <v>1776.04</v>
      </c>
      <c r="G2697" s="52">
        <v>1775.2</v>
      </c>
      <c r="I2697" s="68"/>
      <c r="J2697" s="69"/>
      <c r="K2697" s="69"/>
      <c r="L2697" s="70"/>
      <c r="M2697" s="70"/>
      <c r="N2697" s="68"/>
      <c r="O2697" s="68"/>
      <c r="P2697" s="70"/>
    </row>
    <row r="2698" spans="1:16" x14ac:dyDescent="0.25">
      <c r="A2698" s="61">
        <v>42515</v>
      </c>
      <c r="B2698" s="64" t="str">
        <f t="shared" si="91"/>
        <v>quarta-feira</v>
      </c>
      <c r="C2698" s="49">
        <v>6.0400000000000002E-2</v>
      </c>
      <c r="D2698" s="51">
        <v>6.0999999999999999E-2</v>
      </c>
      <c r="E2698" s="48">
        <v>1782.81</v>
      </c>
      <c r="F2698" s="48">
        <v>1774.57</v>
      </c>
      <c r="G2698" s="52">
        <v>1773.3</v>
      </c>
      <c r="I2698" s="68"/>
      <c r="J2698" s="69"/>
      <c r="K2698" s="69"/>
      <c r="L2698" s="70"/>
      <c r="M2698" s="70"/>
      <c r="N2698" s="68"/>
      <c r="O2698" s="68"/>
      <c r="P2698" s="70"/>
    </row>
    <row r="2699" spans="1:16" x14ac:dyDescent="0.25">
      <c r="A2699" s="61">
        <v>42517</v>
      </c>
      <c r="B2699" s="64" t="str">
        <f t="shared" si="91"/>
        <v>sexta-feira</v>
      </c>
      <c r="C2699" s="49">
        <v>6.08E-2</v>
      </c>
      <c r="D2699" s="51">
        <v>6.1399999999999996E-2</v>
      </c>
      <c r="E2699" s="48">
        <v>1779.02</v>
      </c>
      <c r="F2699" s="48">
        <v>1770.81</v>
      </c>
      <c r="G2699" s="52">
        <v>1769.11</v>
      </c>
      <c r="I2699" s="68"/>
      <c r="J2699" s="69"/>
      <c r="K2699" s="69"/>
      <c r="L2699" s="70"/>
      <c r="M2699" s="70"/>
      <c r="N2699" s="68"/>
      <c r="O2699" s="68"/>
      <c r="P2699" s="70"/>
    </row>
    <row r="2700" spans="1:16" x14ac:dyDescent="0.25">
      <c r="A2700" s="61">
        <v>42520</v>
      </c>
      <c r="B2700" s="64" t="str">
        <f t="shared" si="91"/>
        <v>segunda-feira</v>
      </c>
      <c r="C2700" s="49">
        <v>6.1500000000000006E-2</v>
      </c>
      <c r="D2700" s="51">
        <v>6.2100000000000002E-2</v>
      </c>
      <c r="E2700" s="48">
        <v>1770.29</v>
      </c>
      <c r="F2700" s="48">
        <v>1762.12</v>
      </c>
      <c r="G2700" s="52">
        <v>1761.28</v>
      </c>
      <c r="I2700" s="68"/>
      <c r="J2700" s="69"/>
      <c r="K2700" s="69"/>
      <c r="L2700" s="70"/>
      <c r="M2700" s="70"/>
      <c r="N2700" s="68"/>
      <c r="O2700" s="68"/>
      <c r="P2700" s="70"/>
    </row>
    <row r="2701" spans="1:16" x14ac:dyDescent="0.25">
      <c r="A2701" s="61">
        <v>42521</v>
      </c>
      <c r="B2701" s="64" t="str">
        <f t="shared" si="91"/>
        <v>terça-feira</v>
      </c>
      <c r="C2701" s="49">
        <v>6.0999999999999999E-2</v>
      </c>
      <c r="D2701" s="51">
        <v>6.1600000000000002E-2</v>
      </c>
      <c r="E2701" s="48">
        <v>1777.97</v>
      </c>
      <c r="F2701" s="48">
        <v>1769.77</v>
      </c>
      <c r="G2701" s="52">
        <v>1768.92</v>
      </c>
      <c r="I2701" s="68"/>
      <c r="J2701" s="69"/>
      <c r="K2701" s="69"/>
      <c r="L2701" s="70"/>
      <c r="M2701" s="70"/>
      <c r="N2701" s="68"/>
      <c r="O2701" s="68"/>
      <c r="P2701" s="70"/>
    </row>
    <row r="2702" spans="1:16" x14ac:dyDescent="0.25">
      <c r="A2702" s="61">
        <v>42522</v>
      </c>
      <c r="B2702" s="64" t="str">
        <f t="shared" si="91"/>
        <v>quarta-feira</v>
      </c>
      <c r="C2702" s="49">
        <v>6.1100000000000002E-2</v>
      </c>
      <c r="D2702" s="51">
        <v>6.1699999999999998E-2</v>
      </c>
      <c r="E2702" s="48">
        <v>1777.44</v>
      </c>
      <c r="F2702" s="48">
        <v>1769.25</v>
      </c>
      <c r="G2702" s="52">
        <v>1768.41</v>
      </c>
      <c r="I2702" s="68"/>
      <c r="J2702" s="69"/>
      <c r="K2702" s="69"/>
      <c r="L2702" s="70"/>
      <c r="M2702" s="70"/>
      <c r="N2702" s="68"/>
      <c r="O2702" s="68"/>
      <c r="P2702" s="70"/>
    </row>
    <row r="2703" spans="1:16" x14ac:dyDescent="0.25">
      <c r="A2703" s="61">
        <v>42523</v>
      </c>
      <c r="B2703" s="64" t="str">
        <f t="shared" si="91"/>
        <v>quinta-feira</v>
      </c>
      <c r="C2703" s="49">
        <v>6.1200000000000004E-2</v>
      </c>
      <c r="D2703" s="51">
        <v>6.1799999999999994E-2</v>
      </c>
      <c r="E2703" s="48">
        <v>1776.92</v>
      </c>
      <c r="F2703" s="48">
        <v>1768.74</v>
      </c>
      <c r="G2703" s="52">
        <v>1767.89</v>
      </c>
      <c r="I2703" s="68"/>
      <c r="J2703" s="69"/>
      <c r="K2703" s="69"/>
      <c r="L2703" s="70"/>
      <c r="M2703" s="70"/>
      <c r="N2703" s="68"/>
      <c r="O2703" s="68"/>
      <c r="P2703" s="70"/>
    </row>
    <row r="2704" spans="1:16" x14ac:dyDescent="0.25">
      <c r="A2704" s="61">
        <v>42524</v>
      </c>
      <c r="B2704" s="64" t="str">
        <f t="shared" si="91"/>
        <v>sexta-feira</v>
      </c>
      <c r="C2704" s="49">
        <v>6.0499999999999998E-2</v>
      </c>
      <c r="D2704" s="51">
        <v>6.1100000000000002E-2</v>
      </c>
      <c r="E2704" s="48">
        <v>1788.23</v>
      </c>
      <c r="F2704" s="48">
        <v>1780</v>
      </c>
      <c r="G2704" s="52">
        <v>1778.29</v>
      </c>
      <c r="I2704" s="68"/>
      <c r="J2704" s="69"/>
      <c r="K2704" s="69"/>
      <c r="L2704" s="70"/>
      <c r="M2704" s="70"/>
      <c r="N2704" s="68"/>
      <c r="O2704" s="68"/>
      <c r="P2704" s="70"/>
    </row>
    <row r="2705" spans="1:16" x14ac:dyDescent="0.25">
      <c r="A2705" s="61">
        <v>42527</v>
      </c>
      <c r="B2705" s="64" t="str">
        <f t="shared" si="91"/>
        <v>segunda-feira</v>
      </c>
      <c r="C2705" s="49">
        <v>5.9200000000000003E-2</v>
      </c>
      <c r="D2705" s="51">
        <v>5.9800000000000006E-2</v>
      </c>
      <c r="E2705" s="48">
        <v>1807.08</v>
      </c>
      <c r="F2705" s="48">
        <v>1798.74</v>
      </c>
      <c r="G2705" s="52">
        <v>1797.9</v>
      </c>
      <c r="I2705" s="68"/>
      <c r="J2705" s="69"/>
      <c r="K2705" s="69"/>
      <c r="L2705" s="70"/>
      <c r="M2705" s="70"/>
      <c r="N2705" s="68"/>
      <c r="O2705" s="68"/>
      <c r="P2705" s="70"/>
    </row>
    <row r="2706" spans="1:16" x14ac:dyDescent="0.25">
      <c r="A2706" s="61">
        <v>42528</v>
      </c>
      <c r="B2706" s="64" t="str">
        <f t="shared" si="91"/>
        <v>terça-feira</v>
      </c>
      <c r="C2706" s="49">
        <v>5.9400000000000001E-2</v>
      </c>
      <c r="D2706" s="51">
        <v>0.06</v>
      </c>
      <c r="E2706" s="48">
        <v>1805.14</v>
      </c>
      <c r="F2706" s="48">
        <v>1796.83</v>
      </c>
      <c r="G2706" s="52">
        <v>1795.98</v>
      </c>
      <c r="I2706" s="68"/>
      <c r="J2706" s="69"/>
      <c r="K2706" s="69"/>
      <c r="L2706" s="70"/>
      <c r="M2706" s="70"/>
      <c r="N2706" s="68"/>
      <c r="O2706" s="68"/>
      <c r="P2706" s="70"/>
    </row>
    <row r="2707" spans="1:16" x14ac:dyDescent="0.25">
      <c r="A2707" s="61">
        <v>42529</v>
      </c>
      <c r="B2707" s="64" t="str">
        <f t="shared" si="91"/>
        <v>quarta-feira</v>
      </c>
      <c r="C2707" s="49">
        <v>6.0199999999999997E-2</v>
      </c>
      <c r="D2707" s="51">
        <v>6.08E-2</v>
      </c>
      <c r="E2707" s="48">
        <v>1795.35</v>
      </c>
      <c r="F2707" s="48">
        <v>1787.09</v>
      </c>
      <c r="G2707" s="52">
        <v>1786.22</v>
      </c>
      <c r="I2707" s="68"/>
      <c r="J2707" s="69"/>
      <c r="K2707" s="69"/>
      <c r="L2707" s="70"/>
      <c r="M2707" s="70"/>
      <c r="N2707" s="68"/>
      <c r="O2707" s="68"/>
      <c r="P2707" s="70"/>
    </row>
    <row r="2708" spans="1:16" x14ac:dyDescent="0.25">
      <c r="A2708" s="61">
        <v>42530</v>
      </c>
      <c r="B2708" s="64" t="str">
        <f t="shared" si="91"/>
        <v>quinta-feira</v>
      </c>
      <c r="C2708" s="49">
        <v>5.9800000000000006E-2</v>
      </c>
      <c r="D2708" s="51">
        <v>6.0400000000000002E-2</v>
      </c>
      <c r="E2708" s="48">
        <v>1801.74</v>
      </c>
      <c r="F2708" s="48">
        <v>1793.45</v>
      </c>
      <c r="G2708" s="52">
        <v>1792.59</v>
      </c>
      <c r="I2708" s="68"/>
      <c r="J2708" s="69"/>
      <c r="K2708" s="69"/>
      <c r="L2708" s="70"/>
      <c r="M2708" s="70"/>
      <c r="N2708" s="68"/>
      <c r="O2708" s="68"/>
      <c r="P2708" s="70"/>
    </row>
    <row r="2709" spans="1:16" x14ac:dyDescent="0.25">
      <c r="A2709" s="61">
        <v>42531</v>
      </c>
      <c r="B2709" s="64" t="str">
        <f t="shared" si="91"/>
        <v>sexta-feira</v>
      </c>
      <c r="C2709" s="49">
        <v>6.0100000000000001E-2</v>
      </c>
      <c r="D2709" s="51">
        <v>6.0700000000000004E-2</v>
      </c>
      <c r="E2709" s="48">
        <v>1799.36</v>
      </c>
      <c r="F2709" s="48">
        <v>1791.09</v>
      </c>
      <c r="G2709" s="52">
        <v>1789.32</v>
      </c>
      <c r="I2709" s="68"/>
      <c r="J2709" s="69"/>
      <c r="K2709" s="69"/>
      <c r="L2709" s="70"/>
      <c r="M2709" s="70"/>
      <c r="N2709" s="68"/>
      <c r="O2709" s="68"/>
      <c r="P2709" s="70"/>
    </row>
    <row r="2710" spans="1:16" x14ac:dyDescent="0.25">
      <c r="A2710" s="61">
        <v>42534</v>
      </c>
      <c r="B2710" s="64" t="str">
        <f t="shared" si="91"/>
        <v>segunda-feira</v>
      </c>
      <c r="C2710" s="49">
        <v>6.0999999999999999E-2</v>
      </c>
      <c r="D2710" s="51">
        <v>6.1600000000000002E-2</v>
      </c>
      <c r="E2710" s="48">
        <v>1787.84</v>
      </c>
      <c r="F2710" s="48">
        <v>1779.63</v>
      </c>
      <c r="G2710" s="52">
        <v>1778.76</v>
      </c>
      <c r="I2710" s="68"/>
      <c r="J2710" s="69"/>
      <c r="K2710" s="69"/>
      <c r="L2710" s="70"/>
      <c r="M2710" s="70"/>
      <c r="N2710" s="68"/>
      <c r="O2710" s="68"/>
      <c r="P2710" s="70"/>
    </row>
    <row r="2711" spans="1:16" x14ac:dyDescent="0.25">
      <c r="A2711" s="61">
        <v>42535</v>
      </c>
      <c r="B2711" s="64" t="str">
        <f t="shared" si="91"/>
        <v>terça-feira</v>
      </c>
      <c r="C2711" s="49">
        <v>6.0499999999999998E-2</v>
      </c>
      <c r="D2711" s="51">
        <v>6.1100000000000002E-2</v>
      </c>
      <c r="E2711" s="48">
        <v>1795.58</v>
      </c>
      <c r="F2711" s="48">
        <v>1787.33</v>
      </c>
      <c r="G2711" s="52">
        <v>1786.47</v>
      </c>
      <c r="I2711" s="68"/>
      <c r="J2711" s="69"/>
      <c r="K2711" s="69"/>
      <c r="L2711" s="70"/>
      <c r="M2711" s="70"/>
      <c r="N2711" s="68"/>
      <c r="O2711" s="68"/>
      <c r="P2711" s="70"/>
    </row>
    <row r="2712" spans="1:16" x14ac:dyDescent="0.25">
      <c r="A2712" s="61">
        <v>42536</v>
      </c>
      <c r="B2712" s="64" t="str">
        <f t="shared" si="91"/>
        <v>quarta-feira</v>
      </c>
      <c r="C2712" s="49">
        <v>6.0299999999999999E-2</v>
      </c>
      <c r="D2712" s="51">
        <v>6.0899999999999996E-2</v>
      </c>
      <c r="E2712" s="48">
        <v>1798.96</v>
      </c>
      <c r="F2712" s="48">
        <v>1790.7</v>
      </c>
      <c r="G2712" s="52">
        <v>1790.08</v>
      </c>
      <c r="I2712" s="68"/>
      <c r="J2712" s="69"/>
      <c r="K2712" s="69"/>
      <c r="L2712" s="70"/>
      <c r="M2712" s="70"/>
      <c r="N2712" s="68"/>
      <c r="O2712" s="68"/>
      <c r="P2712" s="70"/>
    </row>
    <row r="2713" spans="1:16" x14ac:dyDescent="0.25">
      <c r="A2713" s="61">
        <v>42537</v>
      </c>
      <c r="B2713" s="64" t="str">
        <f t="shared" si="91"/>
        <v>quinta-feira</v>
      </c>
      <c r="C2713" s="49">
        <v>6.0299999999999999E-2</v>
      </c>
      <c r="D2713" s="51">
        <v>6.0899999999999996E-2</v>
      </c>
      <c r="E2713" s="48">
        <v>1799.58</v>
      </c>
      <c r="F2713" s="48">
        <v>1791.32</v>
      </c>
      <c r="G2713" s="52">
        <v>1790.7</v>
      </c>
      <c r="I2713" s="68"/>
      <c r="J2713" s="69"/>
      <c r="K2713" s="69"/>
      <c r="L2713" s="70"/>
      <c r="M2713" s="70"/>
      <c r="N2713" s="68"/>
      <c r="O2713" s="68"/>
      <c r="P2713" s="70"/>
    </row>
    <row r="2714" spans="1:16" x14ac:dyDescent="0.25">
      <c r="A2714" s="61">
        <v>42538</v>
      </c>
      <c r="B2714" s="64" t="str">
        <f t="shared" si="91"/>
        <v>sexta-feira</v>
      </c>
      <c r="C2714" s="49">
        <v>6.08E-2</v>
      </c>
      <c r="D2714" s="51">
        <v>6.1399999999999996E-2</v>
      </c>
      <c r="E2714" s="48">
        <v>1793.72</v>
      </c>
      <c r="F2714" s="48">
        <v>1785.5</v>
      </c>
      <c r="G2714" s="52">
        <v>1784.48</v>
      </c>
      <c r="I2714" s="68"/>
      <c r="J2714" s="69"/>
      <c r="K2714" s="69"/>
      <c r="L2714" s="70"/>
      <c r="M2714" s="70"/>
      <c r="N2714" s="68"/>
      <c r="O2714" s="68"/>
      <c r="P2714" s="70"/>
    </row>
    <row r="2715" spans="1:16" x14ac:dyDescent="0.25">
      <c r="A2715" s="61">
        <v>42541</v>
      </c>
      <c r="B2715" s="64" t="str">
        <f t="shared" si="91"/>
        <v>segunda-feira</v>
      </c>
      <c r="C2715" s="49">
        <v>6.0899999999999996E-2</v>
      </c>
      <c r="D2715" s="51">
        <v>6.1500000000000006E-2</v>
      </c>
      <c r="E2715" s="48">
        <v>1792.97</v>
      </c>
      <c r="F2715" s="48">
        <v>1784.76</v>
      </c>
      <c r="G2715" s="52">
        <v>1784.14</v>
      </c>
      <c r="I2715" s="68"/>
      <c r="J2715" s="69"/>
      <c r="K2715" s="69"/>
      <c r="L2715" s="70"/>
      <c r="M2715" s="70"/>
      <c r="N2715" s="68"/>
      <c r="O2715" s="68"/>
      <c r="P2715" s="70"/>
    </row>
    <row r="2716" spans="1:16" x14ac:dyDescent="0.25">
      <c r="A2716" s="61">
        <v>42542</v>
      </c>
      <c r="B2716" s="64" t="str">
        <f t="shared" si="91"/>
        <v>terça-feira</v>
      </c>
      <c r="C2716" s="49">
        <v>6.13E-2</v>
      </c>
      <c r="D2716" s="51">
        <v>6.1900000000000004E-2</v>
      </c>
      <c r="E2716" s="48">
        <v>1788.12</v>
      </c>
      <c r="F2716" s="48">
        <v>1779.94</v>
      </c>
      <c r="G2716" s="52">
        <v>1779.31</v>
      </c>
      <c r="I2716" s="68"/>
      <c r="J2716" s="69"/>
      <c r="K2716" s="69"/>
      <c r="L2716" s="70"/>
      <c r="M2716" s="70"/>
      <c r="N2716" s="68"/>
      <c r="O2716" s="68"/>
      <c r="P2716" s="70"/>
    </row>
    <row r="2717" spans="1:16" x14ac:dyDescent="0.25">
      <c r="A2717" s="61">
        <v>42543</v>
      </c>
      <c r="B2717" s="64" t="str">
        <f t="shared" si="91"/>
        <v>quarta-feira</v>
      </c>
      <c r="C2717" s="49">
        <v>6.1600000000000002E-2</v>
      </c>
      <c r="D2717" s="51">
        <v>6.2199999999999998E-2</v>
      </c>
      <c r="E2717" s="48">
        <v>1784.74</v>
      </c>
      <c r="F2717" s="48">
        <v>1776.58</v>
      </c>
      <c r="G2717" s="52">
        <v>1775.94</v>
      </c>
      <c r="I2717" s="68"/>
      <c r="J2717" s="69"/>
      <c r="K2717" s="69"/>
      <c r="L2717" s="70"/>
      <c r="M2717" s="70"/>
      <c r="N2717" s="68"/>
      <c r="O2717" s="68"/>
      <c r="P2717" s="70"/>
    </row>
    <row r="2718" spans="1:16" x14ac:dyDescent="0.25">
      <c r="A2718" s="61">
        <v>42544</v>
      </c>
      <c r="B2718" s="64" t="str">
        <f t="shared" si="91"/>
        <v>quinta-feira</v>
      </c>
      <c r="C2718" s="49">
        <v>6.1500000000000006E-2</v>
      </c>
      <c r="D2718" s="51">
        <v>6.2100000000000002E-2</v>
      </c>
      <c r="E2718" s="48">
        <v>1786.74</v>
      </c>
      <c r="F2718" s="48">
        <v>1778.58</v>
      </c>
      <c r="G2718" s="52">
        <v>1777.94</v>
      </c>
      <c r="I2718" s="68"/>
      <c r="J2718" s="69"/>
      <c r="K2718" s="69"/>
      <c r="L2718" s="70"/>
      <c r="M2718" s="70"/>
      <c r="N2718" s="68"/>
      <c r="O2718" s="68"/>
      <c r="P2718" s="70"/>
    </row>
    <row r="2719" spans="1:16" x14ac:dyDescent="0.25">
      <c r="A2719" s="61">
        <v>42545</v>
      </c>
      <c r="B2719" s="64" t="str">
        <f t="shared" si="91"/>
        <v>sexta-feira</v>
      </c>
      <c r="C2719" s="49">
        <v>6.1399999999999996E-2</v>
      </c>
      <c r="D2719" s="51">
        <v>6.2E-2</v>
      </c>
      <c r="E2719" s="48">
        <v>1789.18</v>
      </c>
      <c r="F2719" s="48">
        <v>1781</v>
      </c>
      <c r="G2719" s="52">
        <v>1779.93</v>
      </c>
      <c r="I2719" s="68"/>
      <c r="J2719" s="69"/>
      <c r="K2719" s="69"/>
      <c r="L2719" s="70"/>
      <c r="M2719" s="70"/>
      <c r="N2719" s="68"/>
      <c r="O2719" s="68"/>
      <c r="P2719" s="70"/>
    </row>
    <row r="2720" spans="1:16" x14ac:dyDescent="0.25">
      <c r="A2720" s="61">
        <v>42548</v>
      </c>
      <c r="B2720" s="64" t="str">
        <f t="shared" si="91"/>
        <v>segunda-feira</v>
      </c>
      <c r="C2720" s="49">
        <v>6.08E-2</v>
      </c>
      <c r="D2720" s="51">
        <v>6.1399999999999996E-2</v>
      </c>
      <c r="E2720" s="48">
        <v>1798.03</v>
      </c>
      <c r="F2720" s="48">
        <v>1789.81</v>
      </c>
      <c r="G2720" s="52">
        <v>1789.18</v>
      </c>
      <c r="I2720" s="68"/>
      <c r="J2720" s="69"/>
      <c r="K2720" s="69"/>
      <c r="L2720" s="70"/>
      <c r="M2720" s="70"/>
      <c r="N2720" s="68"/>
      <c r="O2720" s="68"/>
      <c r="P2720" s="70"/>
    </row>
    <row r="2721" spans="1:16" x14ac:dyDescent="0.25">
      <c r="A2721" s="61">
        <v>42549</v>
      </c>
      <c r="B2721" s="64" t="str">
        <f t="shared" si="91"/>
        <v>terça-feira</v>
      </c>
      <c r="C2721" s="49">
        <v>6.0100000000000001E-2</v>
      </c>
      <c r="D2721" s="51">
        <v>6.0700000000000004E-2</v>
      </c>
      <c r="E2721" s="48">
        <v>1808.3</v>
      </c>
      <c r="F2721" s="48">
        <v>1800.04</v>
      </c>
      <c r="G2721" s="52">
        <v>1799.4</v>
      </c>
      <c r="I2721" s="68"/>
      <c r="J2721" s="69"/>
      <c r="K2721" s="69"/>
      <c r="L2721" s="70"/>
      <c r="M2721" s="70"/>
      <c r="N2721" s="68"/>
      <c r="O2721" s="68"/>
      <c r="P2721" s="70"/>
    </row>
    <row r="2722" spans="1:16" x14ac:dyDescent="0.25">
      <c r="A2722" s="61">
        <v>42550</v>
      </c>
      <c r="B2722" s="64" t="str">
        <f t="shared" si="91"/>
        <v>quarta-feira</v>
      </c>
      <c r="C2722" s="49">
        <v>5.96E-2</v>
      </c>
      <c r="D2722" s="51">
        <v>6.0199999999999997E-2</v>
      </c>
      <c r="E2722" s="48">
        <v>1815.86</v>
      </c>
      <c r="F2722" s="48">
        <v>1807.56</v>
      </c>
      <c r="G2722" s="52">
        <v>1806.92</v>
      </c>
      <c r="I2722" s="68"/>
      <c r="J2722" s="69"/>
      <c r="K2722" s="69"/>
      <c r="L2722" s="70"/>
      <c r="M2722" s="70"/>
      <c r="N2722" s="68"/>
      <c r="O2722" s="68"/>
      <c r="P2722" s="70"/>
    </row>
    <row r="2723" spans="1:16" x14ac:dyDescent="0.25">
      <c r="A2723" s="61">
        <v>42551</v>
      </c>
      <c r="B2723" s="64" t="str">
        <f t="shared" si="91"/>
        <v>quinta-feira</v>
      </c>
      <c r="C2723" s="49">
        <v>6.1600000000000002E-2</v>
      </c>
      <c r="D2723" s="51">
        <v>6.2199999999999998E-2</v>
      </c>
      <c r="E2723" s="48">
        <v>1789</v>
      </c>
      <c r="F2723" s="48">
        <v>1780.84</v>
      </c>
      <c r="G2723" s="52">
        <v>1780.2</v>
      </c>
      <c r="I2723" s="68"/>
      <c r="J2723" s="69"/>
      <c r="K2723" s="69"/>
      <c r="L2723" s="70"/>
      <c r="M2723" s="70"/>
      <c r="N2723" s="68"/>
      <c r="O2723" s="68"/>
      <c r="P2723" s="70"/>
    </row>
    <row r="2724" spans="1:16" x14ac:dyDescent="0.25">
      <c r="A2724" s="61">
        <v>42552</v>
      </c>
      <c r="B2724" s="64" t="str">
        <f t="shared" si="91"/>
        <v>sexta-feira</v>
      </c>
      <c r="C2724" s="49">
        <v>6.1699999999999998E-2</v>
      </c>
      <c r="D2724" s="51">
        <v>6.2300000000000001E-2</v>
      </c>
      <c r="E2724" s="48">
        <v>1788.7</v>
      </c>
      <c r="F2724" s="48">
        <v>1780.55</v>
      </c>
      <c r="G2724" s="52">
        <v>1779.49</v>
      </c>
      <c r="I2724" s="68"/>
      <c r="J2724" s="69"/>
      <c r="K2724" s="69"/>
      <c r="L2724" s="70"/>
      <c r="M2724" s="70"/>
      <c r="N2724" s="68"/>
      <c r="O2724" s="68"/>
      <c r="P2724" s="70"/>
    </row>
    <row r="2725" spans="1:16" x14ac:dyDescent="0.25">
      <c r="A2725" s="61">
        <v>42555</v>
      </c>
      <c r="B2725" s="64" t="str">
        <f t="shared" si="91"/>
        <v>segunda-feira</v>
      </c>
      <c r="C2725" s="49">
        <v>6.0899999999999996E-2</v>
      </c>
      <c r="D2725" s="51">
        <v>6.1500000000000006E-2</v>
      </c>
      <c r="E2725" s="48">
        <v>1800.27</v>
      </c>
      <c r="F2725" s="48">
        <v>1792.07</v>
      </c>
      <c r="G2725" s="52">
        <v>1791.43</v>
      </c>
      <c r="I2725" s="68"/>
      <c r="J2725" s="69"/>
      <c r="K2725" s="69"/>
      <c r="L2725" s="70"/>
      <c r="M2725" s="70"/>
      <c r="N2725" s="68"/>
      <c r="O2725" s="68"/>
      <c r="P2725" s="70"/>
    </row>
    <row r="2726" spans="1:16" x14ac:dyDescent="0.25">
      <c r="A2726" s="61">
        <v>42556</v>
      </c>
      <c r="B2726" s="64" t="str">
        <f t="shared" si="91"/>
        <v>terça-feira</v>
      </c>
      <c r="C2726" s="49">
        <v>6.1500000000000006E-2</v>
      </c>
      <c r="D2726" s="51">
        <v>6.2100000000000002E-2</v>
      </c>
      <c r="E2726" s="48">
        <v>1792.71</v>
      </c>
      <c r="F2726" s="48">
        <v>1784.54</v>
      </c>
      <c r="G2726" s="52">
        <v>1783.9</v>
      </c>
      <c r="I2726" s="68"/>
      <c r="J2726" s="69"/>
      <c r="K2726" s="69"/>
      <c r="L2726" s="70"/>
      <c r="M2726" s="70"/>
      <c r="N2726" s="68"/>
      <c r="O2726" s="68"/>
      <c r="P2726" s="70"/>
    </row>
    <row r="2727" spans="1:16" x14ac:dyDescent="0.25">
      <c r="A2727" s="61">
        <v>42557</v>
      </c>
      <c r="B2727" s="64" t="str">
        <f t="shared" si="91"/>
        <v>quarta-feira</v>
      </c>
      <c r="C2727" s="49">
        <v>6.2E-2</v>
      </c>
      <c r="D2727" s="51">
        <v>6.2600000000000003E-2</v>
      </c>
      <c r="E2727" s="48">
        <v>1786.54</v>
      </c>
      <c r="F2727" s="48">
        <v>1778.42</v>
      </c>
      <c r="G2727" s="52">
        <v>1777.78</v>
      </c>
      <c r="I2727" s="68"/>
      <c r="J2727" s="69"/>
      <c r="K2727" s="69"/>
      <c r="L2727" s="70"/>
      <c r="M2727" s="70"/>
      <c r="N2727" s="68"/>
      <c r="O2727" s="68"/>
      <c r="P2727" s="70"/>
    </row>
    <row r="2728" spans="1:16" x14ac:dyDescent="0.25">
      <c r="A2728" s="61">
        <v>42558</v>
      </c>
      <c r="B2728" s="64" t="str">
        <f t="shared" si="91"/>
        <v>quinta-feira</v>
      </c>
      <c r="C2728" s="49">
        <v>6.2199999999999998E-2</v>
      </c>
      <c r="D2728" s="51">
        <v>6.2800000000000009E-2</v>
      </c>
      <c r="E2728" s="48">
        <v>1784.47</v>
      </c>
      <c r="F2728" s="48">
        <v>1776.36</v>
      </c>
      <c r="G2728" s="52">
        <v>1775.72</v>
      </c>
      <c r="I2728" s="68"/>
      <c r="J2728" s="69"/>
      <c r="K2728" s="69"/>
      <c r="L2728" s="70"/>
      <c r="M2728" s="70"/>
      <c r="N2728" s="68"/>
      <c r="O2728" s="68"/>
      <c r="P2728" s="70"/>
    </row>
    <row r="2729" spans="1:16" x14ac:dyDescent="0.25">
      <c r="A2729" s="61">
        <v>42559</v>
      </c>
      <c r="B2729" s="64" t="str">
        <f t="shared" si="91"/>
        <v>sexta-feira</v>
      </c>
      <c r="C2729" s="49">
        <v>6.25E-2</v>
      </c>
      <c r="D2729" s="51">
        <v>6.3099999999999989E-2</v>
      </c>
      <c r="E2729" s="48">
        <v>1781.32</v>
      </c>
      <c r="F2729" s="48">
        <v>1773.23</v>
      </c>
      <c r="G2729" s="52">
        <v>1772.18</v>
      </c>
      <c r="I2729" s="68"/>
      <c r="J2729" s="69"/>
      <c r="K2729" s="69"/>
      <c r="L2729" s="70"/>
      <c r="M2729" s="70"/>
      <c r="N2729" s="68"/>
      <c r="O2729" s="68"/>
      <c r="P2729" s="70"/>
    </row>
    <row r="2730" spans="1:16" x14ac:dyDescent="0.25">
      <c r="A2730" s="61">
        <v>42562</v>
      </c>
      <c r="B2730" s="64" t="str">
        <f t="shared" si="91"/>
        <v>segunda-feira</v>
      </c>
      <c r="C2730" s="49">
        <v>6.1799999999999994E-2</v>
      </c>
      <c r="D2730" s="51">
        <v>6.2400000000000004E-2</v>
      </c>
      <c r="E2730" s="48">
        <v>1791.45</v>
      </c>
      <c r="F2730" s="48">
        <v>1783.31</v>
      </c>
      <c r="G2730" s="52">
        <v>1782.68</v>
      </c>
      <c r="I2730" s="68"/>
      <c r="J2730" s="69"/>
      <c r="K2730" s="69"/>
      <c r="L2730" s="70"/>
      <c r="M2730" s="70"/>
      <c r="N2730" s="68"/>
      <c r="O2730" s="68"/>
      <c r="P2730" s="70"/>
    </row>
    <row r="2731" spans="1:16" x14ac:dyDescent="0.25">
      <c r="A2731" s="61">
        <v>42563</v>
      </c>
      <c r="B2731" s="64" t="str">
        <f t="shared" si="91"/>
        <v>terça-feira</v>
      </c>
      <c r="C2731" s="49">
        <v>6.1900000000000004E-2</v>
      </c>
      <c r="D2731" s="51">
        <v>6.25E-2</v>
      </c>
      <c r="E2731" s="48">
        <v>1790.73</v>
      </c>
      <c r="F2731" s="48">
        <v>1782.6</v>
      </c>
      <c r="G2731" s="52">
        <v>1781.96</v>
      </c>
      <c r="I2731" s="68"/>
      <c r="J2731" s="69"/>
      <c r="K2731" s="69"/>
      <c r="L2731" s="70"/>
      <c r="M2731" s="70"/>
      <c r="N2731" s="68"/>
      <c r="O2731" s="68"/>
      <c r="P2731" s="70"/>
    </row>
    <row r="2732" spans="1:16" x14ac:dyDescent="0.25">
      <c r="A2732" s="61">
        <v>42564</v>
      </c>
      <c r="B2732" s="64" t="str">
        <f t="shared" si="91"/>
        <v>quarta-feira</v>
      </c>
      <c r="C2732" s="49">
        <v>6.1600000000000002E-2</v>
      </c>
      <c r="D2732" s="51">
        <v>6.2199999999999998E-2</v>
      </c>
      <c r="E2732" s="48">
        <v>1795.44</v>
      </c>
      <c r="F2732" s="48">
        <v>1787.29</v>
      </c>
      <c r="G2732" s="52">
        <v>1786.66</v>
      </c>
      <c r="I2732" s="68"/>
      <c r="J2732" s="69"/>
      <c r="K2732" s="69"/>
      <c r="L2732" s="70"/>
      <c r="M2732" s="70"/>
      <c r="N2732" s="68"/>
      <c r="O2732" s="68"/>
      <c r="P2732" s="70"/>
    </row>
    <row r="2733" spans="1:16" x14ac:dyDescent="0.25">
      <c r="A2733" s="61">
        <v>42565</v>
      </c>
      <c r="B2733" s="64" t="str">
        <f t="shared" si="91"/>
        <v>quinta-feira</v>
      </c>
      <c r="C2733" s="49">
        <v>6.1100000000000002E-2</v>
      </c>
      <c r="D2733" s="51">
        <v>6.1699999999999998E-2</v>
      </c>
      <c r="E2733" s="48">
        <v>1802.9</v>
      </c>
      <c r="F2733" s="48">
        <v>1794.71</v>
      </c>
      <c r="G2733" s="52">
        <v>1794.08</v>
      </c>
      <c r="I2733" s="68"/>
      <c r="J2733" s="69"/>
      <c r="K2733" s="69"/>
      <c r="L2733" s="70"/>
      <c r="M2733" s="70"/>
      <c r="N2733" s="68"/>
      <c r="O2733" s="68"/>
      <c r="P2733" s="70"/>
    </row>
    <row r="2734" spans="1:16" x14ac:dyDescent="0.25">
      <c r="A2734" s="61">
        <v>42566</v>
      </c>
      <c r="B2734" s="64" t="str">
        <f t="shared" si="91"/>
        <v>sexta-feira</v>
      </c>
      <c r="C2734" s="49">
        <v>6.0400000000000002E-2</v>
      </c>
      <c r="D2734" s="51">
        <v>6.0999999999999999E-2</v>
      </c>
      <c r="E2734" s="48">
        <v>1813.71</v>
      </c>
      <c r="F2734" s="48">
        <v>1805.47</v>
      </c>
      <c r="G2734" s="52">
        <v>1804.26</v>
      </c>
      <c r="I2734" s="68"/>
      <c r="J2734" s="69"/>
      <c r="K2734" s="69"/>
      <c r="L2734" s="70"/>
      <c r="M2734" s="70"/>
      <c r="N2734" s="68"/>
      <c r="O2734" s="68"/>
      <c r="P2734" s="70"/>
    </row>
    <row r="2735" spans="1:16" x14ac:dyDescent="0.25">
      <c r="A2735" s="61">
        <v>42569</v>
      </c>
      <c r="B2735" s="64" t="str">
        <f t="shared" si="91"/>
        <v>segunda-feira</v>
      </c>
      <c r="C2735" s="49">
        <v>5.9900000000000002E-2</v>
      </c>
      <c r="D2735" s="51">
        <v>6.0499999999999998E-2</v>
      </c>
      <c r="E2735" s="48">
        <v>1821.29</v>
      </c>
      <c r="F2735" s="48">
        <v>1813.02</v>
      </c>
      <c r="G2735" s="52">
        <v>1812.33</v>
      </c>
      <c r="I2735" s="68"/>
      <c r="J2735" s="69"/>
      <c r="K2735" s="69"/>
      <c r="L2735" s="70"/>
      <c r="M2735" s="70"/>
      <c r="N2735" s="68"/>
      <c r="O2735" s="68"/>
      <c r="P2735" s="70"/>
    </row>
    <row r="2736" spans="1:16" x14ac:dyDescent="0.25">
      <c r="A2736" s="61">
        <v>42570</v>
      </c>
      <c r="B2736" s="64" t="str">
        <f t="shared" si="91"/>
        <v>terça-feira</v>
      </c>
      <c r="C2736" s="49">
        <v>5.9900000000000002E-2</v>
      </c>
      <c r="D2736" s="51">
        <v>6.0499999999999998E-2</v>
      </c>
      <c r="E2736" s="48">
        <v>1821.97</v>
      </c>
      <c r="F2736" s="48">
        <v>1813.7</v>
      </c>
      <c r="G2736" s="52">
        <v>1813.02</v>
      </c>
      <c r="I2736" s="68"/>
      <c r="J2736" s="69"/>
      <c r="K2736" s="69"/>
      <c r="L2736" s="70"/>
      <c r="M2736" s="70"/>
      <c r="N2736" s="68"/>
      <c r="O2736" s="68"/>
      <c r="P2736" s="70"/>
    </row>
    <row r="2737" spans="1:16" x14ac:dyDescent="0.25">
      <c r="A2737" s="61">
        <v>42571</v>
      </c>
      <c r="B2737" s="64" t="str">
        <f t="shared" si="91"/>
        <v>quarta-feira</v>
      </c>
      <c r="C2737" s="49">
        <v>6.0499999999999998E-2</v>
      </c>
      <c r="D2737" s="51">
        <v>6.1100000000000002E-2</v>
      </c>
      <c r="E2737" s="48">
        <v>1814.39</v>
      </c>
      <c r="F2737" s="48">
        <v>1806.16</v>
      </c>
      <c r="G2737" s="52">
        <v>1805.48</v>
      </c>
      <c r="I2737" s="68"/>
      <c r="J2737" s="69"/>
      <c r="K2737" s="69"/>
      <c r="L2737" s="70"/>
      <c r="M2737" s="70"/>
      <c r="N2737" s="68"/>
      <c r="O2737" s="68"/>
      <c r="P2737" s="70"/>
    </row>
    <row r="2738" spans="1:16" x14ac:dyDescent="0.25">
      <c r="A2738" s="61">
        <v>42572</v>
      </c>
      <c r="B2738" s="64" t="str">
        <f t="shared" si="91"/>
        <v>quinta-feira</v>
      </c>
      <c r="C2738" s="49">
        <v>6.0100000000000001E-2</v>
      </c>
      <c r="D2738" s="51">
        <v>6.0700000000000004E-2</v>
      </c>
      <c r="E2738" s="48">
        <v>1820.58</v>
      </c>
      <c r="F2738" s="48">
        <v>1812.33</v>
      </c>
      <c r="G2738" s="52">
        <v>1811.64</v>
      </c>
      <c r="I2738" s="68"/>
      <c r="J2738" s="69"/>
      <c r="K2738" s="69"/>
      <c r="L2738" s="70"/>
      <c r="M2738" s="70"/>
      <c r="N2738" s="68"/>
      <c r="O2738" s="68"/>
      <c r="P2738" s="70"/>
    </row>
    <row r="2739" spans="1:16" x14ac:dyDescent="0.25">
      <c r="A2739" s="61">
        <v>42573</v>
      </c>
      <c r="B2739" s="64" t="str">
        <f t="shared" si="91"/>
        <v>sexta-feira</v>
      </c>
      <c r="C2739" s="49">
        <v>6.0299999999999999E-2</v>
      </c>
      <c r="D2739" s="51">
        <v>6.0899999999999996E-2</v>
      </c>
      <c r="E2739" s="48">
        <v>1818.92</v>
      </c>
      <c r="F2739" s="48">
        <v>1810.68</v>
      </c>
      <c r="G2739" s="52">
        <v>1809.51</v>
      </c>
      <c r="I2739" s="68"/>
      <c r="J2739" s="69"/>
      <c r="K2739" s="69"/>
      <c r="L2739" s="70"/>
      <c r="M2739" s="70"/>
      <c r="N2739" s="68"/>
      <c r="O2739" s="68"/>
      <c r="P2739" s="70"/>
    </row>
    <row r="2740" spans="1:16" x14ac:dyDescent="0.25">
      <c r="A2740" s="61">
        <v>42576</v>
      </c>
      <c r="B2740" s="64" t="str">
        <f t="shared" si="91"/>
        <v>segunda-feira</v>
      </c>
      <c r="C2740" s="49">
        <v>6.0400000000000002E-2</v>
      </c>
      <c r="D2740" s="51">
        <v>6.0999999999999999E-2</v>
      </c>
      <c r="E2740" s="48">
        <v>1818.22</v>
      </c>
      <c r="F2740" s="48">
        <v>1809.99</v>
      </c>
      <c r="G2740" s="52">
        <v>1809.31</v>
      </c>
      <c r="I2740" s="68"/>
      <c r="J2740" s="69"/>
      <c r="K2740" s="69"/>
      <c r="L2740" s="70"/>
      <c r="M2740" s="70"/>
      <c r="N2740" s="68"/>
      <c r="O2740" s="68"/>
      <c r="P2740" s="70"/>
    </row>
    <row r="2741" spans="1:16" x14ac:dyDescent="0.25">
      <c r="A2741" s="61">
        <v>42577</v>
      </c>
      <c r="B2741" s="64" t="str">
        <f t="shared" si="91"/>
        <v>terça-feira</v>
      </c>
      <c r="C2741" s="49">
        <v>6.0299999999999999E-2</v>
      </c>
      <c r="D2741" s="51">
        <v>6.0899999999999996E-2</v>
      </c>
      <c r="E2741" s="48">
        <v>1820.27</v>
      </c>
      <c r="F2741" s="48">
        <v>1812.03</v>
      </c>
      <c r="G2741" s="52">
        <v>1811.36</v>
      </c>
      <c r="I2741" s="68"/>
      <c r="J2741" s="69"/>
      <c r="K2741" s="69"/>
      <c r="L2741" s="70"/>
      <c r="M2741" s="70"/>
      <c r="N2741" s="68"/>
      <c r="O2741" s="68"/>
      <c r="P2741" s="70"/>
    </row>
    <row r="2742" spans="1:16" x14ac:dyDescent="0.25">
      <c r="A2742" s="61">
        <v>42578</v>
      </c>
      <c r="B2742" s="64" t="str">
        <f t="shared" si="91"/>
        <v>quarta-feira</v>
      </c>
      <c r="C2742" s="49">
        <v>5.9900000000000002E-2</v>
      </c>
      <c r="D2742" s="51">
        <v>6.0499999999999998E-2</v>
      </c>
      <c r="E2742" s="48">
        <v>1826.46</v>
      </c>
      <c r="F2742" s="48">
        <v>1818.19</v>
      </c>
      <c r="G2742" s="52">
        <v>1817.52</v>
      </c>
      <c r="I2742" s="68"/>
      <c r="J2742" s="69"/>
      <c r="K2742" s="69"/>
      <c r="L2742" s="70"/>
      <c r="M2742" s="70"/>
      <c r="N2742" s="68"/>
      <c r="O2742" s="68"/>
      <c r="P2742" s="70"/>
    </row>
    <row r="2743" spans="1:16" x14ac:dyDescent="0.25">
      <c r="A2743" s="61">
        <v>42579</v>
      </c>
      <c r="B2743" s="64" t="str">
        <f t="shared" si="91"/>
        <v>quinta-feira</v>
      </c>
      <c r="C2743" s="49">
        <v>5.9500000000000004E-2</v>
      </c>
      <c r="D2743" s="51">
        <v>6.0100000000000001E-2</v>
      </c>
      <c r="E2743" s="48">
        <v>1832.66</v>
      </c>
      <c r="F2743" s="48">
        <v>1824.37</v>
      </c>
      <c r="G2743" s="52">
        <v>1823.7</v>
      </c>
      <c r="I2743" s="68"/>
      <c r="J2743" s="69"/>
      <c r="K2743" s="69"/>
      <c r="L2743" s="70"/>
      <c r="M2743" s="70"/>
      <c r="N2743" s="68"/>
      <c r="O2743" s="68"/>
      <c r="P2743" s="70"/>
    </row>
    <row r="2744" spans="1:16" x14ac:dyDescent="0.25">
      <c r="A2744" s="61">
        <v>42580</v>
      </c>
      <c r="B2744" s="64" t="str">
        <f t="shared" si="91"/>
        <v>sexta-feira</v>
      </c>
      <c r="C2744" s="49">
        <v>5.9200000000000003E-2</v>
      </c>
      <c r="D2744" s="51">
        <v>5.9800000000000006E-2</v>
      </c>
      <c r="E2744" s="48">
        <v>1838.01</v>
      </c>
      <c r="F2744" s="48">
        <v>1829.7</v>
      </c>
      <c r="G2744" s="52">
        <v>1828.51</v>
      </c>
      <c r="I2744" s="68"/>
      <c r="J2744" s="69"/>
      <c r="K2744" s="69"/>
      <c r="L2744" s="70"/>
      <c r="M2744" s="70"/>
      <c r="N2744" s="68"/>
      <c r="O2744" s="68"/>
      <c r="P2744" s="70"/>
    </row>
    <row r="2745" spans="1:16" x14ac:dyDescent="0.25">
      <c r="A2745" s="61">
        <v>42583</v>
      </c>
      <c r="B2745" s="64" t="str">
        <f t="shared" si="91"/>
        <v>segunda-feira</v>
      </c>
      <c r="C2745" s="49">
        <v>5.9400000000000001E-2</v>
      </c>
      <c r="D2745" s="51">
        <v>0.06</v>
      </c>
      <c r="E2745" s="48">
        <v>1835.91</v>
      </c>
      <c r="F2745" s="48">
        <v>1827.61</v>
      </c>
      <c r="G2745" s="52">
        <v>1826.93</v>
      </c>
      <c r="I2745" s="68"/>
      <c r="J2745" s="69"/>
      <c r="K2745" s="69"/>
      <c r="L2745" s="70"/>
      <c r="M2745" s="70"/>
      <c r="N2745" s="68"/>
      <c r="O2745" s="68"/>
      <c r="P2745" s="70"/>
    </row>
    <row r="2746" spans="1:16" x14ac:dyDescent="0.25">
      <c r="A2746" s="61">
        <v>42584</v>
      </c>
      <c r="B2746" s="64" t="str">
        <f t="shared" si="91"/>
        <v>terça-feira</v>
      </c>
      <c r="C2746" s="49">
        <v>5.9000000000000004E-2</v>
      </c>
      <c r="D2746" s="51">
        <v>5.96E-2</v>
      </c>
      <c r="E2746" s="48">
        <v>1842.13</v>
      </c>
      <c r="F2746" s="48">
        <v>1833.81</v>
      </c>
      <c r="G2746" s="52">
        <v>1833.14</v>
      </c>
      <c r="I2746" s="68"/>
      <c r="J2746" s="69"/>
      <c r="K2746" s="69"/>
      <c r="L2746" s="70"/>
      <c r="M2746" s="70"/>
      <c r="N2746" s="68"/>
      <c r="O2746" s="68"/>
      <c r="P2746" s="70"/>
    </row>
    <row r="2747" spans="1:16" x14ac:dyDescent="0.25">
      <c r="A2747" s="61">
        <v>42585</v>
      </c>
      <c r="B2747" s="64" t="str">
        <f t="shared" si="91"/>
        <v>quarta-feira</v>
      </c>
      <c r="C2747" s="49">
        <v>5.9299999999999999E-2</v>
      </c>
      <c r="D2747" s="51">
        <v>5.9900000000000002E-2</v>
      </c>
      <c r="E2747" s="48">
        <v>1838.64</v>
      </c>
      <c r="F2747" s="48">
        <v>1830.34</v>
      </c>
      <c r="G2747" s="52">
        <v>1829.67</v>
      </c>
      <c r="I2747" s="68"/>
      <c r="J2747" s="69"/>
      <c r="K2747" s="69"/>
      <c r="L2747" s="70"/>
      <c r="M2747" s="70"/>
      <c r="N2747" s="68"/>
      <c r="O2747" s="68"/>
      <c r="P2747" s="70"/>
    </row>
    <row r="2748" spans="1:16" x14ac:dyDescent="0.25">
      <c r="A2748" s="61">
        <v>42586</v>
      </c>
      <c r="B2748" s="64" t="str">
        <f t="shared" si="91"/>
        <v>quinta-feira</v>
      </c>
      <c r="C2748" s="49">
        <v>5.9000000000000004E-2</v>
      </c>
      <c r="D2748" s="51">
        <v>5.96E-2</v>
      </c>
      <c r="E2748" s="48">
        <v>1843.48</v>
      </c>
      <c r="F2748" s="48">
        <v>1835.16</v>
      </c>
      <c r="G2748" s="52">
        <v>1834.48</v>
      </c>
      <c r="I2748" s="68"/>
      <c r="J2748" s="69"/>
      <c r="K2748" s="69"/>
      <c r="L2748" s="70"/>
      <c r="M2748" s="70"/>
      <c r="N2748" s="68"/>
      <c r="O2748" s="68"/>
      <c r="P2748" s="70"/>
    </row>
    <row r="2749" spans="1:16" x14ac:dyDescent="0.25">
      <c r="A2749" s="61">
        <v>42587</v>
      </c>
      <c r="B2749" s="64" t="str">
        <f t="shared" si="91"/>
        <v>sexta-feira</v>
      </c>
      <c r="C2749" s="49">
        <v>5.8700000000000002E-2</v>
      </c>
      <c r="D2749" s="51">
        <v>5.9299999999999999E-2</v>
      </c>
      <c r="E2749" s="48">
        <v>1848.85</v>
      </c>
      <c r="F2749" s="48">
        <v>1840.5</v>
      </c>
      <c r="G2749" s="52">
        <v>1839.32</v>
      </c>
      <c r="I2749" s="68"/>
      <c r="J2749" s="69"/>
      <c r="K2749" s="69"/>
      <c r="L2749" s="70"/>
      <c r="M2749" s="70"/>
      <c r="N2749" s="68"/>
      <c r="O2749" s="68"/>
      <c r="P2749" s="70"/>
    </row>
    <row r="2750" spans="1:16" x14ac:dyDescent="0.25">
      <c r="A2750" s="61">
        <v>42590</v>
      </c>
      <c r="B2750" s="64" t="str">
        <f t="shared" si="91"/>
        <v>segunda-feira</v>
      </c>
      <c r="C2750" s="49">
        <v>5.79E-2</v>
      </c>
      <c r="D2750" s="51">
        <v>5.8499999999999996E-2</v>
      </c>
      <c r="E2750" s="48">
        <v>1860.71</v>
      </c>
      <c r="F2750" s="48">
        <v>1852.31</v>
      </c>
      <c r="G2750" s="52">
        <v>1851.64</v>
      </c>
      <c r="I2750" s="68"/>
      <c r="J2750" s="69"/>
      <c r="K2750" s="69"/>
      <c r="L2750" s="70"/>
      <c r="M2750" s="70"/>
      <c r="N2750" s="68"/>
      <c r="O2750" s="68"/>
      <c r="P2750" s="70"/>
    </row>
    <row r="2751" spans="1:16" x14ac:dyDescent="0.25">
      <c r="A2751" s="61">
        <v>42591</v>
      </c>
      <c r="B2751" s="64" t="str">
        <f t="shared" si="91"/>
        <v>terça-feira</v>
      </c>
      <c r="C2751" s="49">
        <v>5.8400000000000001E-2</v>
      </c>
      <c r="D2751" s="51">
        <v>5.9000000000000004E-2</v>
      </c>
      <c r="E2751" s="48">
        <v>1854.38</v>
      </c>
      <c r="F2751" s="48">
        <v>1846.02</v>
      </c>
      <c r="G2751" s="52">
        <v>1845.34</v>
      </c>
      <c r="I2751" s="68"/>
      <c r="J2751" s="69"/>
      <c r="K2751" s="69"/>
      <c r="L2751" s="70"/>
      <c r="M2751" s="70"/>
      <c r="N2751" s="68"/>
      <c r="O2751" s="68"/>
      <c r="P2751" s="70"/>
    </row>
    <row r="2752" spans="1:16" x14ac:dyDescent="0.25">
      <c r="A2752" s="61">
        <v>42592</v>
      </c>
      <c r="B2752" s="64" t="str">
        <f t="shared" si="91"/>
        <v>quarta-feira</v>
      </c>
      <c r="C2752" s="49">
        <v>5.7999999999999996E-2</v>
      </c>
      <c r="D2752" s="51">
        <v>5.8600000000000006E-2</v>
      </c>
      <c r="E2752" s="48">
        <v>1860.66</v>
      </c>
      <c r="F2752" s="48">
        <v>1852.27</v>
      </c>
      <c r="G2752" s="52">
        <v>1851.59</v>
      </c>
      <c r="I2752" s="68"/>
      <c r="J2752" s="69"/>
      <c r="K2752" s="69"/>
      <c r="L2752" s="70"/>
      <c r="M2752" s="70"/>
      <c r="N2752" s="68"/>
      <c r="O2752" s="68"/>
      <c r="P2752" s="70"/>
    </row>
    <row r="2753" spans="1:16" x14ac:dyDescent="0.25">
      <c r="A2753" s="61">
        <v>42593</v>
      </c>
      <c r="B2753" s="64" t="str">
        <f t="shared" si="91"/>
        <v>quinta-feira</v>
      </c>
      <c r="C2753" s="49">
        <v>5.7999999999999996E-2</v>
      </c>
      <c r="D2753" s="51">
        <v>5.8600000000000006E-2</v>
      </c>
      <c r="E2753" s="48">
        <v>1862.84</v>
      </c>
      <c r="F2753" s="48">
        <v>1854.44</v>
      </c>
      <c r="G2753" s="52">
        <v>1853.71</v>
      </c>
      <c r="I2753" s="68"/>
      <c r="J2753" s="69"/>
      <c r="K2753" s="69"/>
      <c r="L2753" s="70"/>
      <c r="M2753" s="70"/>
      <c r="N2753" s="68"/>
      <c r="O2753" s="68"/>
      <c r="P2753" s="70"/>
    </row>
    <row r="2754" spans="1:16" x14ac:dyDescent="0.25">
      <c r="A2754" s="61">
        <v>42594</v>
      </c>
      <c r="B2754" s="64" t="str">
        <f t="shared" si="91"/>
        <v>sexta-feira</v>
      </c>
      <c r="C2754" s="49">
        <v>5.74E-2</v>
      </c>
      <c r="D2754" s="51">
        <v>5.7999999999999996E-2</v>
      </c>
      <c r="E2754" s="48">
        <v>1872.63</v>
      </c>
      <c r="F2754" s="48">
        <v>1864.19</v>
      </c>
      <c r="G2754" s="52">
        <v>1872.52</v>
      </c>
      <c r="I2754" s="68"/>
      <c r="J2754" s="69"/>
      <c r="K2754" s="69"/>
      <c r="L2754" s="70"/>
      <c r="M2754" s="70"/>
      <c r="N2754" s="68"/>
      <c r="O2754" s="68"/>
      <c r="P2754" s="70"/>
    </row>
    <row r="2755" spans="1:16" x14ac:dyDescent="0.25">
      <c r="A2755" s="61">
        <v>42597</v>
      </c>
      <c r="B2755" s="64" t="str">
        <f t="shared" ref="B2755:B2818" si="92">TEXT(A2755,"dddd")</f>
        <v>segunda-feira</v>
      </c>
      <c r="C2755" s="49">
        <v>5.7599999999999998E-2</v>
      </c>
      <c r="D2755" s="51">
        <v>5.8200000000000002E-2</v>
      </c>
      <c r="E2755" s="48">
        <v>1870.46</v>
      </c>
      <c r="F2755" s="48">
        <v>1862.04</v>
      </c>
      <c r="G2755" s="52">
        <v>1861.39</v>
      </c>
      <c r="I2755" s="68"/>
      <c r="J2755" s="69"/>
      <c r="K2755" s="69"/>
      <c r="L2755" s="70"/>
      <c r="M2755" s="70"/>
      <c r="N2755" s="68"/>
      <c r="O2755" s="68"/>
      <c r="P2755" s="70"/>
    </row>
    <row r="2756" spans="1:16" x14ac:dyDescent="0.25">
      <c r="A2756" s="61">
        <v>42598</v>
      </c>
      <c r="B2756" s="64" t="str">
        <f t="shared" si="92"/>
        <v>terça-feira</v>
      </c>
      <c r="C2756" s="49">
        <v>5.7599999999999998E-2</v>
      </c>
      <c r="D2756" s="51">
        <v>5.8200000000000002E-2</v>
      </c>
      <c r="E2756" s="48">
        <v>1871.11</v>
      </c>
      <c r="F2756" s="48">
        <v>1862.69</v>
      </c>
      <c r="G2756" s="52">
        <v>1862.04</v>
      </c>
      <c r="I2756" s="68"/>
      <c r="J2756" s="69"/>
      <c r="K2756" s="69"/>
      <c r="L2756" s="70"/>
      <c r="M2756" s="70"/>
      <c r="N2756" s="68"/>
      <c r="O2756" s="68"/>
      <c r="P2756" s="70"/>
    </row>
    <row r="2757" spans="1:16" x14ac:dyDescent="0.25">
      <c r="A2757" s="61">
        <v>42599</v>
      </c>
      <c r="B2757" s="64" t="str">
        <f t="shared" si="92"/>
        <v>quarta-feira</v>
      </c>
      <c r="C2757" s="49">
        <v>5.79E-2</v>
      </c>
      <c r="D2757" s="51">
        <v>5.8499999999999996E-2</v>
      </c>
      <c r="E2757" s="48">
        <v>1867.55</v>
      </c>
      <c r="F2757" s="48">
        <v>1859.14</v>
      </c>
      <c r="G2757" s="52">
        <v>1858.49</v>
      </c>
      <c r="I2757" s="68"/>
      <c r="J2757" s="69"/>
      <c r="K2757" s="69"/>
      <c r="L2757" s="70"/>
      <c r="M2757" s="70"/>
      <c r="N2757" s="68"/>
      <c r="O2757" s="68"/>
      <c r="P2757" s="70"/>
    </row>
    <row r="2758" spans="1:16" x14ac:dyDescent="0.25">
      <c r="A2758" s="61">
        <v>42600</v>
      </c>
      <c r="B2758" s="64" t="str">
        <f t="shared" si="92"/>
        <v>quinta-feira</v>
      </c>
      <c r="C2758" s="49">
        <v>5.79E-2</v>
      </c>
      <c r="D2758" s="51">
        <v>5.8499999999999996E-2</v>
      </c>
      <c r="E2758" s="48">
        <v>1868.2</v>
      </c>
      <c r="F2758" s="48">
        <v>1859.8</v>
      </c>
      <c r="G2758" s="52">
        <v>1859.14</v>
      </c>
      <c r="I2758" s="68"/>
      <c r="J2758" s="69"/>
      <c r="K2758" s="69"/>
      <c r="L2758" s="70"/>
      <c r="M2758" s="70"/>
      <c r="N2758" s="68"/>
      <c r="O2758" s="68"/>
      <c r="P2758" s="70"/>
    </row>
    <row r="2759" spans="1:16" x14ac:dyDescent="0.25">
      <c r="A2759" s="61">
        <v>42601</v>
      </c>
      <c r="B2759" s="64" t="str">
        <f t="shared" si="92"/>
        <v>sexta-feira</v>
      </c>
      <c r="C2759" s="49">
        <v>5.7699999999999994E-2</v>
      </c>
      <c r="D2759" s="51">
        <v>5.8299999999999998E-2</v>
      </c>
      <c r="E2759" s="48">
        <v>1872.13</v>
      </c>
      <c r="F2759" s="48">
        <v>1863.72</v>
      </c>
      <c r="G2759" s="52">
        <v>1862.6</v>
      </c>
      <c r="I2759" s="68"/>
      <c r="J2759" s="69"/>
      <c r="K2759" s="69"/>
      <c r="L2759" s="70"/>
      <c r="M2759" s="70"/>
      <c r="N2759" s="68"/>
      <c r="O2759" s="68"/>
      <c r="P2759" s="70"/>
    </row>
    <row r="2760" spans="1:16" x14ac:dyDescent="0.25">
      <c r="A2760" s="61">
        <v>42604</v>
      </c>
      <c r="B2760" s="64" t="str">
        <f t="shared" si="92"/>
        <v>segunda-feira</v>
      </c>
      <c r="C2760" s="49">
        <v>5.7500000000000002E-2</v>
      </c>
      <c r="D2760" s="51">
        <v>5.8099999999999999E-2</v>
      </c>
      <c r="E2760" s="48">
        <v>1875.6</v>
      </c>
      <c r="F2760" s="48">
        <v>1867.17</v>
      </c>
      <c r="G2760" s="52">
        <v>1866.52</v>
      </c>
      <c r="I2760" s="68"/>
      <c r="J2760" s="69"/>
      <c r="K2760" s="69"/>
      <c r="L2760" s="70"/>
      <c r="M2760" s="70"/>
      <c r="N2760" s="68"/>
      <c r="O2760" s="68"/>
      <c r="P2760" s="70"/>
    </row>
    <row r="2761" spans="1:16" x14ac:dyDescent="0.25">
      <c r="A2761" s="61">
        <v>42605</v>
      </c>
      <c r="B2761" s="64" t="str">
        <f t="shared" si="92"/>
        <v>terça-feira</v>
      </c>
      <c r="C2761" s="49">
        <v>5.7799999999999997E-2</v>
      </c>
      <c r="D2761" s="51">
        <v>5.8400000000000001E-2</v>
      </c>
      <c r="E2761" s="48">
        <v>1872.03</v>
      </c>
      <c r="F2761" s="48">
        <v>1863.63</v>
      </c>
      <c r="G2761" s="52">
        <v>1862.97</v>
      </c>
      <c r="I2761" s="68"/>
      <c r="J2761" s="69"/>
      <c r="K2761" s="69"/>
      <c r="L2761" s="70"/>
      <c r="M2761" s="70"/>
      <c r="N2761" s="68"/>
      <c r="O2761" s="68"/>
      <c r="P2761" s="70"/>
    </row>
    <row r="2762" spans="1:16" x14ac:dyDescent="0.25">
      <c r="A2762" s="61">
        <v>42606</v>
      </c>
      <c r="B2762" s="64" t="str">
        <f t="shared" si="92"/>
        <v>quarta-feira</v>
      </c>
      <c r="C2762" s="49">
        <v>5.7800000000000004E-2</v>
      </c>
      <c r="D2762" s="51">
        <v>5.8400000000000001E-2</v>
      </c>
      <c r="E2762" s="48">
        <v>1872.68</v>
      </c>
      <c r="F2762" s="48">
        <v>1864.28</v>
      </c>
      <c r="G2762" s="52">
        <v>1863.63</v>
      </c>
      <c r="I2762" s="68"/>
      <c r="J2762" s="69"/>
      <c r="K2762" s="69"/>
      <c r="L2762" s="70"/>
      <c r="M2762" s="70"/>
      <c r="N2762" s="68"/>
      <c r="O2762" s="68"/>
      <c r="P2762" s="70"/>
    </row>
    <row r="2763" spans="1:16" x14ac:dyDescent="0.25">
      <c r="A2763" s="61">
        <v>42607</v>
      </c>
      <c r="B2763" s="64" t="str">
        <f t="shared" si="92"/>
        <v>quinta-feira</v>
      </c>
      <c r="C2763" s="49">
        <v>5.7999999999999996E-2</v>
      </c>
      <c r="D2763" s="51">
        <v>5.8600000000000006E-2</v>
      </c>
      <c r="E2763" s="48">
        <v>1870.79</v>
      </c>
      <c r="F2763" s="48">
        <v>1862.4</v>
      </c>
      <c r="G2763" s="52">
        <v>1861.72</v>
      </c>
      <c r="I2763" s="68"/>
      <c r="J2763" s="69"/>
      <c r="K2763" s="69"/>
      <c r="L2763" s="70"/>
      <c r="M2763" s="70"/>
      <c r="N2763" s="68"/>
      <c r="O2763" s="68"/>
      <c r="P2763" s="70"/>
    </row>
    <row r="2764" spans="1:16" x14ac:dyDescent="0.25">
      <c r="A2764" s="61">
        <v>42608</v>
      </c>
      <c r="B2764" s="64" t="str">
        <f t="shared" si="92"/>
        <v>sexta-feira</v>
      </c>
      <c r="C2764" s="49">
        <v>5.8299999999999998E-2</v>
      </c>
      <c r="D2764" s="51">
        <v>5.8899999999999994E-2</v>
      </c>
      <c r="E2764" s="48">
        <v>1867.79</v>
      </c>
      <c r="F2764" s="48">
        <v>1859.42</v>
      </c>
      <c r="G2764" s="52">
        <v>1858.22</v>
      </c>
      <c r="I2764" s="68"/>
      <c r="J2764" s="69"/>
      <c r="K2764" s="69"/>
      <c r="L2764" s="70"/>
      <c r="M2764" s="70"/>
      <c r="N2764" s="68"/>
      <c r="O2764" s="68"/>
      <c r="P2764" s="70"/>
    </row>
    <row r="2765" spans="1:16" x14ac:dyDescent="0.25">
      <c r="A2765" s="61">
        <v>42611</v>
      </c>
      <c r="B2765" s="64" t="str">
        <f t="shared" si="92"/>
        <v>segunda-feira</v>
      </c>
      <c r="C2765" s="49">
        <v>5.8899999999999994E-2</v>
      </c>
      <c r="D2765" s="51">
        <v>5.9500000000000004E-2</v>
      </c>
      <c r="E2765" s="48">
        <v>1860.1</v>
      </c>
      <c r="F2765" s="48">
        <v>1851.77</v>
      </c>
      <c r="G2765" s="52">
        <v>1851.09</v>
      </c>
      <c r="I2765" s="68"/>
      <c r="J2765" s="69"/>
      <c r="K2765" s="69"/>
      <c r="L2765" s="70"/>
      <c r="M2765" s="70"/>
      <c r="N2765" s="68"/>
      <c r="O2765" s="68"/>
      <c r="P2765" s="70"/>
    </row>
    <row r="2766" spans="1:16" x14ac:dyDescent="0.25">
      <c r="A2766" s="61">
        <v>42612</v>
      </c>
      <c r="B2766" s="64" t="str">
        <f t="shared" si="92"/>
        <v>terça-feira</v>
      </c>
      <c r="C2766" s="49">
        <v>5.8499999999999996E-2</v>
      </c>
      <c r="D2766" s="51">
        <v>5.91E-2</v>
      </c>
      <c r="E2766" s="48">
        <v>1866.35</v>
      </c>
      <c r="F2766" s="48">
        <v>1858</v>
      </c>
      <c r="G2766" s="52">
        <v>1857.32</v>
      </c>
      <c r="I2766" s="68"/>
      <c r="J2766" s="69"/>
      <c r="K2766" s="69"/>
      <c r="L2766" s="70"/>
      <c r="M2766" s="70"/>
      <c r="N2766" s="68"/>
      <c r="O2766" s="68"/>
      <c r="P2766" s="70"/>
    </row>
    <row r="2767" spans="1:16" x14ac:dyDescent="0.25">
      <c r="A2767" s="61">
        <v>42613</v>
      </c>
      <c r="B2767" s="64" t="str">
        <f t="shared" si="92"/>
        <v>quarta-feira</v>
      </c>
      <c r="C2767" s="49">
        <v>5.9200000000000003E-2</v>
      </c>
      <c r="D2767" s="51">
        <v>5.9800000000000006E-2</v>
      </c>
      <c r="E2767" s="48">
        <v>1857.29</v>
      </c>
      <c r="F2767" s="48">
        <v>1848.99</v>
      </c>
      <c r="G2767" s="52">
        <v>1848.3</v>
      </c>
      <c r="I2767" s="68"/>
      <c r="J2767" s="69"/>
      <c r="K2767" s="69"/>
      <c r="L2767" s="70"/>
      <c r="M2767" s="70"/>
      <c r="N2767" s="68"/>
      <c r="O2767" s="68"/>
      <c r="P2767" s="70"/>
    </row>
    <row r="2768" spans="1:16" x14ac:dyDescent="0.25">
      <c r="A2768" s="61">
        <v>42614</v>
      </c>
      <c r="B2768" s="64" t="str">
        <f t="shared" si="92"/>
        <v>quinta-feira</v>
      </c>
      <c r="C2768" s="49">
        <v>5.8799999999999998E-2</v>
      </c>
      <c r="D2768" s="51">
        <v>5.9400000000000001E-2</v>
      </c>
      <c r="E2768" s="48">
        <v>1863.53</v>
      </c>
      <c r="F2768" s="48">
        <v>1855.2</v>
      </c>
      <c r="G2768" s="52">
        <v>1854.52</v>
      </c>
      <c r="I2768" s="68"/>
      <c r="J2768" s="69"/>
      <c r="K2768" s="69"/>
      <c r="L2768" s="70"/>
      <c r="M2768" s="70"/>
      <c r="N2768" s="68"/>
      <c r="O2768" s="68"/>
      <c r="P2768" s="70"/>
    </row>
    <row r="2769" spans="1:16" x14ac:dyDescent="0.25">
      <c r="A2769" s="61">
        <v>42615</v>
      </c>
      <c r="B2769" s="64" t="str">
        <f t="shared" si="92"/>
        <v>sexta-feira</v>
      </c>
      <c r="C2769" s="49">
        <v>5.8499999999999996E-2</v>
      </c>
      <c r="D2769" s="51">
        <v>5.91E-2</v>
      </c>
      <c r="E2769" s="48">
        <v>1867.52</v>
      </c>
      <c r="F2769" s="48">
        <v>1859.18</v>
      </c>
      <c r="G2769" s="52">
        <v>1858.18</v>
      </c>
      <c r="I2769" s="68"/>
      <c r="J2769" s="69"/>
      <c r="K2769" s="69"/>
      <c r="L2769" s="70"/>
      <c r="M2769" s="70"/>
      <c r="N2769" s="68"/>
      <c r="O2769" s="68"/>
      <c r="P2769" s="70"/>
    </row>
    <row r="2770" spans="1:16" x14ac:dyDescent="0.25">
      <c r="A2770" s="61">
        <v>42618</v>
      </c>
      <c r="B2770" s="64" t="str">
        <f t="shared" si="92"/>
        <v>segunda-feira</v>
      </c>
      <c r="C2770" s="49">
        <v>5.8200000000000002E-2</v>
      </c>
      <c r="D2770" s="51">
        <v>5.8799999999999998E-2</v>
      </c>
      <c r="E2770" s="48">
        <v>1872.32</v>
      </c>
      <c r="F2770" s="48">
        <v>1863.96</v>
      </c>
      <c r="G2770" s="52">
        <v>1863.34</v>
      </c>
      <c r="I2770" s="68"/>
      <c r="J2770" s="69"/>
      <c r="K2770" s="69"/>
      <c r="L2770" s="70"/>
      <c r="M2770" s="70"/>
      <c r="N2770" s="68"/>
      <c r="O2770" s="68"/>
      <c r="P2770" s="70"/>
    </row>
    <row r="2771" spans="1:16" x14ac:dyDescent="0.25">
      <c r="A2771" s="61">
        <v>42619</v>
      </c>
      <c r="B2771" s="64" t="str">
        <f t="shared" si="92"/>
        <v>terça-feira</v>
      </c>
      <c r="C2771" s="49">
        <v>5.8200000000000002E-2</v>
      </c>
      <c r="D2771" s="51">
        <v>5.8799999999999998E-2</v>
      </c>
      <c r="E2771" s="48">
        <v>1874.72</v>
      </c>
      <c r="F2771" s="48">
        <v>1866.35</v>
      </c>
      <c r="G2771" s="52">
        <v>1865.41</v>
      </c>
      <c r="I2771" s="68"/>
      <c r="J2771" s="69"/>
      <c r="K2771" s="69"/>
      <c r="L2771" s="70"/>
      <c r="M2771" s="70"/>
      <c r="N2771" s="68"/>
      <c r="O2771" s="68"/>
      <c r="P2771" s="70"/>
    </row>
    <row r="2772" spans="1:16" x14ac:dyDescent="0.25">
      <c r="A2772" s="61">
        <v>42621</v>
      </c>
      <c r="B2772" s="64" t="str">
        <f t="shared" si="92"/>
        <v>quinta-feira</v>
      </c>
      <c r="C2772" s="49">
        <v>5.7999999999999996E-2</v>
      </c>
      <c r="D2772" s="51">
        <v>5.8600000000000006E-2</v>
      </c>
      <c r="E2772" s="48">
        <v>1878.2</v>
      </c>
      <c r="F2772" s="48">
        <v>1869.81</v>
      </c>
      <c r="G2772" s="52">
        <v>1869.13</v>
      </c>
      <c r="I2772" s="68"/>
      <c r="J2772" s="69"/>
      <c r="K2772" s="69"/>
      <c r="L2772" s="70"/>
      <c r="M2772" s="70"/>
      <c r="N2772" s="68"/>
      <c r="O2772" s="68"/>
      <c r="P2772" s="70"/>
    </row>
    <row r="2773" spans="1:16" x14ac:dyDescent="0.25">
      <c r="A2773" s="61">
        <v>42622</v>
      </c>
      <c r="B2773" s="64" t="str">
        <f t="shared" si="92"/>
        <v>sexta-feira</v>
      </c>
      <c r="C2773" s="49">
        <v>5.8400000000000001E-2</v>
      </c>
      <c r="D2773" s="51">
        <v>5.9000000000000004E-2</v>
      </c>
      <c r="E2773" s="48">
        <v>1873.97</v>
      </c>
      <c r="F2773" s="48">
        <v>1865.61</v>
      </c>
      <c r="G2773" s="52">
        <v>1864.4</v>
      </c>
      <c r="I2773" s="68"/>
      <c r="J2773" s="69"/>
      <c r="K2773" s="69"/>
      <c r="L2773" s="70"/>
      <c r="M2773" s="70"/>
      <c r="N2773" s="68"/>
      <c r="O2773" s="68"/>
      <c r="P2773" s="70"/>
    </row>
    <row r="2774" spans="1:16" x14ac:dyDescent="0.25">
      <c r="A2774" s="61">
        <v>42625</v>
      </c>
      <c r="B2774" s="64" t="str">
        <f t="shared" si="92"/>
        <v>segunda-feira</v>
      </c>
      <c r="C2774" s="49">
        <v>5.9500000000000004E-2</v>
      </c>
      <c r="D2774" s="51">
        <v>6.0100000000000001E-2</v>
      </c>
      <c r="E2774" s="48">
        <v>1859.37</v>
      </c>
      <c r="F2774" s="48">
        <v>1851.09</v>
      </c>
      <c r="G2774" s="52">
        <v>1850.4</v>
      </c>
      <c r="I2774" s="68"/>
      <c r="J2774" s="69"/>
      <c r="K2774" s="69"/>
      <c r="L2774" s="70"/>
      <c r="M2774" s="70"/>
      <c r="N2774" s="68"/>
      <c r="O2774" s="68"/>
      <c r="P2774" s="70"/>
    </row>
    <row r="2775" spans="1:16" x14ac:dyDescent="0.25">
      <c r="A2775" s="61">
        <v>42626</v>
      </c>
      <c r="B2775" s="64" t="str">
        <f t="shared" si="92"/>
        <v>terça-feira</v>
      </c>
      <c r="C2775" s="49">
        <v>5.9200000000000003E-2</v>
      </c>
      <c r="D2775" s="51">
        <v>5.9800000000000006E-2</v>
      </c>
      <c r="E2775" s="48">
        <v>1864.22</v>
      </c>
      <c r="F2775" s="48">
        <v>1855.91</v>
      </c>
      <c r="G2775" s="52">
        <v>1855.22</v>
      </c>
      <c r="I2775" s="68"/>
      <c r="J2775" s="69"/>
      <c r="K2775" s="69"/>
      <c r="L2775" s="70"/>
      <c r="M2775" s="70"/>
      <c r="N2775" s="68"/>
      <c r="O2775" s="68"/>
      <c r="P2775" s="70"/>
    </row>
    <row r="2776" spans="1:16" x14ac:dyDescent="0.25">
      <c r="A2776" s="61">
        <v>42627</v>
      </c>
      <c r="B2776" s="64" t="str">
        <f t="shared" si="92"/>
        <v>quarta-feira</v>
      </c>
      <c r="C2776" s="49">
        <v>6.0400000000000002E-2</v>
      </c>
      <c r="D2776" s="51">
        <v>6.0999999999999999E-2</v>
      </c>
      <c r="E2776" s="48">
        <v>1848.35</v>
      </c>
      <c r="F2776" s="48">
        <v>1840.13</v>
      </c>
      <c r="G2776" s="52">
        <v>1839.44</v>
      </c>
      <c r="I2776" s="68"/>
      <c r="J2776" s="69"/>
      <c r="K2776" s="69"/>
      <c r="L2776" s="70"/>
      <c r="M2776" s="70"/>
      <c r="N2776" s="68"/>
      <c r="O2776" s="68"/>
      <c r="P2776" s="70"/>
    </row>
    <row r="2777" spans="1:16" x14ac:dyDescent="0.25">
      <c r="A2777" s="61">
        <v>42628</v>
      </c>
      <c r="B2777" s="64" t="str">
        <f t="shared" si="92"/>
        <v>quinta-feira</v>
      </c>
      <c r="C2777" s="49">
        <v>6.0199999999999997E-2</v>
      </c>
      <c r="D2777" s="51">
        <v>6.08E-2</v>
      </c>
      <c r="E2777" s="48">
        <v>1851.71</v>
      </c>
      <c r="F2777" s="48">
        <v>1843.48</v>
      </c>
      <c r="G2777" s="52">
        <v>1842.86</v>
      </c>
      <c r="I2777" s="68"/>
      <c r="J2777" s="69"/>
      <c r="K2777" s="69"/>
      <c r="L2777" s="70"/>
      <c r="M2777" s="70"/>
      <c r="N2777" s="68"/>
      <c r="O2777" s="68"/>
      <c r="P2777" s="70"/>
    </row>
    <row r="2778" spans="1:16" x14ac:dyDescent="0.25">
      <c r="A2778" s="61">
        <v>42629</v>
      </c>
      <c r="B2778" s="64" t="str">
        <f t="shared" si="92"/>
        <v>sexta-feira</v>
      </c>
      <c r="C2778" s="49">
        <v>6.0199999999999997E-2</v>
      </c>
      <c r="D2778" s="51">
        <v>6.08E-2</v>
      </c>
      <c r="E2778" s="48">
        <v>1852.72</v>
      </c>
      <c r="F2778" s="48">
        <v>1844.49</v>
      </c>
      <c r="G2778" s="52">
        <v>1843.48</v>
      </c>
      <c r="I2778" s="68"/>
      <c r="J2778" s="69"/>
      <c r="K2778" s="69"/>
      <c r="L2778" s="70"/>
      <c r="M2778" s="70"/>
      <c r="N2778" s="68"/>
      <c r="O2778" s="68"/>
      <c r="P2778" s="70"/>
    </row>
    <row r="2779" spans="1:16" x14ac:dyDescent="0.25">
      <c r="A2779" s="61">
        <v>42632</v>
      </c>
      <c r="B2779" s="64" t="str">
        <f t="shared" si="92"/>
        <v>segunda-feira</v>
      </c>
      <c r="C2779" s="49">
        <v>6.0100000000000001E-2</v>
      </c>
      <c r="D2779" s="51">
        <v>6.0700000000000004E-2</v>
      </c>
      <c r="E2779" s="48">
        <v>1854.71</v>
      </c>
      <c r="F2779" s="48">
        <v>1846.48</v>
      </c>
      <c r="G2779" s="52">
        <v>1845.86</v>
      </c>
      <c r="I2779" s="68"/>
      <c r="J2779" s="69"/>
      <c r="K2779" s="69"/>
      <c r="L2779" s="70"/>
      <c r="M2779" s="70"/>
      <c r="N2779" s="68"/>
      <c r="O2779" s="68"/>
      <c r="P2779" s="70"/>
    </row>
    <row r="2780" spans="1:16" x14ac:dyDescent="0.25">
      <c r="A2780" s="61">
        <v>42633</v>
      </c>
      <c r="B2780" s="64" t="str">
        <f t="shared" si="92"/>
        <v>terça-feira</v>
      </c>
      <c r="C2780" s="49">
        <v>0.06</v>
      </c>
      <c r="D2780" s="51">
        <v>6.0599999999999994E-2</v>
      </c>
      <c r="E2780" s="48">
        <v>1856.71</v>
      </c>
      <c r="F2780" s="48">
        <v>1848.47</v>
      </c>
      <c r="G2780" s="52">
        <v>1847.85</v>
      </c>
      <c r="I2780" s="68"/>
      <c r="J2780" s="69"/>
      <c r="K2780" s="69"/>
      <c r="L2780" s="70"/>
      <c r="M2780" s="70"/>
      <c r="N2780" s="68"/>
      <c r="O2780" s="68"/>
      <c r="P2780" s="70"/>
    </row>
    <row r="2781" spans="1:16" x14ac:dyDescent="0.25">
      <c r="A2781" s="61">
        <v>42634</v>
      </c>
      <c r="B2781" s="64" t="str">
        <f t="shared" si="92"/>
        <v>quarta-feira</v>
      </c>
      <c r="C2781" s="49">
        <v>6.0400000000000002E-2</v>
      </c>
      <c r="D2781" s="51">
        <v>6.0999999999999999E-2</v>
      </c>
      <c r="E2781" s="48">
        <v>1851.84</v>
      </c>
      <c r="F2781" s="48">
        <v>1843.62</v>
      </c>
      <c r="G2781" s="52">
        <v>1843</v>
      </c>
      <c r="I2781" s="68"/>
      <c r="J2781" s="69"/>
      <c r="K2781" s="69"/>
      <c r="L2781" s="70"/>
      <c r="M2781" s="70"/>
      <c r="N2781" s="68"/>
      <c r="O2781" s="68"/>
      <c r="P2781" s="70"/>
    </row>
    <row r="2782" spans="1:16" x14ac:dyDescent="0.25">
      <c r="A2782" s="61">
        <v>42635</v>
      </c>
      <c r="B2782" s="64" t="str">
        <f t="shared" si="92"/>
        <v>quinta-feira</v>
      </c>
      <c r="C2782" s="49">
        <v>5.9500000000000004E-2</v>
      </c>
      <c r="D2782" s="51">
        <v>6.0100000000000001E-2</v>
      </c>
      <c r="E2782" s="48">
        <v>1864.85</v>
      </c>
      <c r="F2782" s="48">
        <v>1856.58</v>
      </c>
      <c r="G2782" s="52">
        <v>1855.96</v>
      </c>
      <c r="I2782" s="68"/>
      <c r="J2782" s="69"/>
      <c r="K2782" s="69"/>
      <c r="L2782" s="70"/>
      <c r="M2782" s="70"/>
      <c r="N2782" s="68"/>
      <c r="O2782" s="68"/>
      <c r="P2782" s="70"/>
    </row>
    <row r="2783" spans="1:16" x14ac:dyDescent="0.25">
      <c r="A2783" s="61">
        <v>42636</v>
      </c>
      <c r="B2783" s="64" t="str">
        <f t="shared" si="92"/>
        <v>sexta-feira</v>
      </c>
      <c r="C2783" s="49">
        <v>5.8700000000000002E-2</v>
      </c>
      <c r="D2783" s="51">
        <v>5.9299999999999999E-2</v>
      </c>
      <c r="E2783" s="48">
        <v>1876.2</v>
      </c>
      <c r="F2783" s="48">
        <v>1867.87</v>
      </c>
      <c r="G2783" s="52">
        <v>1867.07</v>
      </c>
      <c r="I2783" s="68"/>
      <c r="J2783" s="69"/>
      <c r="K2783" s="69"/>
      <c r="L2783" s="70"/>
      <c r="M2783" s="70"/>
      <c r="N2783" s="68"/>
      <c r="O2783" s="68"/>
      <c r="P2783" s="70"/>
    </row>
    <row r="2784" spans="1:16" x14ac:dyDescent="0.25">
      <c r="A2784" s="61">
        <v>42639</v>
      </c>
      <c r="B2784" s="64" t="str">
        <f t="shared" si="92"/>
        <v>segunda-feira</v>
      </c>
      <c r="C2784" s="49">
        <v>5.8499999999999996E-2</v>
      </c>
      <c r="D2784" s="51">
        <v>5.91E-2</v>
      </c>
      <c r="E2784" s="48">
        <v>1879.53</v>
      </c>
      <c r="F2784" s="48">
        <v>1871.19</v>
      </c>
      <c r="G2784" s="52">
        <v>1870.64</v>
      </c>
      <c r="I2784" s="68"/>
      <c r="J2784" s="69"/>
      <c r="K2784" s="69"/>
      <c r="L2784" s="70"/>
      <c r="M2784" s="70"/>
      <c r="N2784" s="68"/>
      <c r="O2784" s="68"/>
      <c r="P2784" s="70"/>
    </row>
    <row r="2785" spans="1:16" x14ac:dyDescent="0.25">
      <c r="A2785" s="61">
        <v>42640</v>
      </c>
      <c r="B2785" s="64" t="str">
        <f t="shared" si="92"/>
        <v>terça-feira</v>
      </c>
      <c r="C2785" s="49">
        <v>5.8700000000000002E-2</v>
      </c>
      <c r="D2785" s="51">
        <v>5.9299999999999999E-2</v>
      </c>
      <c r="E2785" s="48">
        <v>1877.3</v>
      </c>
      <c r="F2785" s="48">
        <v>1868.97</v>
      </c>
      <c r="G2785" s="52">
        <v>1868.42</v>
      </c>
      <c r="I2785" s="68"/>
      <c r="J2785" s="69"/>
      <c r="K2785" s="69"/>
      <c r="L2785" s="70"/>
      <c r="M2785" s="70"/>
      <c r="N2785" s="68"/>
      <c r="O2785" s="68"/>
      <c r="P2785" s="70"/>
    </row>
    <row r="2786" spans="1:16" x14ac:dyDescent="0.25">
      <c r="A2786" s="61">
        <v>42641</v>
      </c>
      <c r="B2786" s="64" t="str">
        <f t="shared" si="92"/>
        <v>quarta-feira</v>
      </c>
      <c r="C2786" s="49">
        <v>5.8600000000000006E-2</v>
      </c>
      <c r="D2786" s="51">
        <v>5.9200000000000003E-2</v>
      </c>
      <c r="E2786" s="48">
        <v>1879.24</v>
      </c>
      <c r="F2786" s="48">
        <v>1870.91</v>
      </c>
      <c r="G2786" s="52">
        <v>1870.36</v>
      </c>
      <c r="I2786" s="68"/>
      <c r="J2786" s="69"/>
      <c r="K2786" s="69"/>
      <c r="L2786" s="70"/>
      <c r="M2786" s="70"/>
      <c r="N2786" s="68"/>
      <c r="O2786" s="68"/>
      <c r="P2786" s="70"/>
    </row>
    <row r="2787" spans="1:16" x14ac:dyDescent="0.25">
      <c r="A2787" s="61">
        <v>42642</v>
      </c>
      <c r="B2787" s="64" t="str">
        <f t="shared" si="92"/>
        <v>quinta-feira</v>
      </c>
      <c r="C2787" s="49">
        <v>5.8400000000000001E-2</v>
      </c>
      <c r="D2787" s="51">
        <v>5.9000000000000004E-2</v>
      </c>
      <c r="E2787" s="48">
        <v>1882.57</v>
      </c>
      <c r="F2787" s="48">
        <v>1874.23</v>
      </c>
      <c r="G2787" s="52">
        <v>1873.68</v>
      </c>
      <c r="I2787" s="68"/>
      <c r="J2787" s="69"/>
      <c r="K2787" s="69"/>
      <c r="L2787" s="70"/>
      <c r="M2787" s="70"/>
      <c r="N2787" s="68"/>
      <c r="O2787" s="68"/>
      <c r="P2787" s="70"/>
    </row>
    <row r="2788" spans="1:16" x14ac:dyDescent="0.25">
      <c r="A2788" s="61">
        <v>42643</v>
      </c>
      <c r="B2788" s="64" t="str">
        <f t="shared" si="92"/>
        <v>sexta-feira</v>
      </c>
      <c r="C2788" s="49">
        <v>5.8700000000000002E-2</v>
      </c>
      <c r="D2788" s="51">
        <v>5.9299999999999999E-2</v>
      </c>
      <c r="E2788" s="48">
        <v>1879.2</v>
      </c>
      <c r="F2788" s="48">
        <v>1870.88</v>
      </c>
      <c r="G2788" s="52">
        <v>1870.08</v>
      </c>
      <c r="I2788" s="68"/>
      <c r="J2788" s="69"/>
      <c r="K2788" s="69"/>
      <c r="L2788" s="70"/>
      <c r="M2788" s="70"/>
      <c r="N2788" s="68"/>
      <c r="O2788" s="68"/>
      <c r="P2788" s="70"/>
    </row>
    <row r="2789" spans="1:16" x14ac:dyDescent="0.25">
      <c r="A2789" s="61">
        <v>42646</v>
      </c>
      <c r="B2789" s="64" t="str">
        <f t="shared" si="92"/>
        <v>segunda-feira</v>
      </c>
      <c r="C2789" s="49">
        <v>5.8600000000000006E-2</v>
      </c>
      <c r="D2789" s="51">
        <v>5.9200000000000003E-2</v>
      </c>
      <c r="E2789" s="48">
        <v>1881.14</v>
      </c>
      <c r="F2789" s="48">
        <v>1872.82</v>
      </c>
      <c r="G2789" s="52">
        <v>1872.26</v>
      </c>
      <c r="I2789" s="68"/>
      <c r="J2789" s="69"/>
      <c r="K2789" s="69"/>
      <c r="L2789" s="70"/>
      <c r="M2789" s="70"/>
      <c r="N2789" s="68"/>
      <c r="O2789" s="68"/>
      <c r="P2789" s="70"/>
    </row>
    <row r="2790" spans="1:16" x14ac:dyDescent="0.25">
      <c r="A2790" s="61">
        <v>42647</v>
      </c>
      <c r="B2790" s="64" t="str">
        <f t="shared" si="92"/>
        <v>terça-feira</v>
      </c>
      <c r="C2790" s="49">
        <v>5.7500000000000002E-2</v>
      </c>
      <c r="D2790" s="51">
        <v>5.8099999999999999E-2</v>
      </c>
      <c r="E2790" s="48">
        <v>1897.05</v>
      </c>
      <c r="F2790" s="48">
        <v>1888.65</v>
      </c>
      <c r="G2790" s="52">
        <v>1888.1</v>
      </c>
      <c r="I2790" s="68"/>
      <c r="J2790" s="69"/>
      <c r="K2790" s="69"/>
      <c r="L2790" s="70"/>
      <c r="M2790" s="70"/>
      <c r="N2790" s="68"/>
      <c r="O2790" s="68"/>
      <c r="P2790" s="70"/>
    </row>
    <row r="2791" spans="1:16" x14ac:dyDescent="0.25">
      <c r="A2791" s="61">
        <v>42648</v>
      </c>
      <c r="B2791" s="64" t="str">
        <f t="shared" si="92"/>
        <v>quarta-feira</v>
      </c>
      <c r="C2791" s="49">
        <v>5.7999999999999996E-2</v>
      </c>
      <c r="D2791" s="51">
        <v>5.8600000000000006E-2</v>
      </c>
      <c r="E2791" s="48">
        <v>1890.6</v>
      </c>
      <c r="F2791" s="48">
        <v>1882.24</v>
      </c>
      <c r="G2791" s="52">
        <v>1881.69</v>
      </c>
      <c r="I2791" s="68"/>
      <c r="J2791" s="69"/>
      <c r="K2791" s="69"/>
      <c r="L2791" s="70"/>
      <c r="M2791" s="70"/>
      <c r="N2791" s="68"/>
      <c r="O2791" s="68"/>
      <c r="P2791" s="70"/>
    </row>
    <row r="2792" spans="1:16" x14ac:dyDescent="0.25">
      <c r="A2792" s="61">
        <v>42649</v>
      </c>
      <c r="B2792" s="64" t="str">
        <f t="shared" si="92"/>
        <v>quinta-feira</v>
      </c>
      <c r="C2792" s="49">
        <v>5.7300000000000004E-2</v>
      </c>
      <c r="D2792" s="51">
        <v>5.79E-2</v>
      </c>
      <c r="E2792" s="48">
        <v>1900.95</v>
      </c>
      <c r="F2792" s="48">
        <v>1892.55</v>
      </c>
      <c r="G2792" s="52">
        <v>1892</v>
      </c>
      <c r="I2792" s="68"/>
      <c r="J2792" s="69"/>
      <c r="K2792" s="69"/>
      <c r="L2792" s="70"/>
      <c r="M2792" s="70"/>
      <c r="N2792" s="68"/>
      <c r="O2792" s="68"/>
      <c r="P2792" s="70"/>
    </row>
    <row r="2793" spans="1:16" x14ac:dyDescent="0.25">
      <c r="A2793" s="61">
        <v>42650</v>
      </c>
      <c r="B2793" s="64" t="str">
        <f t="shared" si="92"/>
        <v>sexta-feira</v>
      </c>
      <c r="C2793" s="49">
        <v>5.7599999999999998E-2</v>
      </c>
      <c r="D2793" s="51">
        <v>5.8200000000000002E-2</v>
      </c>
      <c r="E2793" s="48">
        <v>1895.65</v>
      </c>
      <c r="F2793" s="48">
        <v>1887.27</v>
      </c>
      <c r="G2793" s="52">
        <v>1886.7</v>
      </c>
      <c r="I2793" s="68"/>
      <c r="J2793" s="69"/>
      <c r="K2793" s="69"/>
      <c r="L2793" s="70"/>
      <c r="M2793" s="70"/>
      <c r="N2793" s="68"/>
      <c r="O2793" s="68"/>
      <c r="P2793" s="70"/>
    </row>
    <row r="2794" spans="1:16" x14ac:dyDescent="0.25">
      <c r="A2794" s="61">
        <v>42653</v>
      </c>
      <c r="B2794" s="64" t="str">
        <f t="shared" si="92"/>
        <v>segunda-feira</v>
      </c>
      <c r="C2794" s="49">
        <v>5.74E-2</v>
      </c>
      <c r="D2794" s="51">
        <v>5.7999999999999996E-2</v>
      </c>
      <c r="E2794" s="48">
        <v>1898.92</v>
      </c>
      <c r="F2794" s="48">
        <v>1890.54</v>
      </c>
      <c r="G2794" s="52">
        <v>1890.06</v>
      </c>
      <c r="I2794" s="68"/>
      <c r="J2794" s="69"/>
      <c r="K2794" s="69"/>
      <c r="L2794" s="70"/>
      <c r="M2794" s="70"/>
      <c r="N2794" s="68"/>
      <c r="O2794" s="68"/>
      <c r="P2794" s="70"/>
    </row>
    <row r="2795" spans="1:16" x14ac:dyDescent="0.25">
      <c r="A2795" s="61">
        <v>42654</v>
      </c>
      <c r="B2795" s="64" t="str">
        <f t="shared" si="92"/>
        <v>terça-feira</v>
      </c>
      <c r="C2795" s="49">
        <v>5.7300000000000004E-2</v>
      </c>
      <c r="D2795" s="51">
        <v>5.79E-2</v>
      </c>
      <c r="E2795" s="48">
        <v>1900.85</v>
      </c>
      <c r="F2795" s="48">
        <v>1892.45</v>
      </c>
      <c r="G2795" s="52">
        <v>1891.93</v>
      </c>
      <c r="I2795" s="68"/>
      <c r="J2795" s="69"/>
      <c r="K2795" s="69"/>
      <c r="L2795" s="70"/>
      <c r="M2795" s="70"/>
      <c r="N2795" s="68"/>
      <c r="O2795" s="68"/>
      <c r="P2795" s="70"/>
    </row>
    <row r="2796" spans="1:16" x14ac:dyDescent="0.25">
      <c r="A2796" s="61">
        <v>42656</v>
      </c>
      <c r="B2796" s="64" t="str">
        <f t="shared" si="92"/>
        <v>quinta-feira</v>
      </c>
      <c r="C2796" s="49">
        <v>5.7800000000000004E-2</v>
      </c>
      <c r="D2796" s="51">
        <v>5.8400000000000001E-2</v>
      </c>
      <c r="E2796" s="48">
        <v>1894.32</v>
      </c>
      <c r="F2796" s="48">
        <v>1885.97</v>
      </c>
      <c r="G2796" s="52">
        <v>1885.49</v>
      </c>
      <c r="I2796" s="68"/>
      <c r="J2796" s="69"/>
      <c r="K2796" s="69"/>
      <c r="L2796" s="70"/>
      <c r="M2796" s="70"/>
      <c r="N2796" s="68"/>
      <c r="O2796" s="68"/>
      <c r="P2796" s="70"/>
    </row>
    <row r="2797" spans="1:16" x14ac:dyDescent="0.25">
      <c r="A2797" s="61">
        <v>42657</v>
      </c>
      <c r="B2797" s="64" t="str">
        <f t="shared" si="92"/>
        <v>sexta-feira</v>
      </c>
      <c r="C2797" s="49">
        <v>5.7699999999999994E-2</v>
      </c>
      <c r="D2797" s="51">
        <v>5.8299999999999998E-2</v>
      </c>
      <c r="E2797" s="48">
        <v>1896.61</v>
      </c>
      <c r="F2797" s="48">
        <v>1888.24</v>
      </c>
      <c r="G2797" s="52">
        <v>1887.35</v>
      </c>
      <c r="I2797" s="68"/>
      <c r="J2797" s="69"/>
      <c r="K2797" s="69"/>
      <c r="L2797" s="70"/>
      <c r="M2797" s="70"/>
      <c r="N2797" s="68"/>
      <c r="O2797" s="68"/>
      <c r="P2797" s="70"/>
    </row>
    <row r="2798" spans="1:16" x14ac:dyDescent="0.25">
      <c r="A2798" s="61">
        <v>42660</v>
      </c>
      <c r="B2798" s="64" t="str">
        <f t="shared" si="92"/>
        <v>segunda-feira</v>
      </c>
      <c r="C2798" s="49">
        <v>5.7699999999999994E-2</v>
      </c>
      <c r="D2798" s="51">
        <v>5.8299999999999998E-2</v>
      </c>
      <c r="E2798" s="48">
        <v>1897.24</v>
      </c>
      <c r="F2798" s="48">
        <v>1888.87</v>
      </c>
      <c r="G2798" s="52">
        <v>1888.24</v>
      </c>
      <c r="I2798" s="68"/>
      <c r="J2798" s="69"/>
      <c r="K2798" s="69"/>
      <c r="L2798" s="70"/>
      <c r="M2798" s="70"/>
      <c r="N2798" s="68"/>
      <c r="O2798" s="68"/>
      <c r="P2798" s="70"/>
    </row>
    <row r="2799" spans="1:16" x14ac:dyDescent="0.25">
      <c r="A2799" s="61">
        <v>42661</v>
      </c>
      <c r="B2799" s="64" t="str">
        <f t="shared" si="92"/>
        <v>terça-feira</v>
      </c>
      <c r="C2799" s="49">
        <v>5.7699999999999994E-2</v>
      </c>
      <c r="D2799" s="51">
        <v>5.8299999999999998E-2</v>
      </c>
      <c r="E2799" s="48">
        <v>1897.87</v>
      </c>
      <c r="F2799" s="48">
        <v>1889.51</v>
      </c>
      <c r="G2799" s="52">
        <v>1888.87</v>
      </c>
      <c r="I2799" s="68"/>
      <c r="J2799" s="69"/>
      <c r="K2799" s="69"/>
      <c r="L2799" s="70"/>
      <c r="M2799" s="70"/>
      <c r="N2799" s="68"/>
      <c r="O2799" s="68"/>
      <c r="P2799" s="70"/>
    </row>
    <row r="2800" spans="1:16" x14ac:dyDescent="0.25">
      <c r="A2800" s="61">
        <v>42662</v>
      </c>
      <c r="B2800" s="64" t="str">
        <f t="shared" si="92"/>
        <v>quarta-feira</v>
      </c>
      <c r="C2800" s="49">
        <v>5.7599999999999998E-2</v>
      </c>
      <c r="D2800" s="51">
        <v>5.8200000000000002E-2</v>
      </c>
      <c r="E2800" s="48">
        <v>1899.9</v>
      </c>
      <c r="F2800" s="48">
        <v>1891.53</v>
      </c>
      <c r="G2800" s="52">
        <v>1890.9</v>
      </c>
      <c r="I2800" s="68"/>
      <c r="J2800" s="69"/>
      <c r="K2800" s="69"/>
      <c r="L2800" s="70"/>
      <c r="M2800" s="70"/>
      <c r="N2800" s="68"/>
      <c r="O2800" s="68"/>
      <c r="P2800" s="70"/>
    </row>
    <row r="2801" spans="1:16" x14ac:dyDescent="0.25">
      <c r="A2801" s="61">
        <v>42663</v>
      </c>
      <c r="B2801" s="64" t="str">
        <f t="shared" si="92"/>
        <v>quinta-feira</v>
      </c>
      <c r="C2801" s="49">
        <v>5.74E-2</v>
      </c>
      <c r="D2801" s="51">
        <v>5.7999999999999996E-2</v>
      </c>
      <c r="E2801" s="48">
        <v>1903.32</v>
      </c>
      <c r="F2801" s="48">
        <v>1894.94</v>
      </c>
      <c r="G2801" s="52">
        <v>1894.31</v>
      </c>
      <c r="I2801" s="68"/>
      <c r="J2801" s="69"/>
      <c r="K2801" s="69"/>
      <c r="L2801" s="70"/>
      <c r="M2801" s="70"/>
      <c r="N2801" s="68"/>
      <c r="O2801" s="68"/>
      <c r="P2801" s="70"/>
    </row>
    <row r="2802" spans="1:16" x14ac:dyDescent="0.25">
      <c r="A2802" s="61">
        <v>42664</v>
      </c>
      <c r="B2802" s="64" t="str">
        <f t="shared" si="92"/>
        <v>sexta-feira</v>
      </c>
      <c r="C2802" s="49">
        <v>5.6900000000000006E-2</v>
      </c>
      <c r="D2802" s="51">
        <v>5.7500000000000002E-2</v>
      </c>
      <c r="E2802" s="48">
        <v>1911.38</v>
      </c>
      <c r="F2802" s="48">
        <v>1902.97</v>
      </c>
      <c r="G2802" s="52">
        <v>1901.92</v>
      </c>
      <c r="I2802" s="68"/>
      <c r="J2802" s="69"/>
      <c r="K2802" s="69"/>
      <c r="L2802" s="70"/>
      <c r="M2802" s="70"/>
      <c r="N2802" s="68"/>
      <c r="O2802" s="68"/>
      <c r="P2802" s="70"/>
    </row>
    <row r="2803" spans="1:16" x14ac:dyDescent="0.25">
      <c r="A2803" s="61">
        <v>42667</v>
      </c>
      <c r="B2803" s="64" t="str">
        <f t="shared" si="92"/>
        <v>segunda-feira</v>
      </c>
      <c r="C2803" s="49">
        <v>5.7500000000000002E-2</v>
      </c>
      <c r="D2803" s="51">
        <v>5.8099999999999999E-2</v>
      </c>
      <c r="E2803" s="48">
        <v>1903.3</v>
      </c>
      <c r="F2803" s="48">
        <v>1894.93</v>
      </c>
      <c r="G2803" s="52">
        <v>1894.32</v>
      </c>
      <c r="I2803" s="68"/>
      <c r="J2803" s="69"/>
      <c r="K2803" s="69"/>
      <c r="L2803" s="70"/>
      <c r="M2803" s="70"/>
      <c r="N2803" s="68"/>
      <c r="O2803" s="68"/>
      <c r="P2803" s="70"/>
    </row>
    <row r="2804" spans="1:16" x14ac:dyDescent="0.25">
      <c r="A2804" s="61">
        <v>42668</v>
      </c>
      <c r="B2804" s="64" t="str">
        <f t="shared" si="92"/>
        <v>terça-feira</v>
      </c>
      <c r="C2804" s="49">
        <v>5.7200000000000001E-2</v>
      </c>
      <c r="D2804" s="51">
        <v>5.7800000000000004E-2</v>
      </c>
      <c r="E2804" s="48">
        <v>1908.1</v>
      </c>
      <c r="F2804" s="48">
        <v>1899.71</v>
      </c>
      <c r="G2804" s="52">
        <v>1899.1</v>
      </c>
      <c r="I2804" s="68"/>
      <c r="J2804" s="69"/>
      <c r="K2804" s="69"/>
      <c r="L2804" s="70"/>
      <c r="M2804" s="70"/>
      <c r="N2804" s="68"/>
      <c r="O2804" s="68"/>
      <c r="P2804" s="70"/>
    </row>
    <row r="2805" spans="1:16" x14ac:dyDescent="0.25">
      <c r="A2805" s="61">
        <v>42669</v>
      </c>
      <c r="B2805" s="64" t="str">
        <f t="shared" si="92"/>
        <v>quarta-feira</v>
      </c>
      <c r="C2805" s="49">
        <v>5.7699999999999994E-2</v>
      </c>
      <c r="D2805" s="51">
        <v>5.8299999999999998E-2</v>
      </c>
      <c r="E2805" s="48">
        <v>1901.7</v>
      </c>
      <c r="F2805" s="48">
        <v>1893.35</v>
      </c>
      <c r="G2805" s="52">
        <v>1892.75</v>
      </c>
      <c r="I2805" s="68"/>
      <c r="J2805" s="69"/>
      <c r="K2805" s="69"/>
      <c r="L2805" s="70"/>
      <c r="M2805" s="70"/>
      <c r="N2805" s="68"/>
      <c r="O2805" s="68"/>
      <c r="P2805" s="70"/>
    </row>
    <row r="2806" spans="1:16" x14ac:dyDescent="0.25">
      <c r="A2806" s="61">
        <v>42670</v>
      </c>
      <c r="B2806" s="64" t="str">
        <f t="shared" si="92"/>
        <v>quinta-feira</v>
      </c>
      <c r="C2806" s="49">
        <v>5.8400000000000001E-2</v>
      </c>
      <c r="D2806" s="51">
        <v>5.9000000000000004E-2</v>
      </c>
      <c r="E2806" s="48">
        <v>1892.56</v>
      </c>
      <c r="F2806" s="48">
        <v>1884.26</v>
      </c>
      <c r="G2806" s="52">
        <v>1883.66</v>
      </c>
      <c r="I2806" s="68"/>
      <c r="J2806" s="69"/>
      <c r="K2806" s="69"/>
      <c r="L2806" s="70"/>
      <c r="M2806" s="70"/>
      <c r="N2806" s="68"/>
      <c r="O2806" s="68"/>
      <c r="P2806" s="70"/>
    </row>
    <row r="2807" spans="1:16" x14ac:dyDescent="0.25">
      <c r="A2807" s="61">
        <v>42671</v>
      </c>
      <c r="B2807" s="64" t="str">
        <f t="shared" si="92"/>
        <v>sexta-feira</v>
      </c>
      <c r="C2807" s="49">
        <v>5.8899999999999994E-2</v>
      </c>
      <c r="D2807" s="51">
        <v>5.9500000000000004E-2</v>
      </c>
      <c r="E2807" s="48">
        <v>1886.6</v>
      </c>
      <c r="F2807" s="48">
        <v>1878.33</v>
      </c>
      <c r="G2807" s="52">
        <v>1877.37</v>
      </c>
      <c r="I2807" s="68"/>
      <c r="J2807" s="69"/>
      <c r="K2807" s="69"/>
      <c r="L2807" s="70"/>
      <c r="M2807" s="70"/>
      <c r="N2807" s="68"/>
      <c r="O2807" s="68"/>
      <c r="P2807" s="70"/>
    </row>
    <row r="2808" spans="1:16" x14ac:dyDescent="0.25">
      <c r="A2808" s="61">
        <v>42674</v>
      </c>
      <c r="B2808" s="64" t="str">
        <f t="shared" si="92"/>
        <v>segunda-feira</v>
      </c>
      <c r="C2808" s="49">
        <v>5.9299999999999999E-2</v>
      </c>
      <c r="D2808" s="51">
        <v>5.9900000000000002E-2</v>
      </c>
      <c r="E2808" s="48">
        <v>1881.69</v>
      </c>
      <c r="F2808" s="48">
        <v>1873.45</v>
      </c>
      <c r="G2808" s="52">
        <v>1872.84</v>
      </c>
      <c r="I2808" s="68"/>
      <c r="J2808" s="69"/>
      <c r="K2808" s="69"/>
      <c r="L2808" s="70"/>
      <c r="M2808" s="70"/>
      <c r="N2808" s="68"/>
      <c r="O2808" s="68"/>
      <c r="P2808" s="70"/>
    </row>
    <row r="2809" spans="1:16" x14ac:dyDescent="0.25">
      <c r="A2809" s="61">
        <v>42675</v>
      </c>
      <c r="B2809" s="64" t="str">
        <f t="shared" si="92"/>
        <v>terça-feira</v>
      </c>
      <c r="C2809" s="49">
        <v>5.91E-2</v>
      </c>
      <c r="D2809" s="51">
        <v>5.9699999999999996E-2</v>
      </c>
      <c r="E2809" s="48">
        <v>1885.23</v>
      </c>
      <c r="F2809" s="48">
        <v>1876.97</v>
      </c>
      <c r="G2809" s="52">
        <v>1876.19</v>
      </c>
      <c r="I2809" s="68"/>
      <c r="J2809" s="69"/>
      <c r="K2809" s="69"/>
      <c r="L2809" s="70"/>
      <c r="M2809" s="70"/>
      <c r="N2809" s="68"/>
      <c r="O2809" s="68"/>
      <c r="P2809" s="70"/>
    </row>
    <row r="2810" spans="1:16" x14ac:dyDescent="0.25">
      <c r="A2810" s="61">
        <v>42677</v>
      </c>
      <c r="B2810" s="64" t="str">
        <f t="shared" si="92"/>
        <v>quinta-feira</v>
      </c>
      <c r="C2810" s="49">
        <v>5.9200000000000003E-2</v>
      </c>
      <c r="D2810" s="51">
        <v>5.9800000000000006E-2</v>
      </c>
      <c r="E2810" s="48">
        <v>1884.45</v>
      </c>
      <c r="F2810" s="48">
        <v>1876.21</v>
      </c>
      <c r="G2810" s="52">
        <v>1875.6</v>
      </c>
      <c r="I2810" s="68"/>
      <c r="J2810" s="69"/>
      <c r="K2810" s="69"/>
      <c r="L2810" s="70"/>
      <c r="M2810" s="70"/>
      <c r="N2810" s="68"/>
      <c r="O2810" s="68"/>
      <c r="P2810" s="70"/>
    </row>
    <row r="2811" spans="1:16" x14ac:dyDescent="0.25">
      <c r="A2811" s="61">
        <v>42678</v>
      </c>
      <c r="B2811" s="64" t="str">
        <f t="shared" si="92"/>
        <v>sexta-feira</v>
      </c>
      <c r="C2811" s="49">
        <v>5.91E-2</v>
      </c>
      <c r="D2811" s="51">
        <v>5.9699999999999996E-2</v>
      </c>
      <c r="E2811" s="48">
        <v>1886.79</v>
      </c>
      <c r="F2811" s="48">
        <v>1878.54</v>
      </c>
      <c r="G2811" s="52">
        <v>1877.58</v>
      </c>
      <c r="I2811" s="68"/>
      <c r="J2811" s="69"/>
      <c r="K2811" s="69"/>
      <c r="L2811" s="70"/>
      <c r="M2811" s="70"/>
      <c r="N2811" s="68"/>
      <c r="O2811" s="68"/>
      <c r="P2811" s="70"/>
    </row>
    <row r="2812" spans="1:16" x14ac:dyDescent="0.25">
      <c r="A2812" s="61">
        <v>42681</v>
      </c>
      <c r="B2812" s="64" t="str">
        <f t="shared" si="92"/>
        <v>segunda-feira</v>
      </c>
      <c r="C2812" s="49">
        <v>5.9000000000000004E-2</v>
      </c>
      <c r="D2812" s="51">
        <v>5.96E-2</v>
      </c>
      <c r="E2812" s="48">
        <v>1888.77</v>
      </c>
      <c r="F2812" s="48">
        <v>1880.52</v>
      </c>
      <c r="G2812" s="52">
        <v>1879.91</v>
      </c>
      <c r="I2812" s="68"/>
      <c r="J2812" s="69"/>
      <c r="K2812" s="69"/>
      <c r="L2812" s="70"/>
      <c r="M2812" s="70"/>
      <c r="N2812" s="68"/>
      <c r="O2812" s="68"/>
      <c r="P2812" s="70"/>
    </row>
    <row r="2813" spans="1:16" x14ac:dyDescent="0.25">
      <c r="A2813" s="61">
        <v>42682</v>
      </c>
      <c r="B2813" s="64" t="str">
        <f t="shared" si="92"/>
        <v>terça-feira</v>
      </c>
      <c r="C2813" s="49">
        <v>5.8700000000000002E-2</v>
      </c>
      <c r="D2813" s="51">
        <v>5.9299999999999999E-2</v>
      </c>
      <c r="E2813" s="48">
        <v>1893.52</v>
      </c>
      <c r="F2813" s="48">
        <v>1885.25</v>
      </c>
      <c r="G2813" s="52">
        <v>1884.64</v>
      </c>
      <c r="I2813" s="68"/>
      <c r="J2813" s="69"/>
      <c r="K2813" s="69"/>
      <c r="L2813" s="70"/>
      <c r="M2813" s="70"/>
      <c r="N2813" s="68"/>
      <c r="O2813" s="68"/>
      <c r="P2813" s="70"/>
    </row>
    <row r="2814" spans="1:16" x14ac:dyDescent="0.25">
      <c r="A2814" s="61">
        <v>42683</v>
      </c>
      <c r="B2814" s="64" t="str">
        <f t="shared" si="92"/>
        <v>quarta-feira</v>
      </c>
      <c r="C2814" s="49">
        <v>5.9800000000000006E-2</v>
      </c>
      <c r="D2814" s="51">
        <v>6.0400000000000002E-2</v>
      </c>
      <c r="E2814" s="48">
        <v>1878.52</v>
      </c>
      <c r="F2814" s="48">
        <v>1870.33</v>
      </c>
      <c r="G2814" s="52">
        <v>1869.73</v>
      </c>
      <c r="I2814" s="68"/>
      <c r="J2814" s="69"/>
      <c r="K2814" s="69"/>
      <c r="L2814" s="70"/>
      <c r="M2814" s="70"/>
      <c r="N2814" s="68"/>
      <c r="O2814" s="68"/>
      <c r="P2814" s="70"/>
    </row>
    <row r="2815" spans="1:16" x14ac:dyDescent="0.25">
      <c r="A2815" s="61">
        <v>42684</v>
      </c>
      <c r="B2815" s="64" t="str">
        <f t="shared" si="92"/>
        <v>quinta-feira</v>
      </c>
      <c r="C2815" s="49">
        <v>5.9800000000000006E-2</v>
      </c>
      <c r="D2815" s="51">
        <v>6.0400000000000002E-2</v>
      </c>
      <c r="E2815" s="48">
        <v>1879.11</v>
      </c>
      <c r="F2815" s="48">
        <v>1870.92</v>
      </c>
      <c r="G2815" s="52">
        <v>1870.33</v>
      </c>
      <c r="I2815" s="68"/>
      <c r="J2815" s="69"/>
      <c r="K2815" s="69"/>
      <c r="L2815" s="70"/>
      <c r="M2815" s="70"/>
      <c r="N2815" s="68"/>
      <c r="O2815" s="68"/>
      <c r="P2815" s="70"/>
    </row>
    <row r="2816" spans="1:16" x14ac:dyDescent="0.25">
      <c r="A2816" s="61">
        <v>42685</v>
      </c>
      <c r="B2816" s="64" t="str">
        <f t="shared" si="92"/>
        <v>sexta-feira</v>
      </c>
      <c r="C2816" s="49">
        <v>6.3399999999999998E-2</v>
      </c>
      <c r="D2816" s="51">
        <v>6.4000000000000001E-2</v>
      </c>
      <c r="E2816" s="48">
        <v>1831.45</v>
      </c>
      <c r="F2816" s="48">
        <v>1823.49</v>
      </c>
      <c r="G2816" s="52">
        <v>1822.58</v>
      </c>
      <c r="I2816" s="68"/>
      <c r="J2816" s="69"/>
      <c r="K2816" s="69"/>
      <c r="L2816" s="70"/>
      <c r="M2816" s="70"/>
      <c r="N2816" s="68"/>
      <c r="O2816" s="68"/>
      <c r="P2816" s="70"/>
    </row>
    <row r="2817" spans="1:16" x14ac:dyDescent="0.25">
      <c r="A2817" s="61">
        <v>42688</v>
      </c>
      <c r="B2817" s="64" t="str">
        <f t="shared" si="92"/>
        <v>segunda-feira</v>
      </c>
      <c r="C2817" s="49">
        <v>6.4500000000000002E-2</v>
      </c>
      <c r="D2817" s="51">
        <v>6.5099999999999991E-2</v>
      </c>
      <c r="E2817" s="48">
        <v>1817.73</v>
      </c>
      <c r="F2817" s="48">
        <v>1809.85</v>
      </c>
      <c r="G2817" s="52">
        <v>1809.01</v>
      </c>
      <c r="I2817" s="68"/>
      <c r="J2817" s="69"/>
      <c r="K2817" s="69"/>
      <c r="L2817" s="70"/>
      <c r="M2817" s="70"/>
      <c r="N2817" s="68"/>
      <c r="O2817" s="68"/>
      <c r="P2817" s="70"/>
    </row>
    <row r="2818" spans="1:16" x14ac:dyDescent="0.25">
      <c r="A2818" s="61">
        <v>42690</v>
      </c>
      <c r="B2818" s="64" t="str">
        <f t="shared" si="92"/>
        <v>quarta-feira</v>
      </c>
      <c r="C2818" s="49">
        <v>6.4600000000000005E-2</v>
      </c>
      <c r="D2818" s="51">
        <v>6.5199999999999994E-2</v>
      </c>
      <c r="E2818" s="48">
        <v>1817.1</v>
      </c>
      <c r="F2818" s="48">
        <v>1809.23</v>
      </c>
      <c r="G2818" s="52">
        <v>1808.54</v>
      </c>
      <c r="I2818" s="68"/>
      <c r="J2818" s="69"/>
      <c r="K2818" s="69"/>
      <c r="L2818" s="70"/>
      <c r="M2818" s="70"/>
      <c r="N2818" s="68"/>
      <c r="O2818" s="68"/>
      <c r="P2818" s="70"/>
    </row>
    <row r="2819" spans="1:16" x14ac:dyDescent="0.25">
      <c r="A2819" s="61">
        <v>42691</v>
      </c>
      <c r="B2819" s="64" t="str">
        <f t="shared" ref="B2819:B2882" si="93">TEXT(A2819,"dddd")</f>
        <v>quinta-feira</v>
      </c>
      <c r="C2819" s="49">
        <v>6.3E-2</v>
      </c>
      <c r="D2819" s="51">
        <v>6.3600000000000004E-2</v>
      </c>
      <c r="E2819" s="48">
        <v>1838.98</v>
      </c>
      <c r="F2819" s="48">
        <v>1831</v>
      </c>
      <c r="G2819" s="52">
        <v>1830.32</v>
      </c>
      <c r="I2819" s="68"/>
      <c r="J2819" s="69"/>
      <c r="K2819" s="69"/>
      <c r="L2819" s="70"/>
      <c r="M2819" s="70"/>
      <c r="N2819" s="68"/>
      <c r="O2819" s="68"/>
      <c r="P2819" s="70"/>
    </row>
    <row r="2820" spans="1:16" x14ac:dyDescent="0.25">
      <c r="A2820" s="61">
        <v>42692</v>
      </c>
      <c r="B2820" s="64" t="str">
        <f t="shared" si="93"/>
        <v>sexta-feira</v>
      </c>
      <c r="C2820" s="49">
        <v>6.3E-2</v>
      </c>
      <c r="D2820" s="51">
        <v>6.3600000000000004E-2</v>
      </c>
      <c r="E2820" s="48">
        <v>1840.15</v>
      </c>
      <c r="F2820" s="48">
        <v>1832.16</v>
      </c>
      <c r="G2820" s="52">
        <v>1831</v>
      </c>
      <c r="I2820" s="68"/>
      <c r="J2820" s="69"/>
      <c r="K2820" s="69"/>
      <c r="L2820" s="70"/>
      <c r="M2820" s="70"/>
      <c r="N2820" s="68"/>
      <c r="O2820" s="68"/>
      <c r="P2820" s="70"/>
    </row>
    <row r="2821" spans="1:16" x14ac:dyDescent="0.25">
      <c r="A2821" s="61">
        <v>42695</v>
      </c>
      <c r="B2821" s="64" t="str">
        <f t="shared" si="93"/>
        <v>segunda-feira</v>
      </c>
      <c r="C2821" s="49">
        <v>6.3E-2</v>
      </c>
      <c r="D2821" s="51">
        <v>6.3600000000000004E-2</v>
      </c>
      <c r="E2821" s="48">
        <v>1840.83</v>
      </c>
      <c r="F2821" s="48">
        <v>1832.85</v>
      </c>
      <c r="G2821" s="52">
        <v>1832.16</v>
      </c>
      <c r="I2821" s="68"/>
      <c r="J2821" s="69"/>
      <c r="K2821" s="69"/>
      <c r="L2821" s="70"/>
      <c r="M2821" s="70"/>
      <c r="N2821" s="68"/>
      <c r="O2821" s="68"/>
      <c r="P2821" s="70"/>
    </row>
    <row r="2822" spans="1:16" x14ac:dyDescent="0.25">
      <c r="A2822" s="61">
        <v>42696</v>
      </c>
      <c r="B2822" s="64" t="str">
        <f t="shared" si="93"/>
        <v>terça-feira</v>
      </c>
      <c r="C2822" s="49">
        <v>6.1600000000000002E-2</v>
      </c>
      <c r="D2822" s="51">
        <v>6.2199999999999998E-2</v>
      </c>
      <c r="E2822" s="48">
        <v>1860.28</v>
      </c>
      <c r="F2822" s="48">
        <v>1852.21</v>
      </c>
      <c r="G2822" s="52">
        <v>1851.53</v>
      </c>
      <c r="I2822" s="68"/>
      <c r="J2822" s="69"/>
      <c r="K2822" s="69"/>
      <c r="L2822" s="70"/>
      <c r="M2822" s="70"/>
      <c r="N2822" s="68"/>
      <c r="O2822" s="68"/>
      <c r="P2822" s="70"/>
    </row>
    <row r="2823" spans="1:16" x14ac:dyDescent="0.25">
      <c r="A2823" s="61">
        <v>42697</v>
      </c>
      <c r="B2823" s="64" t="str">
        <f t="shared" si="93"/>
        <v>quarta-feira</v>
      </c>
      <c r="C2823" s="49">
        <v>6.13E-2</v>
      </c>
      <c r="D2823" s="51">
        <v>6.1900000000000004E-2</v>
      </c>
      <c r="E2823" s="48">
        <v>1865.02</v>
      </c>
      <c r="F2823" s="48">
        <v>1856.93</v>
      </c>
      <c r="G2823" s="52">
        <v>1856.24</v>
      </c>
      <c r="I2823" s="68"/>
      <c r="J2823" s="69"/>
      <c r="K2823" s="69"/>
      <c r="L2823" s="70"/>
      <c r="M2823" s="70"/>
      <c r="N2823" s="68"/>
      <c r="O2823" s="68"/>
      <c r="P2823" s="70"/>
    </row>
    <row r="2824" spans="1:16" x14ac:dyDescent="0.25">
      <c r="A2824" s="61">
        <v>42698</v>
      </c>
      <c r="B2824" s="64" t="str">
        <f t="shared" si="93"/>
        <v>quinta-feira</v>
      </c>
      <c r="C2824" s="49">
        <v>6.13E-2</v>
      </c>
      <c r="D2824" s="51">
        <v>6.1900000000000004E-2</v>
      </c>
      <c r="E2824" s="48">
        <v>1865.2</v>
      </c>
      <c r="F2824" s="48">
        <v>1857.12</v>
      </c>
      <c r="G2824" s="52">
        <v>1856.48</v>
      </c>
      <c r="I2824" s="68"/>
      <c r="J2824" s="69"/>
      <c r="K2824" s="69"/>
      <c r="L2824" s="70"/>
      <c r="M2824" s="70"/>
      <c r="N2824" s="68"/>
      <c r="O2824" s="68"/>
      <c r="P2824" s="70"/>
    </row>
    <row r="2825" spans="1:16" x14ac:dyDescent="0.25">
      <c r="A2825" s="61">
        <v>42699</v>
      </c>
      <c r="B2825" s="64" t="str">
        <f t="shared" si="93"/>
        <v>sexta-feira</v>
      </c>
      <c r="C2825" s="49">
        <v>6.2199999999999998E-2</v>
      </c>
      <c r="D2825" s="51">
        <v>6.2800000000000009E-2</v>
      </c>
      <c r="E2825" s="48">
        <v>1854.11</v>
      </c>
      <c r="F2825" s="48">
        <v>1846.08</v>
      </c>
      <c r="G2825" s="52">
        <v>1845.06</v>
      </c>
      <c r="I2825" s="68"/>
      <c r="J2825" s="69"/>
      <c r="K2825" s="69"/>
      <c r="L2825" s="70"/>
      <c r="M2825" s="70"/>
      <c r="N2825" s="68"/>
      <c r="O2825" s="68"/>
      <c r="P2825" s="70"/>
    </row>
    <row r="2826" spans="1:16" x14ac:dyDescent="0.25">
      <c r="A2826" s="61">
        <v>42702</v>
      </c>
      <c r="B2826" s="64" t="str">
        <f t="shared" si="93"/>
        <v>segunda-feira</v>
      </c>
      <c r="C2826" s="49">
        <v>6.1799999999999994E-2</v>
      </c>
      <c r="D2826" s="51">
        <v>6.2400000000000004E-2</v>
      </c>
      <c r="E2826" s="48">
        <v>1860.11</v>
      </c>
      <c r="F2826" s="48">
        <v>1852.06</v>
      </c>
      <c r="G2826" s="52">
        <v>1851.43</v>
      </c>
      <c r="I2826" s="68"/>
      <c r="J2826" s="69"/>
      <c r="K2826" s="69"/>
      <c r="L2826" s="70"/>
      <c r="M2826" s="70"/>
      <c r="N2826" s="68"/>
      <c r="O2826" s="68"/>
      <c r="P2826" s="70"/>
    </row>
    <row r="2827" spans="1:16" x14ac:dyDescent="0.25">
      <c r="A2827" s="61">
        <v>42703</v>
      </c>
      <c r="B2827" s="64" t="str">
        <f t="shared" si="93"/>
        <v>terça-feira</v>
      </c>
      <c r="C2827" s="49">
        <v>6.1100000000000002E-2</v>
      </c>
      <c r="D2827" s="51">
        <v>6.1699999999999998E-2</v>
      </c>
      <c r="E2827" s="48">
        <v>1870.19</v>
      </c>
      <c r="F2827" s="48">
        <v>1862.1</v>
      </c>
      <c r="G2827" s="52">
        <v>1861.46</v>
      </c>
      <c r="I2827" s="68"/>
      <c r="J2827" s="69"/>
      <c r="K2827" s="69"/>
      <c r="L2827" s="70"/>
      <c r="M2827" s="70"/>
      <c r="N2827" s="68"/>
      <c r="O2827" s="68"/>
      <c r="P2827" s="70"/>
    </row>
    <row r="2828" spans="1:16" x14ac:dyDescent="0.25">
      <c r="A2828" s="61">
        <v>42704</v>
      </c>
      <c r="B2828" s="64" t="str">
        <f t="shared" si="93"/>
        <v>quarta-feira</v>
      </c>
      <c r="C2828" s="49">
        <v>6.08E-2</v>
      </c>
      <c r="D2828" s="51">
        <v>6.1399999999999996E-2</v>
      </c>
      <c r="E2828" s="48">
        <v>1874.89</v>
      </c>
      <c r="F2828" s="48">
        <v>1866.77</v>
      </c>
      <c r="G2828" s="52">
        <v>1866.14</v>
      </c>
      <c r="I2828" s="68"/>
      <c r="J2828" s="69"/>
      <c r="K2828" s="69"/>
      <c r="L2828" s="70"/>
      <c r="M2828" s="70"/>
      <c r="N2828" s="68"/>
      <c r="O2828" s="68"/>
      <c r="P2828" s="70"/>
    </row>
    <row r="2829" spans="1:16" x14ac:dyDescent="0.25">
      <c r="A2829" s="61">
        <v>42705</v>
      </c>
      <c r="B2829" s="64" t="str">
        <f t="shared" si="93"/>
        <v>quinta-feira</v>
      </c>
      <c r="C2829" s="49">
        <v>6.0499999999999998E-2</v>
      </c>
      <c r="D2829" s="51">
        <v>6.1100000000000002E-2</v>
      </c>
      <c r="E2829" s="48">
        <v>1879.59</v>
      </c>
      <c r="F2829" s="48">
        <v>1871.46</v>
      </c>
      <c r="G2829" s="52">
        <v>1870.82</v>
      </c>
      <c r="I2829" s="68"/>
      <c r="J2829" s="69"/>
      <c r="K2829" s="69"/>
      <c r="L2829" s="70"/>
      <c r="M2829" s="70"/>
      <c r="N2829" s="68"/>
      <c r="O2829" s="68"/>
      <c r="P2829" s="70"/>
    </row>
    <row r="2830" spans="1:16" x14ac:dyDescent="0.25">
      <c r="A2830" s="61">
        <v>42706</v>
      </c>
      <c r="B2830" s="64" t="str">
        <f t="shared" si="93"/>
        <v>sexta-feira</v>
      </c>
      <c r="C2830" s="49">
        <v>6.3799999999999996E-2</v>
      </c>
      <c r="D2830" s="51">
        <v>6.4399999999999999E-2</v>
      </c>
      <c r="E2830" s="48">
        <v>1836.37</v>
      </c>
      <c r="F2830" s="48">
        <v>1828.45</v>
      </c>
      <c r="G2830" s="52">
        <v>1827.43</v>
      </c>
      <c r="I2830" s="68"/>
      <c r="J2830" s="69"/>
      <c r="K2830" s="69"/>
      <c r="L2830" s="70"/>
      <c r="M2830" s="70"/>
      <c r="N2830" s="68"/>
      <c r="O2830" s="68"/>
      <c r="P2830" s="70"/>
    </row>
    <row r="2831" spans="1:16" x14ac:dyDescent="0.25">
      <c r="A2831" s="61">
        <v>42709</v>
      </c>
      <c r="B2831" s="64" t="str">
        <f t="shared" si="93"/>
        <v>segunda-feira</v>
      </c>
      <c r="C2831" s="49">
        <v>6.2199999999999998E-2</v>
      </c>
      <c r="D2831" s="51">
        <v>6.3399999999999998E-2</v>
      </c>
      <c r="E2831" s="48">
        <v>1858.31</v>
      </c>
      <c r="F2831" s="48">
        <v>1842.31</v>
      </c>
      <c r="G2831" s="52">
        <v>1841.66</v>
      </c>
      <c r="I2831" s="68"/>
      <c r="J2831" s="69"/>
      <c r="K2831" s="69"/>
      <c r="L2831" s="70"/>
      <c r="M2831" s="70"/>
      <c r="N2831" s="68"/>
      <c r="O2831" s="68"/>
      <c r="P2831" s="70"/>
    </row>
    <row r="2832" spans="1:16" x14ac:dyDescent="0.25">
      <c r="A2832" s="61">
        <v>42710</v>
      </c>
      <c r="B2832" s="64" t="str">
        <f t="shared" si="93"/>
        <v>terça-feira</v>
      </c>
      <c r="C2832" s="49">
        <v>6.2199999999999998E-2</v>
      </c>
      <c r="D2832" s="51">
        <v>6.3399999999999998E-2</v>
      </c>
      <c r="E2832" s="48">
        <v>1858.94</v>
      </c>
      <c r="F2832" s="48">
        <v>1842.94</v>
      </c>
      <c r="G2832" s="52">
        <v>1842.31</v>
      </c>
      <c r="I2832" s="68"/>
      <c r="J2832" s="69"/>
      <c r="K2832" s="69"/>
      <c r="L2832" s="70"/>
      <c r="M2832" s="70"/>
      <c r="N2832" s="68"/>
      <c r="O2832" s="68"/>
      <c r="P2832" s="70"/>
    </row>
    <row r="2833" spans="1:16" x14ac:dyDescent="0.25">
      <c r="A2833" s="61">
        <v>42711</v>
      </c>
      <c r="B2833" s="64" t="str">
        <f t="shared" si="93"/>
        <v>quarta-feira</v>
      </c>
      <c r="C2833" s="49">
        <v>6.1600000000000002E-2</v>
      </c>
      <c r="D2833" s="51">
        <v>6.2800000000000009E-2</v>
      </c>
      <c r="E2833" s="48">
        <v>1867.64</v>
      </c>
      <c r="F2833" s="48">
        <v>1851.56</v>
      </c>
      <c r="G2833" s="52">
        <v>1850.93</v>
      </c>
      <c r="I2833" s="68"/>
      <c r="J2833" s="69"/>
      <c r="K2833" s="69"/>
      <c r="L2833" s="70"/>
      <c r="M2833" s="70"/>
      <c r="N2833" s="68"/>
      <c r="O2833" s="68"/>
      <c r="P2833" s="70"/>
    </row>
    <row r="2834" spans="1:16" x14ac:dyDescent="0.25">
      <c r="A2834" s="61">
        <v>42712</v>
      </c>
      <c r="B2834" s="64" t="str">
        <f t="shared" si="93"/>
        <v>quinta-feira</v>
      </c>
      <c r="C2834" s="49">
        <v>6.1100000000000002E-2</v>
      </c>
      <c r="D2834" s="51">
        <v>6.2300000000000001E-2</v>
      </c>
      <c r="E2834" s="48">
        <v>1875.02</v>
      </c>
      <c r="F2834" s="48">
        <v>1858.88</v>
      </c>
      <c r="G2834" s="52">
        <v>1858.24</v>
      </c>
      <c r="I2834" s="68"/>
      <c r="J2834" s="69"/>
      <c r="K2834" s="69"/>
      <c r="L2834" s="70"/>
      <c r="M2834" s="70"/>
      <c r="N2834" s="68"/>
      <c r="O2834" s="68"/>
      <c r="P2834" s="70"/>
    </row>
    <row r="2835" spans="1:16" x14ac:dyDescent="0.25">
      <c r="A2835" s="61">
        <v>42713</v>
      </c>
      <c r="B2835" s="64" t="str">
        <f t="shared" si="93"/>
        <v>sexta-feira</v>
      </c>
      <c r="C2835" s="49">
        <v>6.0199999999999997E-2</v>
      </c>
      <c r="D2835" s="51">
        <v>6.1399999999999996E-2</v>
      </c>
      <c r="E2835" s="48">
        <v>1886.04</v>
      </c>
      <c r="F2835" s="48">
        <v>1869.8</v>
      </c>
      <c r="G2835" s="52">
        <v>1869.03</v>
      </c>
      <c r="I2835" s="68"/>
      <c r="J2835" s="69"/>
      <c r="K2835" s="69"/>
      <c r="L2835" s="70"/>
      <c r="M2835" s="70"/>
      <c r="N2835" s="68"/>
      <c r="O2835" s="68"/>
      <c r="P2835" s="70"/>
    </row>
    <row r="2836" spans="1:16" x14ac:dyDescent="0.25">
      <c r="A2836" s="61">
        <v>42716</v>
      </c>
      <c r="B2836" s="64" t="str">
        <f t="shared" si="93"/>
        <v>segunda-feira</v>
      </c>
      <c r="C2836" s="49">
        <v>6.1500000000000006E-2</v>
      </c>
      <c r="D2836" s="51">
        <v>6.2699999999999992E-2</v>
      </c>
      <c r="E2836" s="48">
        <v>1869.01</v>
      </c>
      <c r="F2836" s="48">
        <v>1852.95</v>
      </c>
      <c r="G2836" s="52">
        <v>1852.39</v>
      </c>
      <c r="I2836" s="68"/>
      <c r="J2836" s="69"/>
      <c r="K2836" s="69"/>
      <c r="L2836" s="70"/>
      <c r="M2836" s="70"/>
      <c r="N2836" s="68"/>
      <c r="O2836" s="68"/>
      <c r="P2836" s="70"/>
    </row>
    <row r="2837" spans="1:16" x14ac:dyDescent="0.25">
      <c r="A2837" s="61">
        <v>42717</v>
      </c>
      <c r="B2837" s="64" t="str">
        <f t="shared" si="93"/>
        <v>terça-feira</v>
      </c>
      <c r="C2837" s="49">
        <v>6.1100000000000002E-2</v>
      </c>
      <c r="D2837" s="51">
        <v>6.2300000000000001E-2</v>
      </c>
      <c r="E2837" s="48">
        <v>1874.95</v>
      </c>
      <c r="F2837" s="48">
        <v>1858.84</v>
      </c>
      <c r="G2837" s="52">
        <v>1858.29</v>
      </c>
      <c r="I2837" s="68"/>
      <c r="J2837" s="69"/>
      <c r="K2837" s="69"/>
      <c r="L2837" s="70"/>
      <c r="M2837" s="70"/>
      <c r="N2837" s="68"/>
      <c r="O2837" s="68"/>
      <c r="P2837" s="70"/>
    </row>
    <row r="2838" spans="1:16" x14ac:dyDescent="0.25">
      <c r="A2838" s="61">
        <v>42718</v>
      </c>
      <c r="B2838" s="64" t="str">
        <f t="shared" si="93"/>
        <v>quarta-feira</v>
      </c>
      <c r="C2838" s="49">
        <v>6.13E-2</v>
      </c>
      <c r="D2838" s="51">
        <v>6.25E-2</v>
      </c>
      <c r="E2838" s="48">
        <v>1872.81</v>
      </c>
      <c r="F2838" s="48">
        <v>1856.73</v>
      </c>
      <c r="G2838" s="52">
        <v>1856.18</v>
      </c>
      <c r="I2838" s="68"/>
      <c r="J2838" s="69"/>
      <c r="K2838" s="69"/>
      <c r="L2838" s="70"/>
      <c r="M2838" s="70"/>
      <c r="N2838" s="68"/>
      <c r="O2838" s="68"/>
      <c r="P2838" s="70"/>
    </row>
    <row r="2839" spans="1:16" x14ac:dyDescent="0.25">
      <c r="A2839" s="61">
        <v>42719</v>
      </c>
      <c r="B2839" s="64" t="str">
        <f t="shared" si="93"/>
        <v>quinta-feira</v>
      </c>
      <c r="C2839" s="49">
        <v>6.2E-2</v>
      </c>
      <c r="D2839" s="51">
        <v>6.3200000000000006E-2</v>
      </c>
      <c r="E2839" s="48">
        <v>1864.15</v>
      </c>
      <c r="F2839" s="48">
        <v>1848.16</v>
      </c>
      <c r="G2839" s="52">
        <v>1847.43</v>
      </c>
      <c r="I2839" s="68"/>
      <c r="J2839" s="69"/>
      <c r="K2839" s="69"/>
      <c r="L2839" s="70"/>
      <c r="M2839" s="70"/>
      <c r="N2839" s="68"/>
      <c r="O2839" s="68"/>
      <c r="P2839" s="70"/>
    </row>
    <row r="2840" spans="1:16" x14ac:dyDescent="0.25">
      <c r="A2840" s="61">
        <v>42720</v>
      </c>
      <c r="B2840" s="64" t="str">
        <f t="shared" si="93"/>
        <v>sexta-feira</v>
      </c>
      <c r="C2840" s="49">
        <v>6.0199999999999997E-2</v>
      </c>
      <c r="D2840" s="51">
        <v>6.1399999999999996E-2</v>
      </c>
      <c r="E2840" s="48">
        <v>1889.74</v>
      </c>
      <c r="F2840" s="48">
        <v>1873.51</v>
      </c>
      <c r="G2840" s="52">
        <v>1872.2</v>
      </c>
      <c r="I2840" s="68"/>
      <c r="J2840" s="69"/>
      <c r="K2840" s="69"/>
      <c r="L2840" s="70"/>
      <c r="M2840" s="70"/>
      <c r="N2840" s="68"/>
      <c r="O2840" s="68"/>
      <c r="P2840" s="70"/>
    </row>
    <row r="2841" spans="1:16" x14ac:dyDescent="0.25">
      <c r="A2841" s="61">
        <v>42723</v>
      </c>
      <c r="B2841" s="64" t="str">
        <f t="shared" si="93"/>
        <v>segunda-feira</v>
      </c>
      <c r="C2841" s="49">
        <v>6.08E-2</v>
      </c>
      <c r="D2841" s="51">
        <v>6.2E-2</v>
      </c>
      <c r="E2841" s="48">
        <v>1882.34</v>
      </c>
      <c r="F2841" s="48">
        <v>1866.19</v>
      </c>
      <c r="G2841" s="52">
        <v>1865.46</v>
      </c>
      <c r="I2841" s="68"/>
      <c r="J2841" s="69"/>
      <c r="K2841" s="69"/>
      <c r="L2841" s="70"/>
      <c r="M2841" s="70"/>
      <c r="N2841" s="68"/>
      <c r="O2841" s="68"/>
      <c r="P2841" s="70"/>
    </row>
    <row r="2842" spans="1:16" x14ac:dyDescent="0.25">
      <c r="A2842" s="61">
        <v>42724</v>
      </c>
      <c r="B2842" s="64" t="str">
        <f t="shared" si="93"/>
        <v>terça-feira</v>
      </c>
      <c r="C2842" s="49">
        <v>6.0100000000000001E-2</v>
      </c>
      <c r="D2842" s="51">
        <v>6.13E-2</v>
      </c>
      <c r="E2842" s="48">
        <v>1892.56</v>
      </c>
      <c r="F2842" s="48">
        <v>1876.32</v>
      </c>
      <c r="G2842" s="52">
        <v>1875.59</v>
      </c>
      <c r="I2842" s="68"/>
      <c r="J2842" s="69"/>
      <c r="K2842" s="69"/>
      <c r="L2842" s="70"/>
      <c r="M2842" s="70"/>
      <c r="N2842" s="68"/>
      <c r="O2842" s="68"/>
      <c r="P2842" s="70"/>
    </row>
    <row r="2843" spans="1:16" x14ac:dyDescent="0.25">
      <c r="A2843" s="61">
        <v>42725</v>
      </c>
      <c r="B2843" s="64" t="str">
        <f t="shared" si="93"/>
        <v>quarta-feira</v>
      </c>
      <c r="C2843" s="49">
        <v>5.9800000000000006E-2</v>
      </c>
      <c r="D2843" s="51">
        <v>6.0999999999999999E-2</v>
      </c>
      <c r="E2843" s="48">
        <v>1897.37</v>
      </c>
      <c r="F2843" s="48">
        <v>1881.1</v>
      </c>
      <c r="G2843" s="52">
        <v>1880.37</v>
      </c>
      <c r="I2843" s="68"/>
      <c r="J2843" s="69"/>
      <c r="K2843" s="69"/>
      <c r="L2843" s="70"/>
      <c r="M2843" s="70"/>
      <c r="N2843" s="68"/>
      <c r="O2843" s="68"/>
      <c r="P2843" s="70"/>
    </row>
    <row r="2844" spans="1:16" x14ac:dyDescent="0.25">
      <c r="A2844" s="61">
        <v>42726</v>
      </c>
      <c r="B2844" s="64" t="str">
        <f t="shared" si="93"/>
        <v>quinta-feira</v>
      </c>
      <c r="C2844" s="49">
        <v>6.0299999999999999E-2</v>
      </c>
      <c r="D2844" s="51">
        <v>6.1500000000000006E-2</v>
      </c>
      <c r="E2844" s="48">
        <v>1890.48</v>
      </c>
      <c r="F2844" s="48">
        <v>1874.28</v>
      </c>
      <c r="G2844" s="52">
        <v>1873.65</v>
      </c>
      <c r="I2844" s="68"/>
      <c r="J2844" s="69"/>
      <c r="K2844" s="69"/>
      <c r="L2844" s="70"/>
      <c r="M2844" s="70"/>
      <c r="N2844" s="68"/>
      <c r="O2844" s="68"/>
      <c r="P2844" s="70"/>
    </row>
    <row r="2845" spans="1:16" x14ac:dyDescent="0.25">
      <c r="A2845" s="61">
        <v>42727</v>
      </c>
      <c r="B2845" s="64" t="str">
        <f t="shared" si="93"/>
        <v>sexta-feira</v>
      </c>
      <c r="C2845" s="49">
        <v>5.9200000000000003E-2</v>
      </c>
      <c r="D2845" s="51">
        <v>6.0400000000000002E-2</v>
      </c>
      <c r="E2845" s="48">
        <v>1906.47</v>
      </c>
      <c r="F2845" s="48">
        <v>1890.13</v>
      </c>
      <c r="G2845" s="52">
        <v>1889.12</v>
      </c>
      <c r="I2845" s="68"/>
      <c r="J2845" s="69"/>
      <c r="K2845" s="69"/>
      <c r="L2845" s="70"/>
      <c r="M2845" s="70"/>
      <c r="N2845" s="68"/>
      <c r="O2845" s="68"/>
      <c r="P2845" s="70"/>
    </row>
    <row r="2846" spans="1:16" x14ac:dyDescent="0.25">
      <c r="A2846" s="61">
        <v>42730</v>
      </c>
      <c r="B2846" s="64" t="str">
        <f t="shared" si="93"/>
        <v>segunda-feira</v>
      </c>
      <c r="C2846" s="49">
        <v>5.96E-2</v>
      </c>
      <c r="D2846" s="51">
        <v>6.08E-2</v>
      </c>
      <c r="E2846" s="48">
        <v>1901.63</v>
      </c>
      <c r="F2846" s="48">
        <v>1885.34</v>
      </c>
      <c r="G2846" s="52">
        <v>1884.72</v>
      </c>
      <c r="I2846" s="68"/>
      <c r="J2846" s="69"/>
      <c r="K2846" s="69"/>
      <c r="L2846" s="70"/>
      <c r="M2846" s="70"/>
      <c r="N2846" s="68"/>
      <c r="O2846" s="68"/>
      <c r="P2846" s="70"/>
    </row>
    <row r="2847" spans="1:16" x14ac:dyDescent="0.25">
      <c r="A2847" s="61">
        <v>42731</v>
      </c>
      <c r="B2847" s="64" t="str">
        <f t="shared" si="93"/>
        <v>terça-feira</v>
      </c>
      <c r="C2847" s="49">
        <v>5.9200000000000003E-2</v>
      </c>
      <c r="D2847" s="51">
        <v>6.0400000000000002E-2</v>
      </c>
      <c r="E2847" s="48">
        <v>1907.72</v>
      </c>
      <c r="F2847" s="48">
        <v>1891.38</v>
      </c>
      <c r="G2847" s="52">
        <v>1890.76</v>
      </c>
      <c r="I2847" s="68"/>
      <c r="J2847" s="69"/>
      <c r="K2847" s="69"/>
      <c r="L2847" s="70"/>
      <c r="M2847" s="70"/>
      <c r="N2847" s="68"/>
      <c r="O2847" s="68"/>
      <c r="P2847" s="70"/>
    </row>
    <row r="2848" spans="1:16" x14ac:dyDescent="0.25">
      <c r="A2848" s="61">
        <v>42732</v>
      </c>
      <c r="B2848" s="64" t="str">
        <f t="shared" si="93"/>
        <v>quarta-feira</v>
      </c>
      <c r="C2848" s="49">
        <v>5.9500000000000004E-2</v>
      </c>
      <c r="D2848" s="51">
        <v>6.0700000000000004E-2</v>
      </c>
      <c r="E2848" s="48">
        <v>1904.25</v>
      </c>
      <c r="F2848" s="48">
        <v>1887.96</v>
      </c>
      <c r="G2848" s="52">
        <v>1887.32</v>
      </c>
      <c r="I2848" s="68"/>
      <c r="J2848" s="69"/>
      <c r="K2848" s="69"/>
      <c r="L2848" s="70"/>
      <c r="M2848" s="70"/>
      <c r="N2848" s="68"/>
      <c r="O2848" s="68"/>
      <c r="P2848" s="70"/>
    </row>
    <row r="2849" spans="1:16" x14ac:dyDescent="0.25">
      <c r="A2849" s="61">
        <v>42733</v>
      </c>
      <c r="B2849" s="64" t="str">
        <f t="shared" si="93"/>
        <v>quinta-feira</v>
      </c>
      <c r="C2849" s="49">
        <v>5.8700000000000002E-2</v>
      </c>
      <c r="D2849" s="51">
        <v>5.9900000000000002E-2</v>
      </c>
      <c r="E2849" s="48">
        <v>1917.46</v>
      </c>
      <c r="F2849" s="48">
        <v>1901.06</v>
      </c>
      <c r="G2849" s="52">
        <v>1898.8</v>
      </c>
      <c r="I2849" s="68"/>
      <c r="J2849" s="69"/>
      <c r="K2849" s="69"/>
      <c r="L2849" s="70"/>
      <c r="M2849" s="70"/>
      <c r="N2849" s="68"/>
      <c r="O2849" s="68"/>
      <c r="P2849" s="70"/>
    </row>
    <row r="2850" spans="1:16" x14ac:dyDescent="0.25">
      <c r="A2850" s="61">
        <v>42737</v>
      </c>
      <c r="B2850" s="64" t="str">
        <f t="shared" si="93"/>
        <v>segunda-feira</v>
      </c>
      <c r="C2850" s="49">
        <v>5.7699999999999994E-2</v>
      </c>
      <c r="D2850" s="51">
        <v>5.8899999999999994E-2</v>
      </c>
      <c r="E2850" s="48">
        <v>1931.24</v>
      </c>
      <c r="F2850" s="48">
        <v>1914.71</v>
      </c>
      <c r="G2850" s="52">
        <v>1914.09</v>
      </c>
      <c r="I2850" s="68"/>
      <c r="J2850" s="69"/>
      <c r="K2850" s="69"/>
      <c r="L2850" s="70"/>
      <c r="M2850" s="70"/>
      <c r="N2850" s="68"/>
      <c r="O2850" s="68"/>
      <c r="P2850" s="70"/>
    </row>
    <row r="2851" spans="1:16" x14ac:dyDescent="0.25">
      <c r="A2851" s="61">
        <v>42738</v>
      </c>
      <c r="B2851" s="64" t="str">
        <f t="shared" si="93"/>
        <v>terça-feira</v>
      </c>
      <c r="C2851" s="49">
        <v>5.7599999999999998E-2</v>
      </c>
      <c r="D2851" s="51">
        <v>5.8799999999999998E-2</v>
      </c>
      <c r="E2851" s="48">
        <v>1933.25</v>
      </c>
      <c r="F2851" s="48">
        <v>1916.71</v>
      </c>
      <c r="G2851" s="52">
        <v>1916.09</v>
      </c>
      <c r="I2851" s="68"/>
      <c r="J2851" s="69"/>
      <c r="K2851" s="69"/>
      <c r="L2851" s="70"/>
      <c r="M2851" s="70"/>
      <c r="N2851" s="68"/>
      <c r="O2851" s="68"/>
      <c r="P2851" s="70"/>
    </row>
    <row r="2852" spans="1:16" x14ac:dyDescent="0.25">
      <c r="A2852" s="61">
        <v>42739</v>
      </c>
      <c r="B2852" s="64" t="str">
        <f t="shared" si="93"/>
        <v>quarta-feira</v>
      </c>
      <c r="C2852" s="49">
        <v>5.7000000000000002E-2</v>
      </c>
      <c r="D2852" s="51">
        <v>5.8200000000000002E-2</v>
      </c>
      <c r="E2852" s="48">
        <v>1942.2</v>
      </c>
      <c r="F2852" s="48">
        <v>1925.58</v>
      </c>
      <c r="G2852" s="52">
        <v>1924.96</v>
      </c>
      <c r="I2852" s="68"/>
      <c r="J2852" s="69"/>
      <c r="K2852" s="69"/>
      <c r="L2852" s="70"/>
      <c r="M2852" s="70"/>
      <c r="N2852" s="68"/>
      <c r="O2852" s="68"/>
      <c r="P2852" s="70"/>
    </row>
    <row r="2853" spans="1:16" x14ac:dyDescent="0.25">
      <c r="A2853" s="61">
        <v>42740</v>
      </c>
      <c r="B2853" s="64" t="str">
        <f t="shared" si="93"/>
        <v>quinta-feira</v>
      </c>
      <c r="C2853" s="49">
        <v>5.7000000000000002E-2</v>
      </c>
      <c r="D2853" s="51">
        <v>5.8200000000000002E-2</v>
      </c>
      <c r="E2853" s="48">
        <v>1942.82</v>
      </c>
      <c r="F2853" s="48">
        <v>1926.21</v>
      </c>
      <c r="G2853" s="52">
        <v>1925.58</v>
      </c>
      <c r="I2853" s="68"/>
      <c r="J2853" s="69"/>
      <c r="K2853" s="69"/>
      <c r="L2853" s="70"/>
      <c r="M2853" s="70"/>
      <c r="N2853" s="68"/>
      <c r="O2853" s="68"/>
      <c r="P2853" s="70"/>
    </row>
    <row r="2854" spans="1:16" x14ac:dyDescent="0.25">
      <c r="A2854" s="61">
        <v>42741</v>
      </c>
      <c r="B2854" s="64" t="str">
        <f t="shared" si="93"/>
        <v>sexta-feira</v>
      </c>
      <c r="C2854" s="49">
        <v>5.7200000000000001E-2</v>
      </c>
      <c r="D2854" s="51">
        <v>5.8400000000000001E-2</v>
      </c>
      <c r="E2854" s="48">
        <v>1941.05</v>
      </c>
      <c r="F2854" s="48">
        <v>1924.47</v>
      </c>
      <c r="G2854" s="52">
        <v>1923.45</v>
      </c>
      <c r="I2854" s="68"/>
      <c r="J2854" s="69"/>
      <c r="K2854" s="69"/>
      <c r="L2854" s="70"/>
      <c r="M2854" s="70"/>
      <c r="N2854" s="68"/>
      <c r="O2854" s="68"/>
      <c r="P2854" s="70"/>
    </row>
    <row r="2855" spans="1:16" x14ac:dyDescent="0.25">
      <c r="A2855" s="61">
        <v>42744</v>
      </c>
      <c r="B2855" s="64" t="str">
        <f t="shared" si="93"/>
        <v>segunda-feira</v>
      </c>
      <c r="C2855" s="49">
        <v>5.7699999999999994E-2</v>
      </c>
      <c r="D2855" s="51">
        <v>5.8899999999999994E-2</v>
      </c>
      <c r="E2855" s="48">
        <v>1934.74</v>
      </c>
      <c r="F2855" s="48">
        <v>1918.23</v>
      </c>
      <c r="G2855" s="52">
        <v>1917.6</v>
      </c>
      <c r="I2855" s="68"/>
      <c r="J2855" s="69"/>
      <c r="K2855" s="69"/>
      <c r="L2855" s="70"/>
      <c r="M2855" s="70"/>
      <c r="N2855" s="68"/>
      <c r="O2855" s="68"/>
      <c r="P2855" s="70"/>
    </row>
    <row r="2856" spans="1:16" x14ac:dyDescent="0.25">
      <c r="A2856" s="61">
        <v>42745</v>
      </c>
      <c r="B2856" s="64" t="str">
        <f t="shared" si="93"/>
        <v>terça-feira</v>
      </c>
      <c r="C2856" s="49">
        <v>5.7800000000000004E-2</v>
      </c>
      <c r="D2856" s="51">
        <v>5.9000000000000004E-2</v>
      </c>
      <c r="E2856" s="48">
        <v>1933.98</v>
      </c>
      <c r="F2856" s="48">
        <v>1917.49</v>
      </c>
      <c r="G2856" s="52">
        <v>1916.86</v>
      </c>
      <c r="I2856" s="68"/>
      <c r="J2856" s="69"/>
      <c r="K2856" s="69"/>
      <c r="L2856" s="70"/>
      <c r="M2856" s="70"/>
      <c r="N2856" s="68"/>
      <c r="O2856" s="68"/>
      <c r="P2856" s="70"/>
    </row>
    <row r="2857" spans="1:16" x14ac:dyDescent="0.25">
      <c r="A2857" s="61">
        <v>42746</v>
      </c>
      <c r="B2857" s="64" t="str">
        <f t="shared" si="93"/>
        <v>quarta-feira</v>
      </c>
      <c r="C2857" s="49">
        <v>5.8499999999999996E-2</v>
      </c>
      <c r="D2857" s="51">
        <v>5.9699999999999996E-2</v>
      </c>
      <c r="E2857" s="48">
        <v>1924.79</v>
      </c>
      <c r="F2857" s="48">
        <v>1908.4</v>
      </c>
      <c r="G2857" s="52">
        <v>1907.77</v>
      </c>
      <c r="I2857" s="68"/>
      <c r="J2857" s="69"/>
      <c r="K2857" s="69"/>
      <c r="L2857" s="70"/>
      <c r="M2857" s="70"/>
      <c r="N2857" s="68"/>
      <c r="O2857" s="68"/>
      <c r="P2857" s="70"/>
    </row>
    <row r="2858" spans="1:16" x14ac:dyDescent="0.25">
      <c r="A2858" s="61">
        <v>42747</v>
      </c>
      <c r="B2858" s="64" t="str">
        <f t="shared" si="93"/>
        <v>quinta-feira</v>
      </c>
      <c r="C2858" s="49">
        <v>5.7200000000000001E-2</v>
      </c>
      <c r="D2858" s="51">
        <v>5.8400000000000001E-2</v>
      </c>
      <c r="E2858" s="48">
        <v>1943.36</v>
      </c>
      <c r="F2858" s="48">
        <v>1926.79</v>
      </c>
      <c r="G2858" s="52">
        <v>1926.17</v>
      </c>
      <c r="I2858" s="68"/>
      <c r="J2858" s="69"/>
      <c r="K2858" s="69"/>
      <c r="L2858" s="70"/>
      <c r="M2858" s="70"/>
      <c r="N2858" s="68"/>
      <c r="O2858" s="68"/>
      <c r="P2858" s="70"/>
    </row>
    <row r="2859" spans="1:16" x14ac:dyDescent="0.25">
      <c r="A2859" s="61">
        <v>42748</v>
      </c>
      <c r="B2859" s="64" t="str">
        <f t="shared" si="93"/>
        <v>sexta-feira</v>
      </c>
      <c r="C2859" s="49">
        <v>5.6299999999999996E-2</v>
      </c>
      <c r="D2859" s="51">
        <v>5.7500000000000002E-2</v>
      </c>
      <c r="E2859" s="48">
        <v>1957.04</v>
      </c>
      <c r="F2859" s="48">
        <v>1940.35</v>
      </c>
      <c r="G2859" s="52">
        <v>1939.2</v>
      </c>
      <c r="I2859" s="68"/>
      <c r="J2859" s="69"/>
      <c r="K2859" s="69"/>
      <c r="L2859" s="70"/>
      <c r="M2859" s="70"/>
      <c r="N2859" s="68"/>
      <c r="O2859" s="68"/>
      <c r="P2859" s="70"/>
    </row>
    <row r="2860" spans="1:16" x14ac:dyDescent="0.25">
      <c r="A2860" s="61">
        <v>42751</v>
      </c>
      <c r="B2860" s="64" t="str">
        <f t="shared" si="93"/>
        <v>segunda-feira</v>
      </c>
      <c r="C2860" s="49">
        <v>5.5800000000000002E-2</v>
      </c>
      <c r="D2860" s="51">
        <v>5.7000000000000002E-2</v>
      </c>
      <c r="E2860" s="48">
        <v>1964.82</v>
      </c>
      <c r="F2860" s="48">
        <v>1948.07</v>
      </c>
      <c r="G2860" s="52">
        <v>1947.29</v>
      </c>
      <c r="I2860" s="68"/>
      <c r="J2860" s="69"/>
      <c r="K2860" s="69"/>
      <c r="L2860" s="70"/>
      <c r="M2860" s="70"/>
      <c r="N2860" s="68"/>
      <c r="O2860" s="68"/>
      <c r="P2860" s="70"/>
    </row>
    <row r="2861" spans="1:16" x14ac:dyDescent="0.25">
      <c r="A2861" s="61">
        <v>42752</v>
      </c>
      <c r="B2861" s="64" t="str">
        <f t="shared" si="93"/>
        <v>terça-feira</v>
      </c>
      <c r="C2861" s="49">
        <v>5.5E-2</v>
      </c>
      <c r="D2861" s="51">
        <v>5.62E-2</v>
      </c>
      <c r="E2861" s="48">
        <v>1976.86</v>
      </c>
      <c r="F2861" s="48">
        <v>1960</v>
      </c>
      <c r="G2861" s="52">
        <v>1959.22</v>
      </c>
      <c r="I2861" s="68"/>
      <c r="J2861" s="69"/>
      <c r="K2861" s="69"/>
      <c r="L2861" s="70"/>
      <c r="M2861" s="70"/>
      <c r="N2861" s="68"/>
      <c r="O2861" s="68"/>
      <c r="P2861" s="70"/>
    </row>
    <row r="2862" spans="1:16" x14ac:dyDescent="0.25">
      <c r="A2862" s="61">
        <v>42753</v>
      </c>
      <c r="B2862" s="64" t="str">
        <f t="shared" si="93"/>
        <v>quarta-feira</v>
      </c>
      <c r="C2862" s="49">
        <v>5.5500000000000001E-2</v>
      </c>
      <c r="D2862" s="51">
        <v>5.67E-2</v>
      </c>
      <c r="E2862" s="48">
        <v>1970.59</v>
      </c>
      <c r="F2862" s="48">
        <v>1953.8</v>
      </c>
      <c r="G2862" s="52">
        <v>1953.02</v>
      </c>
      <c r="I2862" s="68"/>
      <c r="J2862" s="69"/>
      <c r="K2862" s="69"/>
      <c r="L2862" s="70"/>
      <c r="M2862" s="70"/>
      <c r="N2862" s="68"/>
      <c r="O2862" s="68"/>
      <c r="P2862" s="70"/>
    </row>
    <row r="2863" spans="1:16" x14ac:dyDescent="0.25">
      <c r="A2863" s="61">
        <v>42754</v>
      </c>
      <c r="B2863" s="64" t="str">
        <f t="shared" si="93"/>
        <v>quinta-feira</v>
      </c>
      <c r="C2863" s="49">
        <v>5.57E-2</v>
      </c>
      <c r="D2863" s="51">
        <v>5.6900000000000006E-2</v>
      </c>
      <c r="E2863" s="48">
        <v>1968.56</v>
      </c>
      <c r="F2863" s="48">
        <v>1951.8</v>
      </c>
      <c r="G2863" s="52">
        <v>1951.02</v>
      </c>
      <c r="I2863" s="68"/>
      <c r="J2863" s="69"/>
      <c r="K2863" s="69"/>
      <c r="L2863" s="70"/>
      <c r="M2863" s="70"/>
      <c r="N2863" s="68"/>
      <c r="O2863" s="68"/>
      <c r="P2863" s="70"/>
    </row>
    <row r="2864" spans="1:16" x14ac:dyDescent="0.25">
      <c r="A2864" s="61">
        <v>42755</v>
      </c>
      <c r="B2864" s="64" t="str">
        <f t="shared" si="93"/>
        <v>sexta-feira</v>
      </c>
      <c r="C2864" s="49">
        <v>5.5300000000000002E-2</v>
      </c>
      <c r="D2864" s="51">
        <v>5.6500000000000002E-2</v>
      </c>
      <c r="E2864" s="48">
        <v>1975.32</v>
      </c>
      <c r="F2864" s="48">
        <v>1958.5</v>
      </c>
      <c r="G2864" s="52">
        <v>1957.15</v>
      </c>
      <c r="I2864" s="68"/>
      <c r="J2864" s="69"/>
      <c r="K2864" s="69"/>
      <c r="L2864" s="70"/>
      <c r="M2864" s="70"/>
      <c r="N2864" s="68"/>
      <c r="O2864" s="68"/>
      <c r="P2864" s="70"/>
    </row>
    <row r="2865" spans="1:16" x14ac:dyDescent="0.25">
      <c r="A2865" s="61">
        <v>42758</v>
      </c>
      <c r="B2865" s="64" t="str">
        <f t="shared" si="93"/>
        <v>segunda-feira</v>
      </c>
      <c r="C2865" s="49">
        <v>5.5399999999999998E-2</v>
      </c>
      <c r="D2865" s="51">
        <v>5.6600000000000004E-2</v>
      </c>
      <c r="E2865" s="48">
        <v>1974.64</v>
      </c>
      <c r="F2865" s="48">
        <v>1957.84</v>
      </c>
      <c r="G2865" s="52">
        <v>1957.11</v>
      </c>
      <c r="I2865" s="68"/>
      <c r="J2865" s="69"/>
      <c r="K2865" s="69"/>
      <c r="L2865" s="70"/>
      <c r="M2865" s="70"/>
      <c r="N2865" s="68"/>
      <c r="O2865" s="68"/>
      <c r="P2865" s="70"/>
    </row>
    <row r="2866" spans="1:16" x14ac:dyDescent="0.25">
      <c r="A2866" s="61">
        <v>42759</v>
      </c>
      <c r="B2866" s="64" t="str">
        <f t="shared" si="93"/>
        <v>terça-feira</v>
      </c>
      <c r="C2866" s="49">
        <v>5.5500000000000001E-2</v>
      </c>
      <c r="D2866" s="51">
        <v>5.67E-2</v>
      </c>
      <c r="E2866" s="48">
        <v>1974.71</v>
      </c>
      <c r="F2866" s="48">
        <v>1957.92</v>
      </c>
      <c r="G2866" s="52">
        <v>1956.45</v>
      </c>
      <c r="I2866" s="68"/>
      <c r="J2866" s="69"/>
      <c r="K2866" s="69"/>
      <c r="L2866" s="70"/>
      <c r="M2866" s="70"/>
      <c r="N2866" s="68"/>
      <c r="O2866" s="68"/>
      <c r="P2866" s="70"/>
    </row>
    <row r="2867" spans="1:16" x14ac:dyDescent="0.25">
      <c r="A2867" s="61">
        <v>42761</v>
      </c>
      <c r="B2867" s="64" t="str">
        <f t="shared" si="93"/>
        <v>quinta-feira</v>
      </c>
      <c r="C2867" s="49">
        <v>5.5899999999999998E-2</v>
      </c>
      <c r="D2867" s="51">
        <v>5.7099999999999998E-2</v>
      </c>
      <c r="E2867" s="48">
        <v>1969.83</v>
      </c>
      <c r="F2867" s="48">
        <v>1953.1</v>
      </c>
      <c r="G2867" s="52">
        <v>1952.36</v>
      </c>
      <c r="I2867" s="68"/>
      <c r="J2867" s="69"/>
      <c r="K2867" s="69"/>
      <c r="L2867" s="70"/>
      <c r="M2867" s="70"/>
      <c r="N2867" s="68"/>
      <c r="O2867" s="68"/>
      <c r="P2867" s="70"/>
    </row>
    <row r="2868" spans="1:16" x14ac:dyDescent="0.25">
      <c r="A2868" s="61">
        <v>42762</v>
      </c>
      <c r="B2868" s="64" t="str">
        <f t="shared" si="93"/>
        <v>sexta-feira</v>
      </c>
      <c r="C2868" s="49">
        <v>5.5999999999999994E-2</v>
      </c>
      <c r="D2868" s="51">
        <v>5.7200000000000001E-2</v>
      </c>
      <c r="E2868" s="48">
        <v>1969.79</v>
      </c>
      <c r="F2868" s="48">
        <v>1953.07</v>
      </c>
      <c r="G2868" s="52">
        <v>1951.71</v>
      </c>
      <c r="I2868" s="68"/>
      <c r="J2868" s="69"/>
      <c r="K2868" s="69"/>
      <c r="L2868" s="70"/>
      <c r="M2868" s="70"/>
      <c r="N2868" s="68"/>
      <c r="O2868" s="68"/>
      <c r="P2868" s="70"/>
    </row>
    <row r="2869" spans="1:16" x14ac:dyDescent="0.25">
      <c r="A2869" s="61">
        <v>42765</v>
      </c>
      <c r="B2869" s="64" t="str">
        <f t="shared" si="93"/>
        <v>segunda-feira</v>
      </c>
      <c r="C2869" s="49">
        <v>5.62E-2</v>
      </c>
      <c r="D2869" s="51">
        <v>5.74E-2</v>
      </c>
      <c r="E2869" s="48">
        <v>1967.73</v>
      </c>
      <c r="F2869" s="48">
        <v>1951.04</v>
      </c>
      <c r="G2869" s="52">
        <v>1950.3</v>
      </c>
      <c r="I2869" s="68"/>
      <c r="J2869" s="69"/>
      <c r="K2869" s="69"/>
      <c r="L2869" s="70"/>
      <c r="M2869" s="70"/>
      <c r="N2869" s="68"/>
      <c r="O2869" s="68"/>
      <c r="P2869" s="70"/>
    </row>
    <row r="2870" spans="1:16" x14ac:dyDescent="0.25">
      <c r="A2870" s="61">
        <v>42766</v>
      </c>
      <c r="B2870" s="64" t="str">
        <f t="shared" si="93"/>
        <v>terça-feira</v>
      </c>
      <c r="C2870" s="49">
        <v>5.6399999999999999E-2</v>
      </c>
      <c r="D2870" s="51">
        <v>5.7599999999999998E-2</v>
      </c>
      <c r="E2870" s="48">
        <v>1965.67</v>
      </c>
      <c r="F2870" s="48">
        <v>1949.02</v>
      </c>
      <c r="G2870" s="52">
        <v>1948.28</v>
      </c>
      <c r="I2870" s="68"/>
      <c r="J2870" s="69"/>
      <c r="K2870" s="69"/>
      <c r="L2870" s="70"/>
      <c r="M2870" s="70"/>
      <c r="N2870" s="68"/>
      <c r="O2870" s="68"/>
      <c r="P2870" s="70"/>
    </row>
    <row r="2871" spans="1:16" x14ac:dyDescent="0.25">
      <c r="A2871" s="61">
        <v>42767</v>
      </c>
      <c r="B2871" s="64" t="str">
        <f t="shared" si="93"/>
        <v>quarta-feira</v>
      </c>
      <c r="C2871" s="49">
        <v>5.6500000000000002E-2</v>
      </c>
      <c r="D2871" s="51">
        <v>5.7699999999999994E-2</v>
      </c>
      <c r="E2871" s="48">
        <v>1965.01</v>
      </c>
      <c r="F2871" s="48">
        <v>1948.37</v>
      </c>
      <c r="G2871" s="52">
        <v>1947.63</v>
      </c>
      <c r="I2871" s="68"/>
      <c r="J2871" s="69"/>
      <c r="K2871" s="69"/>
      <c r="L2871" s="70"/>
      <c r="M2871" s="70"/>
      <c r="N2871" s="68"/>
      <c r="O2871" s="68"/>
      <c r="P2871" s="70"/>
    </row>
    <row r="2872" spans="1:16" x14ac:dyDescent="0.25">
      <c r="A2872" s="61">
        <v>42768</v>
      </c>
      <c r="B2872" s="64" t="str">
        <f t="shared" si="93"/>
        <v>quinta-feira</v>
      </c>
      <c r="C2872" s="49">
        <v>5.62E-2</v>
      </c>
      <c r="D2872" s="51">
        <v>5.74E-2</v>
      </c>
      <c r="E2872" s="48">
        <v>1969.94</v>
      </c>
      <c r="F2872" s="48">
        <v>1953.26</v>
      </c>
      <c r="G2872" s="52">
        <v>1952.52</v>
      </c>
      <c r="I2872" s="68"/>
      <c r="J2872" s="69"/>
      <c r="K2872" s="69"/>
      <c r="L2872" s="70"/>
      <c r="M2872" s="70"/>
      <c r="N2872" s="68"/>
      <c r="O2872" s="68"/>
      <c r="P2872" s="70"/>
    </row>
    <row r="2873" spans="1:16" x14ac:dyDescent="0.25">
      <c r="A2873" s="61">
        <v>42769</v>
      </c>
      <c r="B2873" s="64" t="str">
        <f t="shared" si="93"/>
        <v>sexta-feira</v>
      </c>
      <c r="C2873" s="49">
        <v>5.5899999999999998E-2</v>
      </c>
      <c r="D2873" s="51">
        <v>5.7099999999999998E-2</v>
      </c>
      <c r="E2873" s="48">
        <v>1975.49</v>
      </c>
      <c r="F2873" s="48">
        <v>1958.77</v>
      </c>
      <c r="G2873" s="52">
        <v>1957.42</v>
      </c>
      <c r="I2873" s="68"/>
      <c r="J2873" s="69"/>
      <c r="K2873" s="69"/>
      <c r="L2873" s="70"/>
      <c r="M2873" s="70"/>
      <c r="N2873" s="68"/>
      <c r="O2873" s="68"/>
      <c r="P2873" s="70"/>
    </row>
    <row r="2874" spans="1:16" x14ac:dyDescent="0.25">
      <c r="A2874" s="61">
        <v>42772</v>
      </c>
      <c r="B2874" s="64" t="str">
        <f t="shared" si="93"/>
        <v>segunda-feira</v>
      </c>
      <c r="C2874" s="49">
        <v>5.5500000000000001E-2</v>
      </c>
      <c r="D2874" s="51">
        <v>5.67E-2</v>
      </c>
      <c r="E2874" s="48">
        <v>1981.84</v>
      </c>
      <c r="F2874" s="48">
        <v>1965.07</v>
      </c>
      <c r="G2874" s="52">
        <v>1964.33</v>
      </c>
      <c r="I2874" s="68"/>
      <c r="J2874" s="69"/>
      <c r="K2874" s="69"/>
      <c r="L2874" s="70"/>
      <c r="M2874" s="70"/>
      <c r="N2874" s="68"/>
      <c r="O2874" s="68"/>
      <c r="P2874" s="70"/>
    </row>
    <row r="2875" spans="1:16" x14ac:dyDescent="0.25">
      <c r="A2875" s="61">
        <v>42773</v>
      </c>
      <c r="B2875" s="64" t="str">
        <f t="shared" si="93"/>
        <v>terça-feira</v>
      </c>
      <c r="C2875" s="49">
        <v>5.5500000000000001E-2</v>
      </c>
      <c r="D2875" s="51">
        <v>5.67E-2</v>
      </c>
      <c r="E2875" s="48">
        <v>1982.58</v>
      </c>
      <c r="F2875" s="48">
        <v>1965.81</v>
      </c>
      <c r="G2875" s="52">
        <v>1965.07</v>
      </c>
      <c r="I2875" s="68"/>
      <c r="J2875" s="69"/>
      <c r="K2875" s="69"/>
      <c r="L2875" s="70"/>
      <c r="M2875" s="70"/>
      <c r="N2875" s="68"/>
      <c r="O2875" s="68"/>
      <c r="P2875" s="70"/>
    </row>
    <row r="2876" spans="1:16" x14ac:dyDescent="0.25">
      <c r="A2876" s="61">
        <v>42774</v>
      </c>
      <c r="B2876" s="64" t="str">
        <f t="shared" si="93"/>
        <v>quarta-feira</v>
      </c>
      <c r="C2876" s="49">
        <v>5.4900000000000004E-2</v>
      </c>
      <c r="D2876" s="51">
        <v>5.6100000000000004E-2</v>
      </c>
      <c r="E2876" s="48">
        <v>1990</v>
      </c>
      <c r="F2876" s="48">
        <v>1973.17</v>
      </c>
      <c r="G2876" s="52">
        <v>1972.5</v>
      </c>
      <c r="I2876" s="68"/>
      <c r="J2876" s="69"/>
      <c r="K2876" s="69"/>
      <c r="L2876" s="70"/>
      <c r="M2876" s="70"/>
      <c r="N2876" s="68"/>
      <c r="O2876" s="68"/>
      <c r="P2876" s="70"/>
    </row>
    <row r="2877" spans="1:16" x14ac:dyDescent="0.25">
      <c r="A2877" s="61">
        <v>42775</v>
      </c>
      <c r="B2877" s="64" t="str">
        <f t="shared" si="93"/>
        <v>quinta-feira</v>
      </c>
      <c r="C2877" s="49">
        <v>5.33E-2</v>
      </c>
      <c r="D2877" s="51">
        <v>5.45E-2</v>
      </c>
      <c r="E2877" s="48">
        <v>2013.36</v>
      </c>
      <c r="F2877" s="48">
        <v>1996.32</v>
      </c>
      <c r="G2877" s="52">
        <v>1995.65</v>
      </c>
      <c r="I2877" s="68"/>
      <c r="J2877" s="69"/>
      <c r="K2877" s="69"/>
      <c r="L2877" s="70"/>
      <c r="M2877" s="70"/>
      <c r="N2877" s="68"/>
      <c r="O2877" s="68"/>
      <c r="P2877" s="70"/>
    </row>
    <row r="2878" spans="1:16" x14ac:dyDescent="0.25">
      <c r="A2878" s="61">
        <v>42776</v>
      </c>
      <c r="B2878" s="64" t="str">
        <f t="shared" si="93"/>
        <v>sexta-feira</v>
      </c>
      <c r="C2878" s="49">
        <v>5.2300000000000006E-2</v>
      </c>
      <c r="D2878" s="51">
        <v>5.3499999999999999E-2</v>
      </c>
      <c r="E2878" s="48">
        <v>2028.85</v>
      </c>
      <c r="F2878" s="48">
        <v>2011.66</v>
      </c>
      <c r="G2878" s="52">
        <v>2010.51</v>
      </c>
      <c r="I2878" s="68"/>
      <c r="J2878" s="69"/>
      <c r="K2878" s="69"/>
      <c r="L2878" s="70"/>
      <c r="M2878" s="70"/>
      <c r="N2878" s="68"/>
      <c r="O2878" s="68"/>
      <c r="P2878" s="70"/>
    </row>
    <row r="2879" spans="1:16" x14ac:dyDescent="0.25">
      <c r="A2879" s="61">
        <v>42779</v>
      </c>
      <c r="B2879" s="64" t="str">
        <f t="shared" si="93"/>
        <v>segunda-feira</v>
      </c>
      <c r="C2879" s="49">
        <v>5.2400000000000002E-2</v>
      </c>
      <c r="D2879" s="51">
        <v>5.3600000000000002E-2</v>
      </c>
      <c r="E2879" s="48">
        <v>2028.07</v>
      </c>
      <c r="F2879" s="48">
        <v>2010.9</v>
      </c>
      <c r="G2879" s="52">
        <v>2010.24</v>
      </c>
      <c r="I2879" s="68"/>
      <c r="J2879" s="69"/>
      <c r="K2879" s="69"/>
      <c r="L2879" s="70"/>
      <c r="M2879" s="70"/>
      <c r="N2879" s="68"/>
      <c r="O2879" s="68"/>
      <c r="P2879" s="70"/>
    </row>
    <row r="2880" spans="1:16" x14ac:dyDescent="0.25">
      <c r="A2880" s="61">
        <v>42780</v>
      </c>
      <c r="B2880" s="64" t="str">
        <f t="shared" si="93"/>
        <v>terça-feira</v>
      </c>
      <c r="C2880" s="49">
        <v>5.2400000000000002E-2</v>
      </c>
      <c r="D2880" s="51">
        <v>5.3600000000000002E-2</v>
      </c>
      <c r="E2880" s="48">
        <v>2028.73</v>
      </c>
      <c r="F2880" s="48">
        <v>2011.57</v>
      </c>
      <c r="G2880" s="52">
        <v>2010.9</v>
      </c>
      <c r="I2880" s="68"/>
      <c r="J2880" s="69"/>
      <c r="K2880" s="69"/>
      <c r="L2880" s="70"/>
      <c r="M2880" s="70"/>
      <c r="N2880" s="68"/>
      <c r="O2880" s="68"/>
      <c r="P2880" s="70"/>
    </row>
    <row r="2881" spans="1:16" x14ac:dyDescent="0.25">
      <c r="A2881" s="61">
        <v>42781</v>
      </c>
      <c r="B2881" s="64" t="str">
        <f t="shared" si="93"/>
        <v>quarta-feira</v>
      </c>
      <c r="C2881" s="49">
        <v>5.2499999999999998E-2</v>
      </c>
      <c r="D2881" s="51">
        <v>5.3699999999999998E-2</v>
      </c>
      <c r="E2881" s="48">
        <v>2028.05</v>
      </c>
      <c r="F2881" s="48">
        <v>2010.9</v>
      </c>
      <c r="G2881" s="52">
        <v>2010.14</v>
      </c>
      <c r="I2881" s="68"/>
      <c r="J2881" s="69"/>
      <c r="K2881" s="69"/>
      <c r="L2881" s="70"/>
      <c r="M2881" s="70"/>
      <c r="N2881" s="68"/>
      <c r="O2881" s="68"/>
      <c r="P2881" s="70"/>
    </row>
    <row r="2882" spans="1:16" x14ac:dyDescent="0.25">
      <c r="A2882" s="61">
        <v>42782</v>
      </c>
      <c r="B2882" s="64" t="str">
        <f t="shared" si="93"/>
        <v>quinta-feira</v>
      </c>
      <c r="C2882" s="49">
        <v>5.2999999999999999E-2</v>
      </c>
      <c r="D2882" s="51">
        <v>5.4199999999999998E-2</v>
      </c>
      <c r="E2882" s="48">
        <v>2021.63</v>
      </c>
      <c r="F2882" s="48">
        <v>2004.55</v>
      </c>
      <c r="G2882" s="52">
        <v>2003.8</v>
      </c>
      <c r="I2882" s="68"/>
      <c r="J2882" s="69"/>
      <c r="K2882" s="69"/>
      <c r="L2882" s="70"/>
      <c r="M2882" s="70"/>
      <c r="N2882" s="68"/>
      <c r="O2882" s="68"/>
      <c r="P2882" s="70"/>
    </row>
    <row r="2883" spans="1:16" x14ac:dyDescent="0.25">
      <c r="A2883" s="61">
        <v>42783</v>
      </c>
      <c r="B2883" s="64" t="str">
        <f t="shared" ref="B2883:B2946" si="94">TEXT(A2883,"dddd")</f>
        <v>sexta-feira</v>
      </c>
      <c r="C2883" s="49">
        <v>5.3800000000000001E-2</v>
      </c>
      <c r="D2883" s="51">
        <v>5.5E-2</v>
      </c>
      <c r="E2883" s="48">
        <v>2011.66</v>
      </c>
      <c r="F2883" s="48">
        <v>1994.69</v>
      </c>
      <c r="G2883" s="52">
        <v>1993.26</v>
      </c>
      <c r="I2883" s="68"/>
      <c r="J2883" s="69"/>
      <c r="K2883" s="69"/>
      <c r="L2883" s="70"/>
      <c r="M2883" s="70"/>
      <c r="N2883" s="68"/>
      <c r="O2883" s="68"/>
      <c r="P2883" s="70"/>
    </row>
    <row r="2884" spans="1:16" x14ac:dyDescent="0.25">
      <c r="A2884" s="61">
        <v>42786</v>
      </c>
      <c r="B2884" s="64" t="str">
        <f t="shared" si="94"/>
        <v>segunda-feira</v>
      </c>
      <c r="C2884" s="49">
        <v>5.3699999999999998E-2</v>
      </c>
      <c r="D2884" s="51">
        <v>5.4900000000000004E-2</v>
      </c>
      <c r="E2884" s="48">
        <v>2013.84</v>
      </c>
      <c r="F2884" s="48">
        <v>1996.85</v>
      </c>
      <c r="G2884" s="52">
        <v>1996.09</v>
      </c>
      <c r="I2884" s="68"/>
      <c r="J2884" s="69"/>
      <c r="K2884" s="69"/>
      <c r="L2884" s="70"/>
      <c r="M2884" s="70"/>
      <c r="N2884" s="68"/>
      <c r="O2884" s="68"/>
      <c r="P2884" s="70"/>
    </row>
    <row r="2885" spans="1:16" x14ac:dyDescent="0.25">
      <c r="A2885" s="61">
        <v>42787</v>
      </c>
      <c r="B2885" s="64" t="str">
        <f t="shared" si="94"/>
        <v>terça-feira</v>
      </c>
      <c r="C2885" s="49">
        <v>5.3800000000000001E-2</v>
      </c>
      <c r="D2885" s="51">
        <v>5.5E-2</v>
      </c>
      <c r="E2885" s="48">
        <v>2013.17</v>
      </c>
      <c r="F2885" s="48">
        <v>1996.2</v>
      </c>
      <c r="G2885" s="52">
        <v>1995.45</v>
      </c>
      <c r="I2885" s="68"/>
      <c r="J2885" s="69"/>
      <c r="K2885" s="69"/>
      <c r="L2885" s="70"/>
      <c r="M2885" s="70"/>
      <c r="N2885" s="68"/>
      <c r="O2885" s="68"/>
      <c r="P2885" s="70"/>
    </row>
    <row r="2886" spans="1:16" x14ac:dyDescent="0.25">
      <c r="A2886" s="61">
        <v>42788</v>
      </c>
      <c r="B2886" s="64" t="str">
        <f t="shared" si="94"/>
        <v>quarta-feira</v>
      </c>
      <c r="C2886" s="49">
        <v>5.3099999999999994E-2</v>
      </c>
      <c r="D2886" s="51">
        <v>5.4299999999999994E-2</v>
      </c>
      <c r="E2886" s="48">
        <v>2023.9</v>
      </c>
      <c r="F2886" s="48">
        <v>2006.84</v>
      </c>
      <c r="G2886" s="52">
        <v>2006.08</v>
      </c>
      <c r="I2886" s="68"/>
      <c r="J2886" s="69"/>
      <c r="K2886" s="69"/>
      <c r="L2886" s="70"/>
      <c r="M2886" s="70"/>
      <c r="N2886" s="68"/>
      <c r="O2886" s="68"/>
      <c r="P2886" s="70"/>
    </row>
    <row r="2887" spans="1:16" x14ac:dyDescent="0.25">
      <c r="A2887" s="61">
        <v>42789</v>
      </c>
      <c r="B2887" s="64" t="str">
        <f t="shared" si="94"/>
        <v>quinta-feira</v>
      </c>
      <c r="C2887" s="49">
        <v>5.2499999999999998E-2</v>
      </c>
      <c r="D2887" s="51">
        <v>5.3699999999999998E-2</v>
      </c>
      <c r="E2887" s="48">
        <v>2033.05</v>
      </c>
      <c r="F2887" s="48">
        <v>2015.91</v>
      </c>
      <c r="G2887" s="52">
        <v>2015.17</v>
      </c>
      <c r="I2887" s="68"/>
      <c r="J2887" s="69"/>
      <c r="K2887" s="69"/>
      <c r="L2887" s="70"/>
      <c r="M2887" s="70"/>
      <c r="N2887" s="68"/>
      <c r="O2887" s="68"/>
      <c r="P2887" s="70"/>
    </row>
    <row r="2888" spans="1:16" x14ac:dyDescent="0.25">
      <c r="A2888" s="61">
        <v>42790</v>
      </c>
      <c r="B2888" s="64" t="str">
        <f t="shared" si="94"/>
        <v>sexta-feira</v>
      </c>
      <c r="C2888" s="49">
        <v>5.2600000000000001E-2</v>
      </c>
      <c r="D2888" s="51">
        <v>5.3800000000000001E-2</v>
      </c>
      <c r="E2888" s="48">
        <v>2033.62</v>
      </c>
      <c r="F2888" s="48">
        <v>2016.49</v>
      </c>
      <c r="G2888" s="52">
        <v>2014.49</v>
      </c>
      <c r="I2888" s="68"/>
      <c r="J2888" s="69"/>
      <c r="K2888" s="69"/>
      <c r="L2888" s="70"/>
      <c r="M2888" s="70"/>
      <c r="N2888" s="68"/>
      <c r="O2888" s="68"/>
      <c r="P2888" s="70"/>
    </row>
    <row r="2889" spans="1:16" x14ac:dyDescent="0.25">
      <c r="A2889" s="61">
        <v>42795</v>
      </c>
      <c r="B2889" s="64" t="str">
        <f t="shared" si="94"/>
        <v>quarta-feira</v>
      </c>
      <c r="C2889" s="49">
        <v>5.2199999999999996E-2</v>
      </c>
      <c r="D2889" s="51">
        <v>5.3399999999999996E-2</v>
      </c>
      <c r="E2889" s="48">
        <v>2040.1</v>
      </c>
      <c r="F2889" s="48">
        <v>2022.91</v>
      </c>
      <c r="G2889" s="52">
        <v>2022.18</v>
      </c>
      <c r="I2889" s="68"/>
      <c r="J2889" s="69"/>
      <c r="K2889" s="69"/>
      <c r="L2889" s="70"/>
      <c r="M2889" s="70"/>
      <c r="N2889" s="68"/>
      <c r="O2889" s="68"/>
      <c r="P2889" s="70"/>
    </row>
    <row r="2890" spans="1:16" x14ac:dyDescent="0.25">
      <c r="A2890" s="61">
        <v>42796</v>
      </c>
      <c r="B2890" s="64" t="str">
        <f t="shared" si="94"/>
        <v>quinta-feira</v>
      </c>
      <c r="C2890" s="49">
        <v>5.1699999999999996E-2</v>
      </c>
      <c r="D2890" s="51">
        <v>5.2900000000000003E-2</v>
      </c>
      <c r="E2890" s="48">
        <v>2048.04</v>
      </c>
      <c r="F2890" s="48">
        <v>2030.79</v>
      </c>
      <c r="G2890" s="52">
        <v>2030.05</v>
      </c>
      <c r="I2890" s="68"/>
      <c r="J2890" s="69"/>
      <c r="K2890" s="69"/>
      <c r="L2890" s="70"/>
      <c r="M2890" s="70"/>
      <c r="N2890" s="68"/>
      <c r="O2890" s="68"/>
      <c r="P2890" s="70"/>
    </row>
    <row r="2891" spans="1:16" x14ac:dyDescent="0.25">
      <c r="A2891" s="61">
        <v>42797</v>
      </c>
      <c r="B2891" s="64" t="str">
        <f t="shared" si="94"/>
        <v>sexta-feira</v>
      </c>
      <c r="C2891" s="49">
        <v>5.2600000000000001E-2</v>
      </c>
      <c r="D2891" s="51">
        <v>5.3800000000000001E-2</v>
      </c>
      <c r="E2891" s="48">
        <v>2036.45</v>
      </c>
      <c r="F2891" s="48">
        <v>2019.33</v>
      </c>
      <c r="G2891" s="52">
        <v>2017.96</v>
      </c>
      <c r="I2891" s="68"/>
      <c r="J2891" s="69"/>
      <c r="K2891" s="69"/>
      <c r="L2891" s="70"/>
      <c r="M2891" s="70"/>
      <c r="N2891" s="68"/>
      <c r="O2891" s="68"/>
      <c r="P2891" s="70"/>
    </row>
    <row r="2892" spans="1:16" x14ac:dyDescent="0.25">
      <c r="A2892" s="61">
        <v>42800</v>
      </c>
      <c r="B2892" s="64" t="str">
        <f t="shared" si="94"/>
        <v>segunda-feira</v>
      </c>
      <c r="C2892" s="49">
        <v>5.2199999999999996E-2</v>
      </c>
      <c r="D2892" s="51">
        <v>5.3399999999999996E-2</v>
      </c>
      <c r="E2892" s="48">
        <v>2042.93</v>
      </c>
      <c r="F2892" s="48">
        <v>2025.75</v>
      </c>
      <c r="G2892" s="52">
        <v>2025.02</v>
      </c>
      <c r="I2892" s="68"/>
      <c r="J2892" s="69"/>
      <c r="K2892" s="69"/>
      <c r="L2892" s="70"/>
      <c r="M2892" s="70"/>
      <c r="N2892" s="68"/>
      <c r="O2892" s="68"/>
      <c r="P2892" s="70"/>
    </row>
    <row r="2893" spans="1:16" x14ac:dyDescent="0.25">
      <c r="A2893" s="61">
        <v>42801</v>
      </c>
      <c r="B2893" s="64" t="str">
        <f t="shared" si="94"/>
        <v>terça-feira</v>
      </c>
      <c r="C2893" s="49">
        <v>5.28E-2</v>
      </c>
      <c r="D2893" s="51">
        <v>5.4000000000000006E-2</v>
      </c>
      <c r="E2893" s="48">
        <v>2035.06</v>
      </c>
      <c r="F2893" s="48">
        <v>2017.96</v>
      </c>
      <c r="G2893" s="52">
        <v>2017.23</v>
      </c>
      <c r="I2893" s="68"/>
      <c r="J2893" s="69"/>
      <c r="K2893" s="69"/>
      <c r="L2893" s="70"/>
      <c r="M2893" s="70"/>
      <c r="N2893" s="68"/>
      <c r="O2893" s="68"/>
      <c r="P2893" s="70"/>
    </row>
    <row r="2894" spans="1:16" x14ac:dyDescent="0.25">
      <c r="A2894" s="61">
        <v>42802</v>
      </c>
      <c r="B2894" s="64" t="str">
        <f t="shared" si="94"/>
        <v>quarta-feira</v>
      </c>
      <c r="C2894" s="49">
        <v>5.2900000000000003E-2</v>
      </c>
      <c r="D2894" s="51">
        <v>5.4100000000000002E-2</v>
      </c>
      <c r="E2894" s="48">
        <v>2034.36</v>
      </c>
      <c r="F2894" s="48">
        <v>2017.28</v>
      </c>
      <c r="G2894" s="52">
        <v>2016.55</v>
      </c>
      <c r="I2894" s="68"/>
      <c r="J2894" s="69"/>
      <c r="K2894" s="69"/>
      <c r="L2894" s="70"/>
      <c r="M2894" s="70"/>
      <c r="N2894" s="68"/>
      <c r="O2894" s="68"/>
      <c r="P2894" s="70"/>
    </row>
    <row r="2895" spans="1:16" x14ac:dyDescent="0.25">
      <c r="A2895" s="61">
        <v>42803</v>
      </c>
      <c r="B2895" s="64" t="str">
        <f t="shared" si="94"/>
        <v>quinta-feira</v>
      </c>
      <c r="C2895" s="49">
        <v>5.3399999999999996E-2</v>
      </c>
      <c r="D2895" s="51">
        <v>5.4600000000000003E-2</v>
      </c>
      <c r="E2895" s="48">
        <v>2027.96</v>
      </c>
      <c r="F2895" s="48">
        <v>2010.96</v>
      </c>
      <c r="G2895" s="52">
        <v>2010.22</v>
      </c>
      <c r="I2895" s="68"/>
      <c r="J2895" s="69"/>
      <c r="K2895" s="69"/>
      <c r="L2895" s="70"/>
      <c r="M2895" s="70"/>
      <c r="N2895" s="68"/>
      <c r="O2895" s="68"/>
      <c r="P2895" s="70"/>
    </row>
    <row r="2896" spans="1:16" x14ac:dyDescent="0.25">
      <c r="A2896" s="61">
        <v>42804</v>
      </c>
      <c r="B2896" s="64" t="str">
        <f t="shared" si="94"/>
        <v>sexta-feira</v>
      </c>
      <c r="C2896" s="49">
        <v>5.2900000000000003E-2</v>
      </c>
      <c r="D2896" s="51">
        <v>5.4100000000000002E-2</v>
      </c>
      <c r="E2896" s="48">
        <v>2034.4</v>
      </c>
      <c r="F2896" s="48">
        <v>2017.34</v>
      </c>
      <c r="G2896" s="52">
        <v>2016.21</v>
      </c>
      <c r="I2896" s="68"/>
      <c r="J2896" s="69"/>
      <c r="K2896" s="69"/>
      <c r="L2896" s="70"/>
      <c r="M2896" s="70"/>
      <c r="N2896" s="68"/>
      <c r="O2896" s="68"/>
      <c r="P2896" s="70"/>
    </row>
    <row r="2897" spans="1:16" x14ac:dyDescent="0.25">
      <c r="A2897" s="61">
        <v>42807</v>
      </c>
      <c r="B2897" s="64" t="str">
        <f t="shared" si="94"/>
        <v>segunda-feira</v>
      </c>
      <c r="C2897" s="49">
        <v>5.2499999999999998E-2</v>
      </c>
      <c r="D2897" s="51">
        <v>5.3699999999999998E-2</v>
      </c>
      <c r="E2897" s="48">
        <v>2040.78</v>
      </c>
      <c r="F2897" s="48">
        <v>2023.67</v>
      </c>
      <c r="G2897" s="52">
        <v>2023.01</v>
      </c>
      <c r="I2897" s="68"/>
      <c r="J2897" s="69"/>
      <c r="K2897" s="69"/>
      <c r="L2897" s="70"/>
      <c r="M2897" s="70"/>
      <c r="N2897" s="68"/>
      <c r="O2897" s="68"/>
      <c r="P2897" s="70"/>
    </row>
    <row r="2898" spans="1:16" x14ac:dyDescent="0.25">
      <c r="A2898" s="61">
        <v>42808</v>
      </c>
      <c r="B2898" s="64" t="str">
        <f t="shared" si="94"/>
        <v>terça-feira</v>
      </c>
      <c r="C2898" s="49">
        <v>5.2900000000000003E-2</v>
      </c>
      <c r="D2898" s="51">
        <v>5.4100000000000002E-2</v>
      </c>
      <c r="E2898" s="48">
        <v>2035.71</v>
      </c>
      <c r="F2898" s="48">
        <v>2018.66</v>
      </c>
      <c r="G2898" s="52">
        <v>2018</v>
      </c>
      <c r="I2898" s="68"/>
      <c r="J2898" s="69"/>
      <c r="K2898" s="69"/>
      <c r="L2898" s="70"/>
      <c r="M2898" s="70"/>
      <c r="N2898" s="68"/>
      <c r="O2898" s="68"/>
      <c r="P2898" s="70"/>
    </row>
    <row r="2899" spans="1:16" x14ac:dyDescent="0.25">
      <c r="A2899" s="61">
        <v>42809</v>
      </c>
      <c r="B2899" s="64" t="str">
        <f t="shared" si="94"/>
        <v>quarta-feira</v>
      </c>
      <c r="C2899" s="49">
        <v>5.33E-2</v>
      </c>
      <c r="D2899" s="51">
        <v>5.45E-2</v>
      </c>
      <c r="E2899" s="48">
        <v>2030.57</v>
      </c>
      <c r="F2899" s="48">
        <v>2013.58</v>
      </c>
      <c r="G2899" s="52">
        <v>2013.01</v>
      </c>
      <c r="I2899" s="68"/>
      <c r="J2899" s="69"/>
      <c r="K2899" s="69"/>
      <c r="L2899" s="70"/>
      <c r="M2899" s="70"/>
      <c r="N2899" s="68"/>
      <c r="O2899" s="68"/>
      <c r="P2899" s="70"/>
    </row>
    <row r="2900" spans="1:16" x14ac:dyDescent="0.25">
      <c r="A2900" s="61">
        <v>42810</v>
      </c>
      <c r="B2900" s="64" t="str">
        <f t="shared" si="94"/>
        <v>quinta-feira</v>
      </c>
      <c r="C2900" s="49">
        <v>5.28E-2</v>
      </c>
      <c r="D2900" s="51">
        <v>5.4000000000000006E-2</v>
      </c>
      <c r="E2900" s="48">
        <v>2038.26</v>
      </c>
      <c r="F2900" s="48">
        <v>2021.21</v>
      </c>
      <c r="G2900" s="52">
        <v>2020.64</v>
      </c>
      <c r="I2900" s="68"/>
      <c r="J2900" s="69"/>
      <c r="K2900" s="69"/>
      <c r="L2900" s="70"/>
      <c r="M2900" s="70"/>
      <c r="N2900" s="68"/>
      <c r="O2900" s="68"/>
      <c r="P2900" s="70"/>
    </row>
    <row r="2901" spans="1:16" x14ac:dyDescent="0.25">
      <c r="A2901" s="61">
        <v>42811</v>
      </c>
      <c r="B2901" s="64" t="str">
        <f t="shared" si="94"/>
        <v>sexta-feira</v>
      </c>
      <c r="C2901" s="49">
        <v>5.2600000000000001E-2</v>
      </c>
      <c r="D2901" s="51">
        <v>5.3800000000000001E-2</v>
      </c>
      <c r="E2901" s="48">
        <v>2041.97</v>
      </c>
      <c r="F2901" s="48">
        <v>2024.89</v>
      </c>
      <c r="G2901" s="52">
        <v>2024.04</v>
      </c>
      <c r="I2901" s="68"/>
      <c r="J2901" s="69"/>
      <c r="K2901" s="69"/>
      <c r="L2901" s="70"/>
      <c r="M2901" s="70"/>
      <c r="N2901" s="68"/>
      <c r="O2901" s="68"/>
      <c r="P2901" s="70"/>
    </row>
    <row r="2902" spans="1:16" x14ac:dyDescent="0.25">
      <c r="A2902" s="61">
        <v>42814</v>
      </c>
      <c r="B2902" s="64" t="str">
        <f t="shared" si="94"/>
        <v>segunda-feira</v>
      </c>
      <c r="C2902" s="49">
        <v>5.21E-2</v>
      </c>
      <c r="D2902" s="51">
        <v>5.33E-2</v>
      </c>
      <c r="E2902" s="48">
        <v>2049.69</v>
      </c>
      <c r="F2902" s="48">
        <v>2032.55</v>
      </c>
      <c r="G2902" s="52">
        <v>2031.98</v>
      </c>
      <c r="I2902" s="68"/>
      <c r="J2902" s="69"/>
      <c r="K2902" s="69"/>
      <c r="L2902" s="70"/>
      <c r="M2902" s="70"/>
      <c r="N2902" s="68"/>
      <c r="O2902" s="68"/>
      <c r="P2902" s="70"/>
    </row>
    <row r="2903" spans="1:16" x14ac:dyDescent="0.25">
      <c r="A2903" s="61">
        <v>42815</v>
      </c>
      <c r="B2903" s="64" t="str">
        <f t="shared" si="94"/>
        <v>terça-feira</v>
      </c>
      <c r="C2903" s="49">
        <v>5.1699999999999996E-2</v>
      </c>
      <c r="D2903" s="51">
        <v>5.2900000000000003E-2</v>
      </c>
      <c r="E2903" s="48">
        <v>2056</v>
      </c>
      <c r="F2903" s="48">
        <v>2038.81</v>
      </c>
      <c r="G2903" s="52">
        <v>2038.25</v>
      </c>
      <c r="I2903" s="68"/>
      <c r="J2903" s="69"/>
      <c r="K2903" s="69"/>
      <c r="L2903" s="70"/>
      <c r="M2903" s="70"/>
      <c r="N2903" s="68"/>
      <c r="O2903" s="68"/>
      <c r="P2903" s="70"/>
    </row>
    <row r="2904" spans="1:16" x14ac:dyDescent="0.25">
      <c r="A2904" s="61">
        <v>42816</v>
      </c>
      <c r="B2904" s="64" t="str">
        <f t="shared" si="94"/>
        <v>quarta-feira</v>
      </c>
      <c r="C2904" s="49">
        <v>5.2300000000000006E-2</v>
      </c>
      <c r="D2904" s="51">
        <v>5.3499999999999999E-2</v>
      </c>
      <c r="E2904" s="48">
        <v>2047.94</v>
      </c>
      <c r="F2904" s="48">
        <v>2030.83</v>
      </c>
      <c r="G2904" s="52">
        <v>2030.27</v>
      </c>
      <c r="I2904" s="68"/>
      <c r="J2904" s="69"/>
      <c r="K2904" s="69"/>
      <c r="L2904" s="70"/>
      <c r="M2904" s="70"/>
      <c r="N2904" s="68"/>
      <c r="O2904" s="68"/>
      <c r="P2904" s="70"/>
    </row>
    <row r="2905" spans="1:16" x14ac:dyDescent="0.25">
      <c r="A2905" s="61">
        <v>42817</v>
      </c>
      <c r="B2905" s="64" t="str">
        <f t="shared" si="94"/>
        <v>quinta-feira</v>
      </c>
      <c r="C2905" s="49">
        <v>5.2400000000000002E-2</v>
      </c>
      <c r="D2905" s="51">
        <v>5.3600000000000002E-2</v>
      </c>
      <c r="E2905" s="48">
        <v>2047.19</v>
      </c>
      <c r="F2905" s="48">
        <v>2030.1</v>
      </c>
      <c r="G2905" s="52">
        <v>2029.52</v>
      </c>
      <c r="I2905" s="68"/>
      <c r="J2905" s="69"/>
      <c r="K2905" s="69"/>
      <c r="L2905" s="70"/>
      <c r="M2905" s="70"/>
      <c r="N2905" s="68"/>
      <c r="O2905" s="68"/>
      <c r="P2905" s="70"/>
    </row>
    <row r="2906" spans="1:16" x14ac:dyDescent="0.25">
      <c r="A2906" s="61">
        <v>42818</v>
      </c>
      <c r="B2906" s="64" t="str">
        <f t="shared" si="94"/>
        <v>sexta-feira</v>
      </c>
      <c r="C2906" s="49">
        <v>5.1900000000000002E-2</v>
      </c>
      <c r="D2906" s="51">
        <v>5.3099999999999994E-2</v>
      </c>
      <c r="E2906" s="48">
        <v>2055.25</v>
      </c>
      <c r="F2906" s="48">
        <v>2038.09</v>
      </c>
      <c r="G2906" s="52">
        <v>2037.2</v>
      </c>
      <c r="I2906" s="68"/>
      <c r="J2906" s="69"/>
      <c r="K2906" s="69"/>
      <c r="L2906" s="70"/>
      <c r="M2906" s="70"/>
      <c r="N2906" s="68"/>
      <c r="O2906" s="68"/>
      <c r="P2906" s="70"/>
    </row>
    <row r="2907" spans="1:16" x14ac:dyDescent="0.25">
      <c r="A2907" s="61">
        <v>42821</v>
      </c>
      <c r="B2907" s="64" t="str">
        <f t="shared" si="94"/>
        <v>segunda-feira</v>
      </c>
      <c r="C2907" s="49">
        <v>5.1699999999999996E-2</v>
      </c>
      <c r="D2907" s="51">
        <v>5.2900000000000003E-2</v>
      </c>
      <c r="E2907" s="48">
        <v>2058.69</v>
      </c>
      <c r="F2907" s="48">
        <v>2041.51</v>
      </c>
      <c r="G2907" s="52">
        <v>2040.94</v>
      </c>
      <c r="I2907" s="68"/>
      <c r="J2907" s="69"/>
      <c r="K2907" s="69"/>
      <c r="L2907" s="70"/>
      <c r="M2907" s="70"/>
      <c r="N2907" s="68"/>
      <c r="O2907" s="68"/>
      <c r="P2907" s="70"/>
    </row>
    <row r="2908" spans="1:16" x14ac:dyDescent="0.25">
      <c r="A2908" s="61">
        <v>42822</v>
      </c>
      <c r="B2908" s="64" t="str">
        <f t="shared" si="94"/>
        <v>terça-feira</v>
      </c>
      <c r="C2908" s="49">
        <v>5.1500000000000004E-2</v>
      </c>
      <c r="D2908" s="51">
        <v>5.2699999999999997E-2</v>
      </c>
      <c r="E2908" s="48">
        <v>2062.15</v>
      </c>
      <c r="F2908" s="48">
        <v>2044.94</v>
      </c>
      <c r="G2908" s="52">
        <v>2044.37</v>
      </c>
      <c r="I2908" s="68"/>
      <c r="J2908" s="69"/>
      <c r="K2908" s="69"/>
      <c r="L2908" s="70"/>
      <c r="M2908" s="70"/>
      <c r="N2908" s="68"/>
      <c r="O2908" s="68"/>
      <c r="P2908" s="70"/>
    </row>
    <row r="2909" spans="1:16" x14ac:dyDescent="0.25">
      <c r="A2909" s="61">
        <v>42823</v>
      </c>
      <c r="B2909" s="64" t="str">
        <f t="shared" si="94"/>
        <v>quarta-feira</v>
      </c>
      <c r="C2909" s="49">
        <v>5.1399999999999994E-2</v>
      </c>
      <c r="D2909" s="51">
        <v>5.2600000000000001E-2</v>
      </c>
      <c r="E2909" s="48">
        <v>2064.16</v>
      </c>
      <c r="F2909" s="48">
        <v>2046.94</v>
      </c>
      <c r="G2909" s="52">
        <v>2046.37</v>
      </c>
      <c r="I2909" s="68"/>
      <c r="J2909" s="69"/>
      <c r="K2909" s="69"/>
      <c r="L2909" s="70"/>
      <c r="M2909" s="70"/>
      <c r="N2909" s="68"/>
      <c r="O2909" s="68"/>
      <c r="P2909" s="70"/>
    </row>
    <row r="2910" spans="1:16" x14ac:dyDescent="0.25">
      <c r="A2910" s="61">
        <v>42824</v>
      </c>
      <c r="B2910" s="64" t="str">
        <f t="shared" si="94"/>
        <v>quinta-feira</v>
      </c>
      <c r="C2910" s="49">
        <v>5.1699999999999996E-2</v>
      </c>
      <c r="D2910" s="51">
        <v>5.2900000000000003E-2</v>
      </c>
      <c r="E2910" s="48">
        <v>2060.41</v>
      </c>
      <c r="F2910" s="48">
        <v>2043.24</v>
      </c>
      <c r="G2910" s="52">
        <v>2042.67</v>
      </c>
      <c r="I2910" s="68"/>
      <c r="J2910" s="69"/>
      <c r="K2910" s="69"/>
      <c r="L2910" s="70"/>
      <c r="M2910" s="70"/>
      <c r="N2910" s="68"/>
      <c r="O2910" s="68"/>
      <c r="P2910" s="70"/>
    </row>
    <row r="2911" spans="1:16" x14ac:dyDescent="0.25">
      <c r="A2911" s="61">
        <v>42825</v>
      </c>
      <c r="B2911" s="64" t="str">
        <f t="shared" si="94"/>
        <v>sexta-feira</v>
      </c>
      <c r="C2911" s="49">
        <v>5.2300000000000006E-2</v>
      </c>
      <c r="D2911" s="51">
        <v>5.3499999999999999E-2</v>
      </c>
      <c r="E2911" s="48">
        <v>2052.6999999999998</v>
      </c>
      <c r="F2911" s="48">
        <v>2035.61</v>
      </c>
      <c r="G2911" s="52">
        <v>2034.72</v>
      </c>
      <c r="I2911" s="68"/>
      <c r="J2911" s="69"/>
      <c r="K2911" s="69"/>
      <c r="L2911" s="70"/>
      <c r="M2911" s="70"/>
      <c r="N2911" s="68"/>
      <c r="O2911" s="68"/>
      <c r="P2911" s="70"/>
    </row>
    <row r="2912" spans="1:16" x14ac:dyDescent="0.25">
      <c r="A2912" s="61">
        <v>42828</v>
      </c>
      <c r="B2912" s="64" t="str">
        <f t="shared" si="94"/>
        <v>segunda-feira</v>
      </c>
      <c r="C2912" s="49">
        <v>5.1699999999999996E-2</v>
      </c>
      <c r="D2912" s="51">
        <v>5.2900000000000003E-2</v>
      </c>
      <c r="E2912" s="48">
        <v>2061.87</v>
      </c>
      <c r="F2912" s="48">
        <v>2044.71</v>
      </c>
      <c r="G2912" s="52">
        <v>2044.13</v>
      </c>
      <c r="I2912" s="68"/>
      <c r="J2912" s="69"/>
      <c r="K2912" s="69"/>
      <c r="L2912" s="70"/>
      <c r="M2912" s="70"/>
      <c r="N2912" s="68"/>
      <c r="O2912" s="68"/>
      <c r="P2912" s="70"/>
    </row>
    <row r="2913" spans="1:16" x14ac:dyDescent="0.25">
      <c r="A2913" s="61">
        <v>42829</v>
      </c>
      <c r="B2913" s="64" t="str">
        <f t="shared" si="94"/>
        <v>terça-feira</v>
      </c>
      <c r="C2913" s="49">
        <v>5.2000000000000005E-2</v>
      </c>
      <c r="D2913" s="51">
        <v>5.3200000000000004E-2</v>
      </c>
      <c r="E2913" s="48">
        <v>2058.14</v>
      </c>
      <c r="F2913" s="48">
        <v>2041.02</v>
      </c>
      <c r="G2913" s="52">
        <v>2040.45</v>
      </c>
      <c r="I2913" s="68"/>
      <c r="J2913" s="69"/>
      <c r="K2913" s="69"/>
      <c r="L2913" s="70"/>
      <c r="M2913" s="70"/>
      <c r="N2913" s="68"/>
      <c r="O2913" s="68"/>
      <c r="P2913" s="70"/>
    </row>
    <row r="2914" spans="1:16" x14ac:dyDescent="0.25">
      <c r="A2914" s="61">
        <v>42830</v>
      </c>
      <c r="B2914" s="64" t="str">
        <f t="shared" si="94"/>
        <v>quarta-feira</v>
      </c>
      <c r="C2914" s="49">
        <v>5.1799999999999999E-2</v>
      </c>
      <c r="D2914" s="51">
        <v>5.2999999999999999E-2</v>
      </c>
      <c r="E2914" s="48">
        <v>2061.58</v>
      </c>
      <c r="F2914" s="48">
        <v>2044.44</v>
      </c>
      <c r="G2914" s="52">
        <v>2043.87</v>
      </c>
      <c r="I2914" s="68"/>
      <c r="J2914" s="69"/>
      <c r="K2914" s="69"/>
      <c r="L2914" s="70"/>
      <c r="M2914" s="70"/>
      <c r="N2914" s="68"/>
      <c r="O2914" s="68"/>
      <c r="P2914" s="70"/>
    </row>
    <row r="2915" spans="1:16" x14ac:dyDescent="0.25">
      <c r="A2915" s="61">
        <v>42831</v>
      </c>
      <c r="B2915" s="64" t="str">
        <f t="shared" si="94"/>
        <v>quinta-feira</v>
      </c>
      <c r="C2915" s="49">
        <v>5.2199999999999996E-2</v>
      </c>
      <c r="D2915" s="51">
        <v>5.3399999999999996E-2</v>
      </c>
      <c r="E2915" s="48">
        <v>2056.42</v>
      </c>
      <c r="F2915" s="48">
        <v>2039.34</v>
      </c>
      <c r="G2915" s="52">
        <v>2038.76</v>
      </c>
      <c r="I2915" s="68"/>
      <c r="J2915" s="69"/>
      <c r="K2915" s="69"/>
      <c r="L2915" s="70"/>
      <c r="M2915" s="70"/>
      <c r="N2915" s="68"/>
      <c r="O2915" s="68"/>
      <c r="P2915" s="70"/>
    </row>
    <row r="2916" spans="1:16" x14ac:dyDescent="0.25">
      <c r="A2916" s="61">
        <v>42832</v>
      </c>
      <c r="B2916" s="64" t="str">
        <f t="shared" si="94"/>
        <v>sexta-feira</v>
      </c>
      <c r="C2916" s="49">
        <v>5.2400000000000002E-2</v>
      </c>
      <c r="D2916" s="51">
        <v>5.3600000000000002E-2</v>
      </c>
      <c r="E2916" s="48">
        <v>2054.63</v>
      </c>
      <c r="F2916" s="48">
        <v>2037.58</v>
      </c>
      <c r="G2916" s="52">
        <v>2036.66</v>
      </c>
      <c r="I2916" s="68"/>
      <c r="J2916" s="69"/>
      <c r="K2916" s="69"/>
      <c r="L2916" s="70"/>
      <c r="M2916" s="70"/>
      <c r="N2916" s="68"/>
      <c r="O2916" s="68"/>
      <c r="P2916" s="70"/>
    </row>
    <row r="2917" spans="1:16" x14ac:dyDescent="0.25">
      <c r="A2917" s="61">
        <v>42835</v>
      </c>
      <c r="B2917" s="64" t="str">
        <f t="shared" si="94"/>
        <v>segunda-feira</v>
      </c>
      <c r="C2917" s="49">
        <v>5.1900000000000002E-2</v>
      </c>
      <c r="D2917" s="51">
        <v>5.3099999999999994E-2</v>
      </c>
      <c r="E2917" s="48">
        <v>2062.36</v>
      </c>
      <c r="F2917" s="48">
        <v>2045.25</v>
      </c>
      <c r="G2917" s="52">
        <v>2044.66</v>
      </c>
      <c r="I2917" s="68"/>
      <c r="J2917" s="69"/>
      <c r="K2917" s="69"/>
      <c r="L2917" s="70"/>
      <c r="M2917" s="70"/>
      <c r="N2917" s="68"/>
      <c r="O2917" s="68"/>
      <c r="P2917" s="70"/>
    </row>
    <row r="2918" spans="1:16" x14ac:dyDescent="0.25">
      <c r="A2918" s="61">
        <v>42836</v>
      </c>
      <c r="B2918" s="64" t="str">
        <f t="shared" si="94"/>
        <v>terça-feira</v>
      </c>
      <c r="C2918" s="49">
        <v>5.1500000000000004E-2</v>
      </c>
      <c r="D2918" s="51">
        <v>5.2699999999999997E-2</v>
      </c>
      <c r="E2918" s="48">
        <v>2068.6799999999998</v>
      </c>
      <c r="F2918" s="48">
        <v>2051.52</v>
      </c>
      <c r="G2918" s="52">
        <v>2050.94</v>
      </c>
      <c r="I2918" s="68"/>
      <c r="J2918" s="69"/>
      <c r="K2918" s="69"/>
      <c r="L2918" s="70"/>
      <c r="M2918" s="70"/>
      <c r="N2918" s="68"/>
      <c r="O2918" s="68"/>
      <c r="P2918" s="70"/>
    </row>
    <row r="2919" spans="1:16" x14ac:dyDescent="0.25">
      <c r="A2919" s="61">
        <v>42837</v>
      </c>
      <c r="B2919" s="64" t="str">
        <f t="shared" si="94"/>
        <v>quarta-feira</v>
      </c>
      <c r="C2919" s="49">
        <v>5.2000000000000005E-2</v>
      </c>
      <c r="D2919" s="51">
        <v>5.3200000000000004E-2</v>
      </c>
      <c r="E2919" s="48">
        <v>2062.09</v>
      </c>
      <c r="F2919" s="48">
        <v>2045</v>
      </c>
      <c r="G2919" s="52">
        <v>2044.41</v>
      </c>
      <c r="I2919" s="68"/>
      <c r="J2919" s="69"/>
      <c r="K2919" s="69"/>
      <c r="L2919" s="70"/>
      <c r="M2919" s="70"/>
      <c r="N2919" s="68"/>
      <c r="O2919" s="68"/>
      <c r="P2919" s="70"/>
    </row>
    <row r="2920" spans="1:16" x14ac:dyDescent="0.25">
      <c r="A2920" s="61">
        <v>42838</v>
      </c>
      <c r="B2920" s="64" t="str">
        <f t="shared" si="94"/>
        <v>quinta-feira</v>
      </c>
      <c r="C2920" s="49">
        <v>5.1699999999999996E-2</v>
      </c>
      <c r="D2920" s="51">
        <v>5.2900000000000003E-2</v>
      </c>
      <c r="E2920" s="48">
        <v>2067.44</v>
      </c>
      <c r="F2920" s="48">
        <v>2050.31</v>
      </c>
      <c r="G2920" s="52">
        <v>2049.2600000000002</v>
      </c>
      <c r="I2920" s="68"/>
      <c r="J2920" s="69"/>
      <c r="K2920" s="69"/>
      <c r="L2920" s="70"/>
      <c r="M2920" s="70"/>
      <c r="N2920" s="68"/>
      <c r="O2920" s="68"/>
      <c r="P2920" s="70"/>
    </row>
    <row r="2921" spans="1:16" x14ac:dyDescent="0.25">
      <c r="A2921" s="61">
        <v>42842</v>
      </c>
      <c r="B2921" s="64" t="str">
        <f t="shared" si="94"/>
        <v>segunda-feira</v>
      </c>
      <c r="C2921" s="49">
        <v>5.1399999999999994E-2</v>
      </c>
      <c r="D2921" s="51">
        <v>5.2600000000000001E-2</v>
      </c>
      <c r="E2921" s="48">
        <v>2072.31</v>
      </c>
      <c r="F2921" s="48">
        <v>2055.14</v>
      </c>
      <c r="G2921" s="52">
        <v>2054.5700000000002</v>
      </c>
      <c r="I2921" s="68"/>
      <c r="J2921" s="69"/>
      <c r="K2921" s="69"/>
      <c r="L2921" s="70"/>
      <c r="M2921" s="70"/>
      <c r="N2921" s="68"/>
      <c r="O2921" s="68"/>
      <c r="P2921" s="70"/>
    </row>
    <row r="2922" spans="1:16" x14ac:dyDescent="0.25">
      <c r="A2922" s="61">
        <v>42843</v>
      </c>
      <c r="B2922" s="64" t="str">
        <f t="shared" si="94"/>
        <v>terça-feira</v>
      </c>
      <c r="C2922" s="49">
        <v>5.1299999999999998E-2</v>
      </c>
      <c r="D2922" s="51">
        <v>5.2499999999999998E-2</v>
      </c>
      <c r="E2922" s="48">
        <v>2074.31</v>
      </c>
      <c r="F2922" s="48">
        <v>2057.13</v>
      </c>
      <c r="G2922" s="52">
        <v>2056.5700000000002</v>
      </c>
      <c r="I2922" s="68"/>
      <c r="J2922" s="69"/>
      <c r="K2922" s="69"/>
      <c r="L2922" s="70"/>
      <c r="M2922" s="70"/>
      <c r="N2922" s="68"/>
      <c r="O2922" s="68"/>
      <c r="P2922" s="70"/>
    </row>
    <row r="2923" spans="1:16" x14ac:dyDescent="0.25">
      <c r="A2923" s="61">
        <v>42844</v>
      </c>
      <c r="B2923" s="64" t="str">
        <f t="shared" si="94"/>
        <v>quarta-feira</v>
      </c>
      <c r="C2923" s="49">
        <v>5.1299999999999998E-2</v>
      </c>
      <c r="D2923" s="51">
        <v>5.2499999999999998E-2</v>
      </c>
      <c r="E2923" s="48">
        <v>2074.88</v>
      </c>
      <c r="F2923" s="48">
        <v>2057.6999999999998</v>
      </c>
      <c r="G2923" s="52">
        <v>2057.13</v>
      </c>
      <c r="I2923" s="68"/>
      <c r="J2923" s="69"/>
      <c r="K2923" s="69"/>
      <c r="L2923" s="70"/>
      <c r="M2923" s="70"/>
      <c r="N2923" s="68"/>
      <c r="O2923" s="68"/>
      <c r="P2923" s="70"/>
    </row>
    <row r="2924" spans="1:16" x14ac:dyDescent="0.25">
      <c r="A2924" s="61">
        <v>42845</v>
      </c>
      <c r="B2924" s="64" t="str">
        <f t="shared" si="94"/>
        <v>quinta-feira</v>
      </c>
      <c r="C2924" s="49">
        <v>5.1200000000000002E-2</v>
      </c>
      <c r="D2924" s="51">
        <v>5.2400000000000002E-2</v>
      </c>
      <c r="E2924" s="48">
        <v>2077.33</v>
      </c>
      <c r="F2924" s="48">
        <v>2060.15</v>
      </c>
      <c r="G2924" s="52">
        <v>2059.13</v>
      </c>
      <c r="I2924" s="68"/>
      <c r="J2924" s="69"/>
      <c r="K2924" s="69"/>
      <c r="L2924" s="70"/>
      <c r="M2924" s="70"/>
      <c r="N2924" s="68"/>
      <c r="O2924" s="68"/>
      <c r="P2924" s="70"/>
    </row>
    <row r="2925" spans="1:16" x14ac:dyDescent="0.25">
      <c r="A2925" s="61">
        <v>42849</v>
      </c>
      <c r="B2925" s="64" t="str">
        <f t="shared" si="94"/>
        <v>segunda-feira</v>
      </c>
      <c r="C2925" s="49">
        <v>5.1500000000000004E-2</v>
      </c>
      <c r="D2925" s="51">
        <v>5.2699999999999997E-2</v>
      </c>
      <c r="E2925" s="48">
        <v>2073.1799999999998</v>
      </c>
      <c r="F2925" s="48">
        <v>2056.04</v>
      </c>
      <c r="G2925" s="52">
        <v>2055.5100000000002</v>
      </c>
      <c r="I2925" s="68"/>
      <c r="J2925" s="69"/>
      <c r="K2925" s="69"/>
      <c r="L2925" s="70"/>
      <c r="M2925" s="70"/>
      <c r="N2925" s="68"/>
      <c r="O2925" s="68"/>
      <c r="P2925" s="70"/>
    </row>
    <row r="2926" spans="1:16" x14ac:dyDescent="0.25">
      <c r="A2926" s="61">
        <v>42850</v>
      </c>
      <c r="B2926" s="64" t="str">
        <f t="shared" si="94"/>
        <v>terça-feira</v>
      </c>
      <c r="C2926" s="49">
        <v>5.2300000000000006E-2</v>
      </c>
      <c r="D2926" s="51">
        <v>5.3499999999999999E-2</v>
      </c>
      <c r="E2926" s="48">
        <v>2062.2600000000002</v>
      </c>
      <c r="F2926" s="48">
        <v>2045.23</v>
      </c>
      <c r="G2926" s="52">
        <v>2044.7</v>
      </c>
      <c r="I2926" s="68"/>
      <c r="J2926" s="69"/>
      <c r="K2926" s="69"/>
      <c r="L2926" s="70"/>
      <c r="M2926" s="70"/>
      <c r="N2926" s="68"/>
      <c r="O2926" s="68"/>
      <c r="P2926" s="70"/>
    </row>
    <row r="2927" spans="1:16" x14ac:dyDescent="0.25">
      <c r="A2927" s="61">
        <v>42851</v>
      </c>
      <c r="B2927" s="64" t="str">
        <f t="shared" si="94"/>
        <v>quarta-feira</v>
      </c>
      <c r="C2927" s="49">
        <v>5.2999999999999999E-2</v>
      </c>
      <c r="D2927" s="51">
        <v>5.4199999999999998E-2</v>
      </c>
      <c r="E2927" s="48">
        <v>2052.84</v>
      </c>
      <c r="F2927" s="48">
        <v>2035.91</v>
      </c>
      <c r="G2927" s="52">
        <v>2035.37</v>
      </c>
      <c r="I2927" s="68"/>
      <c r="J2927" s="69"/>
      <c r="K2927" s="69"/>
      <c r="L2927" s="70"/>
      <c r="M2927" s="70"/>
      <c r="N2927" s="68"/>
      <c r="O2927" s="68"/>
      <c r="P2927" s="70"/>
    </row>
    <row r="2928" spans="1:16" x14ac:dyDescent="0.25">
      <c r="A2928" s="61">
        <v>42852</v>
      </c>
      <c r="B2928" s="64" t="str">
        <f t="shared" si="94"/>
        <v>quinta-feira</v>
      </c>
      <c r="C2928" s="49">
        <v>5.2300000000000006E-2</v>
      </c>
      <c r="D2928" s="51">
        <v>5.3499999999999999E-2</v>
      </c>
      <c r="E2928" s="48">
        <v>2063.31</v>
      </c>
      <c r="F2928" s="48">
        <v>2046.3</v>
      </c>
      <c r="G2928" s="52">
        <v>2045.77</v>
      </c>
      <c r="I2928" s="68"/>
      <c r="J2928" s="69"/>
      <c r="K2928" s="69"/>
      <c r="L2928" s="70"/>
      <c r="M2928" s="70"/>
      <c r="N2928" s="68"/>
      <c r="O2928" s="68"/>
      <c r="P2928" s="70"/>
    </row>
    <row r="2929" spans="1:16" x14ac:dyDescent="0.25">
      <c r="A2929" s="61">
        <v>42853</v>
      </c>
      <c r="B2929" s="64" t="str">
        <f t="shared" si="94"/>
        <v>sexta-feira</v>
      </c>
      <c r="C2929" s="49">
        <v>5.2999999999999999E-2</v>
      </c>
      <c r="D2929" s="51">
        <v>5.4199999999999998E-2</v>
      </c>
      <c r="E2929" s="48">
        <v>2054.23</v>
      </c>
      <c r="F2929" s="48">
        <v>2037.3</v>
      </c>
      <c r="G2929" s="52">
        <v>2036.45</v>
      </c>
      <c r="I2929" s="68"/>
      <c r="J2929" s="69"/>
      <c r="K2929" s="69"/>
      <c r="L2929" s="70"/>
      <c r="M2929" s="70"/>
      <c r="N2929" s="68"/>
      <c r="O2929" s="68"/>
      <c r="P2929" s="70"/>
    </row>
    <row r="2930" spans="1:16" x14ac:dyDescent="0.25">
      <c r="A2930" s="61">
        <v>42857</v>
      </c>
      <c r="B2930" s="64" t="str">
        <f t="shared" si="94"/>
        <v>terça-feira</v>
      </c>
      <c r="C2930" s="49">
        <v>5.28E-2</v>
      </c>
      <c r="D2930" s="51">
        <v>5.4000000000000006E-2</v>
      </c>
      <c r="E2930" s="48">
        <v>2057.59</v>
      </c>
      <c r="F2930" s="48">
        <v>2040.65</v>
      </c>
      <c r="G2930" s="52">
        <v>2040.11</v>
      </c>
      <c r="I2930" s="68"/>
      <c r="J2930" s="69"/>
      <c r="K2930" s="69"/>
      <c r="L2930" s="70"/>
      <c r="M2930" s="70"/>
      <c r="N2930" s="68"/>
      <c r="O2930" s="68"/>
      <c r="P2930" s="70"/>
    </row>
    <row r="2931" spans="1:16" x14ac:dyDescent="0.25">
      <c r="A2931" s="61">
        <v>42858</v>
      </c>
      <c r="B2931" s="64" t="str">
        <f t="shared" si="94"/>
        <v>quarta-feira</v>
      </c>
      <c r="C2931" s="49">
        <v>5.2400000000000002E-2</v>
      </c>
      <c r="D2931" s="51">
        <v>5.3600000000000002E-2</v>
      </c>
      <c r="E2931" s="48">
        <v>2063.8000000000002</v>
      </c>
      <c r="F2931" s="48">
        <v>2046.81</v>
      </c>
      <c r="G2931" s="52">
        <v>2046.28</v>
      </c>
      <c r="I2931" s="68"/>
      <c r="J2931" s="69"/>
      <c r="K2931" s="69"/>
      <c r="L2931" s="70"/>
      <c r="M2931" s="70"/>
      <c r="N2931" s="68"/>
      <c r="O2931" s="68"/>
      <c r="P2931" s="70"/>
    </row>
    <row r="2932" spans="1:16" x14ac:dyDescent="0.25">
      <c r="A2932" s="61">
        <v>42859</v>
      </c>
      <c r="B2932" s="64" t="str">
        <f t="shared" si="94"/>
        <v>quinta-feira</v>
      </c>
      <c r="C2932" s="49">
        <v>5.3099999999999994E-2</v>
      </c>
      <c r="D2932" s="51">
        <v>5.4299999999999994E-2</v>
      </c>
      <c r="E2932" s="48">
        <v>2054.4</v>
      </c>
      <c r="F2932" s="48">
        <v>2037.51</v>
      </c>
      <c r="G2932" s="52">
        <v>2036.97</v>
      </c>
      <c r="I2932" s="68"/>
      <c r="J2932" s="69"/>
      <c r="K2932" s="69"/>
      <c r="L2932" s="70"/>
      <c r="M2932" s="70"/>
      <c r="N2932" s="68"/>
      <c r="O2932" s="68"/>
      <c r="P2932" s="70"/>
    </row>
    <row r="2933" spans="1:16" x14ac:dyDescent="0.25">
      <c r="A2933" s="61">
        <v>42860</v>
      </c>
      <c r="B2933" s="64" t="str">
        <f t="shared" si="94"/>
        <v>sexta-feira</v>
      </c>
      <c r="C2933" s="49">
        <v>5.2999999999999999E-2</v>
      </c>
      <c r="D2933" s="51">
        <v>5.4199999999999998E-2</v>
      </c>
      <c r="E2933" s="48">
        <v>2056.5700000000002</v>
      </c>
      <c r="F2933" s="48">
        <v>2039.67</v>
      </c>
      <c r="G2933" s="52">
        <v>2038.91</v>
      </c>
      <c r="I2933" s="68"/>
      <c r="J2933" s="69"/>
      <c r="K2933" s="69"/>
      <c r="L2933" s="70"/>
      <c r="M2933" s="70"/>
      <c r="N2933" s="68"/>
      <c r="O2933" s="68"/>
      <c r="P2933" s="70"/>
    </row>
    <row r="2934" spans="1:16" x14ac:dyDescent="0.25">
      <c r="A2934" s="61">
        <v>42863</v>
      </c>
      <c r="B2934" s="64" t="str">
        <f t="shared" si="94"/>
        <v>segunda-feira</v>
      </c>
      <c r="C2934" s="49">
        <v>5.28E-2</v>
      </c>
      <c r="D2934" s="51">
        <v>5.4000000000000006E-2</v>
      </c>
      <c r="E2934" s="48">
        <v>2059.9299999999998</v>
      </c>
      <c r="F2934" s="48">
        <v>2043.01</v>
      </c>
      <c r="G2934" s="52">
        <v>2042.47</v>
      </c>
      <c r="I2934" s="68"/>
      <c r="J2934" s="69"/>
      <c r="K2934" s="69"/>
      <c r="L2934" s="70"/>
      <c r="M2934" s="70"/>
      <c r="N2934" s="68"/>
      <c r="O2934" s="68"/>
      <c r="P2934" s="70"/>
    </row>
    <row r="2935" spans="1:16" x14ac:dyDescent="0.25">
      <c r="A2935" s="61">
        <v>42864</v>
      </c>
      <c r="B2935" s="64" t="str">
        <f t="shared" si="94"/>
        <v>terça-feira</v>
      </c>
      <c r="C2935" s="49">
        <v>5.2699999999999997E-2</v>
      </c>
      <c r="D2935" s="51">
        <v>5.3899999999999997E-2</v>
      </c>
      <c r="E2935" s="48">
        <v>2061.88</v>
      </c>
      <c r="F2935" s="48">
        <v>2044.95</v>
      </c>
      <c r="G2935" s="52">
        <v>2044.41</v>
      </c>
      <c r="I2935" s="68"/>
      <c r="J2935" s="69"/>
      <c r="K2935" s="69"/>
      <c r="L2935" s="70"/>
      <c r="M2935" s="70"/>
      <c r="N2935" s="68"/>
      <c r="O2935" s="68"/>
      <c r="P2935" s="70"/>
    </row>
    <row r="2936" spans="1:16" x14ac:dyDescent="0.25">
      <c r="A2936" s="61">
        <v>42865</v>
      </c>
      <c r="B2936" s="64" t="str">
        <f t="shared" si="94"/>
        <v>quarta-feira</v>
      </c>
      <c r="C2936" s="49">
        <v>5.2199999999999996E-2</v>
      </c>
      <c r="D2936" s="51">
        <v>5.3399999999999996E-2</v>
      </c>
      <c r="E2936" s="48">
        <v>2069.15</v>
      </c>
      <c r="F2936" s="48">
        <v>2052.16</v>
      </c>
      <c r="G2936" s="52">
        <v>2051.64</v>
      </c>
      <c r="I2936" s="68"/>
      <c r="J2936" s="69"/>
      <c r="K2936" s="69"/>
      <c r="L2936" s="70"/>
      <c r="M2936" s="70"/>
      <c r="N2936" s="68"/>
      <c r="O2936" s="68"/>
      <c r="P2936" s="70"/>
    </row>
    <row r="2937" spans="1:16" x14ac:dyDescent="0.25">
      <c r="A2937" s="61">
        <v>42866</v>
      </c>
      <c r="B2937" s="64" t="str">
        <f t="shared" si="94"/>
        <v>quinta-feira</v>
      </c>
      <c r="C2937" s="49">
        <v>5.1799999999999999E-2</v>
      </c>
      <c r="D2937" s="51">
        <v>5.2999999999999999E-2</v>
      </c>
      <c r="E2937" s="48">
        <v>2075.36</v>
      </c>
      <c r="F2937" s="48">
        <v>2058.3200000000002</v>
      </c>
      <c r="G2937" s="52">
        <v>2057.81</v>
      </c>
      <c r="I2937" s="68"/>
      <c r="J2937" s="69"/>
      <c r="K2937" s="69"/>
      <c r="L2937" s="70"/>
      <c r="M2937" s="70"/>
      <c r="N2937" s="68"/>
      <c r="O2937" s="68"/>
      <c r="P2937" s="70"/>
    </row>
    <row r="2938" spans="1:16" x14ac:dyDescent="0.25">
      <c r="A2938" s="61">
        <v>42867</v>
      </c>
      <c r="B2938" s="64" t="str">
        <f t="shared" si="94"/>
        <v>sexta-feira</v>
      </c>
      <c r="C2938" s="49">
        <v>5.1299999999999998E-2</v>
      </c>
      <c r="D2938" s="51">
        <v>5.2499999999999998E-2</v>
      </c>
      <c r="E2938" s="48">
        <v>2083.21</v>
      </c>
      <c r="F2938" s="48">
        <v>2066.11</v>
      </c>
      <c r="G2938" s="52">
        <v>2065.4</v>
      </c>
      <c r="I2938" s="68"/>
      <c r="J2938" s="69"/>
      <c r="K2938" s="69"/>
      <c r="L2938" s="70"/>
      <c r="M2938" s="70"/>
      <c r="N2938" s="68"/>
      <c r="O2938" s="68"/>
      <c r="P2938" s="70"/>
    </row>
    <row r="2939" spans="1:16" x14ac:dyDescent="0.25">
      <c r="A2939" s="61">
        <v>42870</v>
      </c>
      <c r="B2939" s="64" t="str">
        <f t="shared" si="94"/>
        <v>segunda-feira</v>
      </c>
      <c r="C2939" s="49">
        <v>5.1100000000000007E-2</v>
      </c>
      <c r="D2939" s="51">
        <v>5.2300000000000006E-2</v>
      </c>
      <c r="E2939" s="48">
        <v>2086.83</v>
      </c>
      <c r="F2939" s="48">
        <v>2069.6999999999998</v>
      </c>
      <c r="G2939" s="52">
        <v>2068.9499999999998</v>
      </c>
      <c r="I2939" s="68"/>
      <c r="J2939" s="69"/>
      <c r="K2939" s="69"/>
      <c r="L2939" s="70"/>
      <c r="M2939" s="70"/>
      <c r="N2939" s="68"/>
      <c r="O2939" s="68"/>
      <c r="P2939" s="70"/>
    </row>
    <row r="2940" spans="1:16" x14ac:dyDescent="0.25">
      <c r="A2940" s="61">
        <v>42871</v>
      </c>
      <c r="B2940" s="64" t="str">
        <f t="shared" si="94"/>
        <v>terça-feira</v>
      </c>
      <c r="C2940" s="49">
        <v>5.0599999999999999E-2</v>
      </c>
      <c r="D2940" s="51">
        <v>5.1799999999999999E-2</v>
      </c>
      <c r="E2940" s="48">
        <v>2094.7600000000002</v>
      </c>
      <c r="F2940" s="48">
        <v>2077.5700000000002</v>
      </c>
      <c r="G2940" s="52">
        <v>2076.8200000000002</v>
      </c>
      <c r="I2940" s="68"/>
      <c r="J2940" s="69"/>
      <c r="K2940" s="69"/>
      <c r="L2940" s="70"/>
      <c r="M2940" s="70"/>
      <c r="N2940" s="68"/>
      <c r="O2940" s="68"/>
      <c r="P2940" s="70"/>
    </row>
    <row r="2941" spans="1:16" x14ac:dyDescent="0.25">
      <c r="A2941" s="61">
        <v>42872</v>
      </c>
      <c r="B2941" s="64" t="str">
        <f t="shared" si="94"/>
        <v>quarta-feira</v>
      </c>
      <c r="C2941" s="49">
        <v>4.99E-2</v>
      </c>
      <c r="D2941" s="51">
        <v>5.1100000000000007E-2</v>
      </c>
      <c r="E2941" s="48">
        <v>2105.61</v>
      </c>
      <c r="F2941" s="48">
        <v>2088.33</v>
      </c>
      <c r="G2941" s="52">
        <v>2087.58</v>
      </c>
      <c r="I2941" s="68"/>
      <c r="J2941" s="69"/>
      <c r="K2941" s="69"/>
      <c r="L2941" s="70"/>
      <c r="M2941" s="70"/>
      <c r="N2941" s="68"/>
      <c r="O2941" s="68"/>
      <c r="P2941" s="70"/>
    </row>
    <row r="2942" spans="1:16" x14ac:dyDescent="0.25">
      <c r="A2942" s="61">
        <v>42873</v>
      </c>
      <c r="B2942" s="64" t="str">
        <f t="shared" si="94"/>
        <v>quinta-feira</v>
      </c>
      <c r="C2942" s="49">
        <v>6.0100000000000001E-2</v>
      </c>
      <c r="D2942" s="51">
        <v>6.13E-2</v>
      </c>
      <c r="E2942" s="48">
        <v>1964.52</v>
      </c>
      <c r="F2942" s="48">
        <v>1948.56</v>
      </c>
      <c r="G2942" s="52">
        <v>1947.78</v>
      </c>
      <c r="I2942" s="68"/>
      <c r="J2942" s="69"/>
      <c r="K2942" s="69"/>
      <c r="L2942" s="70"/>
      <c r="M2942" s="70"/>
      <c r="N2942" s="68"/>
      <c r="O2942" s="68"/>
      <c r="P2942" s="70"/>
    </row>
    <row r="2943" spans="1:16" x14ac:dyDescent="0.25">
      <c r="A2943" s="61">
        <v>42874</v>
      </c>
      <c r="B2943" s="64" t="str">
        <f t="shared" si="94"/>
        <v>sexta-feira</v>
      </c>
      <c r="C2943" s="49">
        <v>0.06</v>
      </c>
      <c r="D2943" s="51">
        <v>6.1200000000000004E-2</v>
      </c>
      <c r="E2943" s="48">
        <v>1967.26</v>
      </c>
      <c r="F2943" s="48">
        <v>1951.28</v>
      </c>
      <c r="G2943" s="52">
        <v>1949.88</v>
      </c>
      <c r="I2943" s="68"/>
      <c r="J2943" s="69"/>
      <c r="K2943" s="69"/>
      <c r="L2943" s="70"/>
      <c r="M2943" s="70"/>
      <c r="N2943" s="68"/>
      <c r="O2943" s="68"/>
      <c r="P2943" s="70"/>
    </row>
    <row r="2944" spans="1:16" x14ac:dyDescent="0.25">
      <c r="A2944" s="61">
        <v>42877</v>
      </c>
      <c r="B2944" s="64" t="str">
        <f t="shared" si="94"/>
        <v>segunda-feira</v>
      </c>
      <c r="C2944" s="49">
        <v>5.8600000000000006E-2</v>
      </c>
      <c r="D2944" s="51">
        <v>5.9800000000000006E-2</v>
      </c>
      <c r="E2944" s="48">
        <v>1986.85</v>
      </c>
      <c r="F2944" s="48">
        <v>1970.71</v>
      </c>
      <c r="G2944" s="52">
        <v>1969.93</v>
      </c>
      <c r="I2944" s="68"/>
      <c r="J2944" s="69"/>
      <c r="K2944" s="69"/>
      <c r="L2944" s="70"/>
      <c r="M2944" s="70"/>
      <c r="N2944" s="68"/>
      <c r="O2944" s="68"/>
      <c r="P2944" s="70"/>
    </row>
    <row r="2945" spans="1:16" x14ac:dyDescent="0.25">
      <c r="A2945" s="61">
        <v>42878</v>
      </c>
      <c r="B2945" s="64" t="str">
        <f t="shared" si="94"/>
        <v>terça-feira</v>
      </c>
      <c r="C2945" s="49">
        <v>5.7000000000000002E-2</v>
      </c>
      <c r="D2945" s="51">
        <v>5.8200000000000002E-2</v>
      </c>
      <c r="E2945" s="48">
        <v>2009.38</v>
      </c>
      <c r="F2945" s="48">
        <v>1993.04</v>
      </c>
      <c r="G2945" s="52">
        <v>1992.27</v>
      </c>
      <c r="I2945" s="68"/>
      <c r="J2945" s="69"/>
      <c r="K2945" s="69"/>
      <c r="L2945" s="70"/>
      <c r="M2945" s="70"/>
      <c r="N2945" s="68"/>
      <c r="O2945" s="68"/>
      <c r="P2945" s="70"/>
    </row>
    <row r="2946" spans="1:16" x14ac:dyDescent="0.25">
      <c r="A2946" s="61">
        <v>42879</v>
      </c>
      <c r="B2946" s="64" t="str">
        <f t="shared" si="94"/>
        <v>quarta-feira</v>
      </c>
      <c r="C2946" s="49">
        <v>5.5099999999999996E-2</v>
      </c>
      <c r="D2946" s="51">
        <v>5.6299999999999996E-2</v>
      </c>
      <c r="E2946" s="48">
        <v>2036.2</v>
      </c>
      <c r="F2946" s="48">
        <v>2019.62</v>
      </c>
      <c r="G2946" s="52">
        <v>2018.87</v>
      </c>
      <c r="I2946" s="68"/>
      <c r="J2946" s="69"/>
      <c r="K2946" s="69"/>
      <c r="L2946" s="70"/>
      <c r="M2946" s="70"/>
      <c r="N2946" s="68"/>
      <c r="O2946" s="68"/>
      <c r="P2946" s="70"/>
    </row>
    <row r="2947" spans="1:16" x14ac:dyDescent="0.25">
      <c r="A2947" s="61">
        <v>42880</v>
      </c>
      <c r="B2947" s="64" t="str">
        <f t="shared" ref="B2947:B3010" si="95">TEXT(A2947,"dddd")</f>
        <v>quinta-feira</v>
      </c>
      <c r="C2947" s="49">
        <v>5.5300000000000002E-2</v>
      </c>
      <c r="D2947" s="51">
        <v>5.6500000000000002E-2</v>
      </c>
      <c r="E2947" s="48">
        <v>2034.18</v>
      </c>
      <c r="F2947" s="48">
        <v>2017.62</v>
      </c>
      <c r="G2947" s="52">
        <v>2016.87</v>
      </c>
      <c r="I2947" s="68"/>
      <c r="J2947" s="69"/>
      <c r="K2947" s="69"/>
      <c r="L2947" s="70"/>
      <c r="M2947" s="70"/>
      <c r="N2947" s="68"/>
      <c r="O2947" s="68"/>
      <c r="P2947" s="70"/>
    </row>
    <row r="2948" spans="1:16" x14ac:dyDescent="0.25">
      <c r="A2948" s="61">
        <v>42881</v>
      </c>
      <c r="B2948" s="64" t="str">
        <f t="shared" si="95"/>
        <v>sexta-feira</v>
      </c>
      <c r="C2948" s="49">
        <v>5.4900000000000004E-2</v>
      </c>
      <c r="D2948" s="51">
        <v>5.6100000000000004E-2</v>
      </c>
      <c r="E2948" s="48">
        <v>2041.11</v>
      </c>
      <c r="F2948" s="48">
        <v>2024.5</v>
      </c>
      <c r="G2948" s="52">
        <v>2023.12</v>
      </c>
      <c r="I2948" s="68"/>
      <c r="J2948" s="69"/>
      <c r="K2948" s="69"/>
      <c r="L2948" s="70"/>
      <c r="M2948" s="70"/>
      <c r="N2948" s="68"/>
      <c r="O2948" s="68"/>
      <c r="P2948" s="70"/>
    </row>
    <row r="2949" spans="1:16" x14ac:dyDescent="0.25">
      <c r="A2949" s="61">
        <v>42884</v>
      </c>
      <c r="B2949" s="64" t="str">
        <f t="shared" si="95"/>
        <v>segunda-feira</v>
      </c>
      <c r="C2949" s="49">
        <v>5.5399999999999998E-2</v>
      </c>
      <c r="D2949" s="51">
        <v>5.6600000000000004E-2</v>
      </c>
      <c r="E2949" s="48">
        <v>2034.92</v>
      </c>
      <c r="F2949" s="48">
        <v>2018.38</v>
      </c>
      <c r="G2949" s="52">
        <v>2017.63</v>
      </c>
      <c r="I2949" s="68"/>
      <c r="J2949" s="69"/>
      <c r="K2949" s="69"/>
      <c r="L2949" s="70"/>
      <c r="M2949" s="70"/>
      <c r="N2949" s="68"/>
      <c r="O2949" s="68"/>
      <c r="P2949" s="70"/>
    </row>
    <row r="2950" spans="1:16" x14ac:dyDescent="0.25">
      <c r="A2950" s="61">
        <v>42885</v>
      </c>
      <c r="B2950" s="64" t="str">
        <f t="shared" si="95"/>
        <v>terça-feira</v>
      </c>
      <c r="C2950" s="49">
        <v>5.4800000000000001E-2</v>
      </c>
      <c r="D2950" s="51">
        <v>5.5999999999999994E-2</v>
      </c>
      <c r="E2950" s="48">
        <v>2043.99</v>
      </c>
      <c r="F2950" s="48">
        <v>2027.38</v>
      </c>
      <c r="G2950" s="52">
        <v>2026.63</v>
      </c>
      <c r="I2950" s="68"/>
      <c r="J2950" s="69"/>
      <c r="K2950" s="69"/>
      <c r="L2950" s="70"/>
      <c r="M2950" s="70"/>
      <c r="N2950" s="68"/>
      <c r="O2950" s="68"/>
      <c r="P2950" s="70"/>
    </row>
    <row r="2951" spans="1:16" x14ac:dyDescent="0.25">
      <c r="A2951" s="61">
        <v>42886</v>
      </c>
      <c r="B2951" s="64" t="str">
        <f t="shared" si="95"/>
        <v>quarta-feira</v>
      </c>
      <c r="C2951" s="49">
        <v>5.5E-2</v>
      </c>
      <c r="D2951" s="51">
        <v>5.62E-2</v>
      </c>
      <c r="E2951" s="48">
        <v>2041.97</v>
      </c>
      <c r="F2951" s="48">
        <v>2025.38</v>
      </c>
      <c r="G2951" s="52">
        <v>2024.63</v>
      </c>
      <c r="I2951" s="68"/>
      <c r="J2951" s="69"/>
      <c r="K2951" s="69"/>
      <c r="L2951" s="70"/>
      <c r="M2951" s="70"/>
      <c r="N2951" s="68"/>
      <c r="O2951" s="68"/>
      <c r="P2951" s="70"/>
    </row>
    <row r="2952" spans="1:16" x14ac:dyDescent="0.25">
      <c r="A2952" s="61">
        <v>42887</v>
      </c>
      <c r="B2952" s="64" t="str">
        <f t="shared" si="95"/>
        <v>quinta-feira</v>
      </c>
      <c r="C2952" s="49">
        <v>5.4900000000000004E-2</v>
      </c>
      <c r="D2952" s="51">
        <v>5.6100000000000004E-2</v>
      </c>
      <c r="E2952" s="48">
        <v>2044.1</v>
      </c>
      <c r="F2952" s="48">
        <v>2027.51</v>
      </c>
      <c r="G2952" s="52">
        <v>2026.76</v>
      </c>
      <c r="I2952" s="68"/>
      <c r="J2952" s="69"/>
      <c r="K2952" s="69"/>
      <c r="L2952" s="70"/>
      <c r="M2952" s="70"/>
      <c r="N2952" s="68"/>
      <c r="O2952" s="68"/>
      <c r="P2952" s="70"/>
    </row>
    <row r="2953" spans="1:16" x14ac:dyDescent="0.25">
      <c r="A2953" s="61">
        <v>42888</v>
      </c>
      <c r="B2953" s="64" t="str">
        <f t="shared" si="95"/>
        <v>sexta-feira</v>
      </c>
      <c r="C2953" s="49">
        <v>5.5500000000000001E-2</v>
      </c>
      <c r="D2953" s="51">
        <v>5.67E-2</v>
      </c>
      <c r="E2953" s="48">
        <v>2037.17</v>
      </c>
      <c r="F2953" s="48">
        <v>2020.65</v>
      </c>
      <c r="G2953" s="52">
        <v>2019.27</v>
      </c>
      <c r="I2953" s="68"/>
      <c r="J2953" s="69"/>
      <c r="K2953" s="69"/>
      <c r="L2953" s="70"/>
      <c r="M2953" s="70"/>
      <c r="N2953" s="68"/>
      <c r="O2953" s="68"/>
      <c r="P2953" s="70"/>
    </row>
    <row r="2954" spans="1:16" x14ac:dyDescent="0.25">
      <c r="A2954" s="61">
        <v>42891</v>
      </c>
      <c r="B2954" s="64" t="str">
        <f t="shared" si="95"/>
        <v>segunda-feira</v>
      </c>
      <c r="C2954" s="49">
        <v>5.6399999999999999E-2</v>
      </c>
      <c r="D2954" s="51">
        <v>5.7599999999999998E-2</v>
      </c>
      <c r="E2954" s="48">
        <v>2025.52</v>
      </c>
      <c r="F2954" s="48">
        <v>2009.11</v>
      </c>
      <c r="G2954" s="52">
        <v>2008.35</v>
      </c>
      <c r="I2954" s="68"/>
      <c r="J2954" s="69"/>
      <c r="K2954" s="69"/>
      <c r="L2954" s="70"/>
      <c r="M2954" s="70"/>
      <c r="N2954" s="68"/>
      <c r="O2954" s="68"/>
      <c r="P2954" s="70"/>
    </row>
    <row r="2955" spans="1:16" x14ac:dyDescent="0.25">
      <c r="A2955" s="61">
        <v>42892</v>
      </c>
      <c r="B2955" s="64" t="str">
        <f t="shared" si="95"/>
        <v>terça-feira</v>
      </c>
      <c r="C2955" s="49">
        <v>5.5999999999999994E-2</v>
      </c>
      <c r="D2955" s="51">
        <v>5.7200000000000001E-2</v>
      </c>
      <c r="E2955" s="48">
        <v>2031.77</v>
      </c>
      <c r="F2955" s="48">
        <v>2015.32</v>
      </c>
      <c r="G2955" s="52">
        <v>2014.56</v>
      </c>
      <c r="I2955" s="68"/>
      <c r="J2955" s="69"/>
      <c r="K2955" s="69"/>
      <c r="L2955" s="70"/>
      <c r="M2955" s="70"/>
      <c r="N2955" s="68"/>
      <c r="O2955" s="68"/>
      <c r="P2955" s="70"/>
    </row>
    <row r="2956" spans="1:16" x14ac:dyDescent="0.25">
      <c r="A2956" s="61">
        <v>42893</v>
      </c>
      <c r="B2956" s="64" t="str">
        <f t="shared" si="95"/>
        <v>quarta-feira</v>
      </c>
      <c r="C2956" s="49">
        <v>5.57E-2</v>
      </c>
      <c r="D2956" s="51">
        <v>5.6900000000000006E-2</v>
      </c>
      <c r="E2956" s="48">
        <v>2036.66</v>
      </c>
      <c r="F2956" s="48">
        <v>2020.17</v>
      </c>
      <c r="G2956" s="52">
        <v>2019.42</v>
      </c>
      <c r="I2956" s="68"/>
      <c r="J2956" s="69"/>
      <c r="K2956" s="69"/>
      <c r="L2956" s="70"/>
      <c r="M2956" s="70"/>
      <c r="N2956" s="68"/>
      <c r="O2956" s="68"/>
      <c r="P2956" s="70"/>
    </row>
    <row r="2957" spans="1:16" x14ac:dyDescent="0.25">
      <c r="A2957" s="61">
        <v>42894</v>
      </c>
      <c r="B2957" s="64" t="str">
        <f t="shared" si="95"/>
        <v>quinta-feira</v>
      </c>
      <c r="C2957" s="49">
        <v>5.6600000000000004E-2</v>
      </c>
      <c r="D2957" s="51">
        <v>5.7800000000000004E-2</v>
      </c>
      <c r="E2957" s="48">
        <v>2025.03</v>
      </c>
      <c r="F2957" s="48">
        <v>2008.66</v>
      </c>
      <c r="G2957" s="52">
        <v>2007.91</v>
      </c>
      <c r="I2957" s="68"/>
      <c r="J2957" s="69"/>
      <c r="K2957" s="69"/>
      <c r="L2957" s="70"/>
      <c r="M2957" s="70"/>
      <c r="N2957" s="68"/>
      <c r="O2957" s="68"/>
      <c r="P2957" s="70"/>
    </row>
    <row r="2958" spans="1:16" x14ac:dyDescent="0.25">
      <c r="A2958" s="61">
        <v>42895</v>
      </c>
      <c r="B2958" s="64" t="str">
        <f t="shared" si="95"/>
        <v>sexta-feira</v>
      </c>
      <c r="C2958" s="49">
        <v>5.5999999999999994E-2</v>
      </c>
      <c r="D2958" s="51">
        <v>5.7200000000000001E-2</v>
      </c>
      <c r="E2958" s="48">
        <v>2031.55</v>
      </c>
      <c r="F2958" s="48">
        <v>2015.13</v>
      </c>
      <c r="G2958" s="52">
        <v>2014.08</v>
      </c>
      <c r="I2958" s="68"/>
      <c r="J2958" s="69"/>
      <c r="K2958" s="69"/>
      <c r="L2958" s="70"/>
      <c r="M2958" s="70"/>
      <c r="N2958" s="68"/>
      <c r="O2958" s="68"/>
      <c r="P2958" s="70"/>
    </row>
    <row r="2959" spans="1:16" x14ac:dyDescent="0.25">
      <c r="A2959" s="61">
        <v>42898</v>
      </c>
      <c r="B2959" s="64" t="str">
        <f t="shared" si="95"/>
        <v>segunda-feira</v>
      </c>
      <c r="C2959" s="49">
        <v>5.5800000000000002E-2</v>
      </c>
      <c r="D2959" s="51">
        <v>5.7000000000000002E-2</v>
      </c>
      <c r="E2959" s="48">
        <v>2034.94</v>
      </c>
      <c r="F2959" s="48">
        <v>2018.5</v>
      </c>
      <c r="G2959" s="52">
        <v>2017.85</v>
      </c>
      <c r="I2959" s="68"/>
      <c r="J2959" s="69"/>
      <c r="K2959" s="69"/>
      <c r="L2959" s="70"/>
      <c r="M2959" s="70"/>
      <c r="N2959" s="68"/>
      <c r="O2959" s="68"/>
      <c r="P2959" s="70"/>
    </row>
    <row r="2960" spans="1:16" x14ac:dyDescent="0.25">
      <c r="A2960" s="61">
        <v>42899</v>
      </c>
      <c r="B2960" s="64" t="str">
        <f t="shared" si="95"/>
        <v>terça-feira</v>
      </c>
      <c r="C2960" s="49">
        <v>5.5300000000000002E-2</v>
      </c>
      <c r="D2960" s="51">
        <v>5.6500000000000002E-2</v>
      </c>
      <c r="E2960" s="48">
        <v>2042.48</v>
      </c>
      <c r="F2960" s="48">
        <v>2025.97</v>
      </c>
      <c r="G2960" s="52">
        <v>2025.33</v>
      </c>
      <c r="I2960" s="68"/>
      <c r="J2960" s="69"/>
      <c r="K2960" s="69"/>
      <c r="L2960" s="70"/>
      <c r="M2960" s="70"/>
      <c r="N2960" s="68"/>
      <c r="O2960" s="68"/>
      <c r="P2960" s="70"/>
    </row>
    <row r="2961" spans="1:16" x14ac:dyDescent="0.25">
      <c r="A2961" s="61">
        <v>42900</v>
      </c>
      <c r="B2961" s="64" t="str">
        <f t="shared" si="95"/>
        <v>quarta-feira</v>
      </c>
      <c r="C2961" s="49">
        <v>5.6100000000000004E-2</v>
      </c>
      <c r="D2961" s="51">
        <v>5.7300000000000004E-2</v>
      </c>
      <c r="E2961" s="48">
        <v>2032.02</v>
      </c>
      <c r="F2961" s="48">
        <v>2015.63</v>
      </c>
      <c r="G2961" s="52">
        <v>2015.06</v>
      </c>
      <c r="I2961" s="68"/>
      <c r="J2961" s="69"/>
      <c r="K2961" s="69"/>
      <c r="L2961" s="70"/>
      <c r="M2961" s="70"/>
      <c r="N2961" s="68"/>
      <c r="O2961" s="68"/>
      <c r="P2961" s="70"/>
    </row>
    <row r="2962" spans="1:16" x14ac:dyDescent="0.25">
      <c r="A2962" s="61">
        <v>42902</v>
      </c>
      <c r="B2962" s="64" t="str">
        <f t="shared" si="95"/>
        <v>sexta-feira</v>
      </c>
      <c r="C2962" s="49">
        <v>5.5099999999999996E-2</v>
      </c>
      <c r="D2962" s="51">
        <v>5.6299999999999996E-2</v>
      </c>
      <c r="E2962" s="48">
        <v>2045.99</v>
      </c>
      <c r="F2962" s="48">
        <v>2029.48</v>
      </c>
      <c r="G2962" s="52">
        <v>2029.28</v>
      </c>
      <c r="I2962" s="68"/>
      <c r="J2962" s="69"/>
      <c r="K2962" s="69"/>
      <c r="L2962" s="70"/>
      <c r="M2962" s="70"/>
      <c r="N2962" s="68"/>
      <c r="O2962" s="68"/>
      <c r="P2962" s="70"/>
    </row>
    <row r="2963" spans="1:16" x14ac:dyDescent="0.25">
      <c r="A2963" s="61">
        <v>42905</v>
      </c>
      <c r="B2963" s="64" t="str">
        <f t="shared" si="95"/>
        <v>segunda-feira</v>
      </c>
      <c r="C2963" s="49">
        <v>5.4699999999999999E-2</v>
      </c>
      <c r="D2963" s="51">
        <v>5.5899999999999998E-2</v>
      </c>
      <c r="E2963" s="48">
        <v>2051.89</v>
      </c>
      <c r="F2963" s="48">
        <v>2035.32</v>
      </c>
      <c r="G2963" s="52">
        <v>2034.97</v>
      </c>
      <c r="I2963" s="68"/>
      <c r="J2963" s="69"/>
      <c r="K2963" s="69"/>
      <c r="L2963" s="70"/>
      <c r="M2963" s="70"/>
      <c r="N2963" s="68"/>
      <c r="O2963" s="68"/>
      <c r="P2963" s="70"/>
    </row>
    <row r="2964" spans="1:16" x14ac:dyDescent="0.25">
      <c r="A2964" s="61">
        <v>42906</v>
      </c>
      <c r="B2964" s="64" t="str">
        <f t="shared" si="95"/>
        <v>terça-feira</v>
      </c>
      <c r="C2964" s="49">
        <v>5.4199999999999998E-2</v>
      </c>
      <c r="D2964" s="51">
        <v>5.5399999999999998E-2</v>
      </c>
      <c r="E2964" s="48">
        <v>2059.1799999999998</v>
      </c>
      <c r="F2964" s="48">
        <v>2042.56</v>
      </c>
      <c r="G2964" s="52">
        <v>2042.2</v>
      </c>
      <c r="I2964" s="68"/>
      <c r="J2964" s="69"/>
      <c r="K2964" s="69"/>
      <c r="L2964" s="70"/>
      <c r="M2964" s="70"/>
      <c r="N2964" s="68"/>
      <c r="O2964" s="68"/>
      <c r="P2964" s="70"/>
    </row>
    <row r="2965" spans="1:16" x14ac:dyDescent="0.25">
      <c r="A2965" s="61">
        <v>42907</v>
      </c>
      <c r="B2965" s="64" t="str">
        <f t="shared" si="95"/>
        <v>quarta-feira</v>
      </c>
      <c r="C2965" s="49">
        <v>5.45E-2</v>
      </c>
      <c r="D2965" s="51">
        <v>5.57E-2</v>
      </c>
      <c r="E2965" s="48">
        <v>2055.36</v>
      </c>
      <c r="F2965" s="48">
        <v>2038.79</v>
      </c>
      <c r="G2965" s="52">
        <v>2038.43</v>
      </c>
      <c r="I2965" s="68"/>
      <c r="J2965" s="69"/>
      <c r="K2965" s="69"/>
      <c r="L2965" s="70"/>
      <c r="M2965" s="70"/>
      <c r="N2965" s="68"/>
      <c r="O2965" s="68"/>
      <c r="P2965" s="70"/>
    </row>
    <row r="2966" spans="1:16" x14ac:dyDescent="0.25">
      <c r="A2966" s="61">
        <v>42908</v>
      </c>
      <c r="B2966" s="64" t="str">
        <f t="shared" si="95"/>
        <v>quinta-feira</v>
      </c>
      <c r="C2966" s="49">
        <v>5.4699999999999999E-2</v>
      </c>
      <c r="D2966" s="51">
        <v>5.5899999999999998E-2</v>
      </c>
      <c r="E2966" s="48">
        <v>2052.94</v>
      </c>
      <c r="F2966" s="48">
        <v>2036.4</v>
      </c>
      <c r="G2966" s="52">
        <v>2036.04</v>
      </c>
      <c r="I2966" s="68"/>
      <c r="J2966" s="69"/>
      <c r="K2966" s="69"/>
      <c r="L2966" s="70"/>
      <c r="M2966" s="70"/>
      <c r="N2966" s="68"/>
      <c r="O2966" s="68"/>
      <c r="P2966" s="70"/>
    </row>
    <row r="2967" spans="1:16" x14ac:dyDescent="0.25">
      <c r="A2967" s="61">
        <v>42909</v>
      </c>
      <c r="B2967" s="64" t="str">
        <f t="shared" si="95"/>
        <v>sexta-feira</v>
      </c>
      <c r="C2967" s="49">
        <v>5.5399999999999998E-2</v>
      </c>
      <c r="D2967" s="51">
        <v>5.6600000000000004E-2</v>
      </c>
      <c r="E2967" s="48">
        <v>2043.46</v>
      </c>
      <c r="F2967" s="48">
        <v>2027.02</v>
      </c>
      <c r="G2967" s="52">
        <v>2026.82</v>
      </c>
      <c r="I2967" s="68"/>
      <c r="J2967" s="69"/>
      <c r="K2967" s="69"/>
      <c r="L2967" s="70"/>
      <c r="M2967" s="70"/>
      <c r="N2967" s="68"/>
      <c r="O2967" s="68"/>
      <c r="P2967" s="70"/>
    </row>
    <row r="2968" spans="1:16" x14ac:dyDescent="0.25">
      <c r="A2968" s="61">
        <v>42912</v>
      </c>
      <c r="B2968" s="64" t="str">
        <f t="shared" si="95"/>
        <v>segunda-feira</v>
      </c>
      <c r="C2968" s="49">
        <v>5.5300000000000002E-2</v>
      </c>
      <c r="D2968" s="51">
        <v>5.6500000000000002E-2</v>
      </c>
      <c r="E2968" s="48">
        <v>2044.78</v>
      </c>
      <c r="F2968" s="48">
        <v>2028.34</v>
      </c>
      <c r="G2968" s="52">
        <v>2028.01</v>
      </c>
      <c r="I2968" s="68"/>
      <c r="J2968" s="69"/>
      <c r="K2968" s="69"/>
      <c r="L2968" s="70"/>
      <c r="M2968" s="70"/>
      <c r="N2968" s="68"/>
      <c r="O2968" s="68"/>
      <c r="P2968" s="70"/>
    </row>
    <row r="2969" spans="1:16" x14ac:dyDescent="0.25">
      <c r="A2969" s="61">
        <v>42913</v>
      </c>
      <c r="B2969" s="64" t="str">
        <f t="shared" si="95"/>
        <v>terça-feira</v>
      </c>
      <c r="C2969" s="49">
        <v>5.57E-2</v>
      </c>
      <c r="D2969" s="51">
        <v>5.6900000000000006E-2</v>
      </c>
      <c r="E2969" s="48">
        <v>2039.61</v>
      </c>
      <c r="F2969" s="48">
        <v>2023.22</v>
      </c>
      <c r="G2969" s="52">
        <v>2022.89</v>
      </c>
      <c r="I2969" s="68"/>
      <c r="J2969" s="69"/>
      <c r="K2969" s="69"/>
      <c r="L2969" s="70"/>
      <c r="M2969" s="70"/>
      <c r="N2969" s="68"/>
      <c r="O2969" s="68"/>
      <c r="P2969" s="70"/>
    </row>
    <row r="2970" spans="1:16" x14ac:dyDescent="0.25">
      <c r="A2970" s="61">
        <v>42914</v>
      </c>
      <c r="B2970" s="64" t="str">
        <f t="shared" si="95"/>
        <v>quarta-feira</v>
      </c>
      <c r="C2970" s="49">
        <v>5.5899999999999998E-2</v>
      </c>
      <c r="D2970" s="51">
        <v>5.7099999999999998E-2</v>
      </c>
      <c r="E2970" s="48">
        <v>2037.19</v>
      </c>
      <c r="F2970" s="48">
        <v>2020.83</v>
      </c>
      <c r="G2970" s="52">
        <v>2020.5</v>
      </c>
      <c r="I2970" s="68"/>
      <c r="J2970" s="69"/>
      <c r="K2970" s="69"/>
      <c r="L2970" s="70"/>
      <c r="M2970" s="70"/>
      <c r="N2970" s="68"/>
      <c r="O2970" s="68"/>
      <c r="P2970" s="70"/>
    </row>
    <row r="2971" spans="1:16" x14ac:dyDescent="0.25">
      <c r="A2971" s="61">
        <v>42915</v>
      </c>
      <c r="B2971" s="64" t="str">
        <f t="shared" si="95"/>
        <v>quinta-feira</v>
      </c>
      <c r="C2971" s="49">
        <v>5.4600000000000003E-2</v>
      </c>
      <c r="D2971" s="51">
        <v>5.5800000000000002E-2</v>
      </c>
      <c r="E2971" s="48">
        <v>2055.4</v>
      </c>
      <c r="F2971" s="48">
        <v>2038.88</v>
      </c>
      <c r="G2971" s="52">
        <v>2038.56</v>
      </c>
      <c r="I2971" s="68"/>
      <c r="J2971" s="69"/>
      <c r="K2971" s="69"/>
      <c r="L2971" s="70"/>
      <c r="M2971" s="70"/>
      <c r="N2971" s="68"/>
      <c r="O2971" s="68"/>
      <c r="P2971" s="70"/>
    </row>
    <row r="2972" spans="1:16" x14ac:dyDescent="0.25">
      <c r="A2972" s="61">
        <v>42916</v>
      </c>
      <c r="B2972" s="64" t="str">
        <f t="shared" si="95"/>
        <v>sexta-feira</v>
      </c>
      <c r="C2972" s="49">
        <v>5.5300000000000002E-2</v>
      </c>
      <c r="D2972" s="51">
        <v>5.6500000000000002E-2</v>
      </c>
      <c r="E2972" s="48">
        <v>2045.84</v>
      </c>
      <c r="F2972" s="48">
        <v>2029.42</v>
      </c>
      <c r="G2972" s="52">
        <v>2029.32</v>
      </c>
      <c r="I2972" s="68"/>
      <c r="J2972" s="69"/>
      <c r="K2972" s="69"/>
      <c r="L2972" s="70"/>
      <c r="M2972" s="70"/>
      <c r="N2972" s="68"/>
      <c r="O2972" s="68"/>
      <c r="P2972" s="70"/>
    </row>
    <row r="2973" spans="1:16" x14ac:dyDescent="0.25">
      <c r="A2973" s="61">
        <v>42919</v>
      </c>
      <c r="B2973" s="64" t="str">
        <f t="shared" si="95"/>
        <v>segunda-feira</v>
      </c>
      <c r="C2973" s="49">
        <v>5.5099999999999996E-2</v>
      </c>
      <c r="D2973" s="51">
        <v>5.6299999999999996E-2</v>
      </c>
      <c r="E2973" s="48">
        <v>2048.91</v>
      </c>
      <c r="F2973" s="48">
        <v>2032.47</v>
      </c>
      <c r="G2973" s="52">
        <v>2032.14</v>
      </c>
      <c r="I2973" s="68"/>
      <c r="J2973" s="69"/>
      <c r="K2973" s="69"/>
      <c r="L2973" s="70"/>
      <c r="M2973" s="70"/>
      <c r="N2973" s="68"/>
      <c r="O2973" s="68"/>
      <c r="P2973" s="70"/>
    </row>
    <row r="2974" spans="1:16" x14ac:dyDescent="0.25">
      <c r="A2974" s="61">
        <v>42920</v>
      </c>
      <c r="B2974" s="64" t="str">
        <f t="shared" si="95"/>
        <v>terça-feira</v>
      </c>
      <c r="C2974" s="49">
        <v>5.5399999999999998E-2</v>
      </c>
      <c r="D2974" s="51">
        <v>5.6600000000000004E-2</v>
      </c>
      <c r="E2974" s="48">
        <v>2045.11</v>
      </c>
      <c r="F2974" s="48">
        <v>2028.71</v>
      </c>
      <c r="G2974" s="52">
        <v>2028.38</v>
      </c>
      <c r="I2974" s="68"/>
      <c r="J2974" s="69"/>
      <c r="K2974" s="69"/>
      <c r="L2974" s="70"/>
      <c r="M2974" s="70"/>
      <c r="N2974" s="68"/>
      <c r="O2974" s="68"/>
      <c r="P2974" s="70"/>
    </row>
    <row r="2975" spans="1:16" x14ac:dyDescent="0.25">
      <c r="A2975" s="61">
        <v>42921</v>
      </c>
      <c r="B2975" s="64" t="str">
        <f t="shared" si="95"/>
        <v>quarta-feira</v>
      </c>
      <c r="C2975" s="49">
        <v>5.5300000000000002E-2</v>
      </c>
      <c r="D2975" s="51">
        <v>5.6500000000000002E-2</v>
      </c>
      <c r="E2975" s="48">
        <v>2046.8</v>
      </c>
      <c r="F2975" s="48">
        <v>2030.4</v>
      </c>
      <c r="G2975" s="52">
        <v>2030.07</v>
      </c>
      <c r="I2975" s="68"/>
      <c r="J2975" s="69"/>
      <c r="K2975" s="69"/>
      <c r="L2975" s="70"/>
      <c r="M2975" s="70"/>
      <c r="N2975" s="68"/>
      <c r="O2975" s="68"/>
      <c r="P2975" s="70"/>
    </row>
    <row r="2976" spans="1:16" x14ac:dyDescent="0.25">
      <c r="A2976" s="61">
        <v>42922</v>
      </c>
      <c r="B2976" s="64" t="str">
        <f t="shared" si="95"/>
        <v>quinta-feira</v>
      </c>
      <c r="C2976" s="49">
        <v>5.5899999999999998E-2</v>
      </c>
      <c r="D2976" s="51">
        <v>5.7099999999999998E-2</v>
      </c>
      <c r="E2976" s="48">
        <v>2038.9</v>
      </c>
      <c r="F2976" s="48">
        <v>2022.58</v>
      </c>
      <c r="G2976" s="52">
        <v>2022.25</v>
      </c>
      <c r="I2976" s="68"/>
      <c r="J2976" s="69"/>
      <c r="K2976" s="69"/>
      <c r="L2976" s="70"/>
      <c r="M2976" s="70"/>
      <c r="N2976" s="68"/>
      <c r="O2976" s="68"/>
      <c r="P2976" s="70"/>
    </row>
    <row r="2977" spans="1:16" x14ac:dyDescent="0.25">
      <c r="A2977" s="61">
        <v>42923</v>
      </c>
      <c r="B2977" s="64" t="str">
        <f t="shared" si="95"/>
        <v>sexta-feira</v>
      </c>
      <c r="C2977" s="49">
        <v>5.5800000000000002E-2</v>
      </c>
      <c r="D2977" s="51">
        <v>5.7000000000000002E-2</v>
      </c>
      <c r="E2977" s="48">
        <v>2039.34</v>
      </c>
      <c r="F2977" s="48">
        <v>2023.03</v>
      </c>
      <c r="G2977" s="52">
        <v>2023.05</v>
      </c>
      <c r="I2977" s="68"/>
      <c r="J2977" s="69"/>
      <c r="K2977" s="69"/>
      <c r="L2977" s="70"/>
      <c r="M2977" s="70"/>
      <c r="N2977" s="68"/>
      <c r="O2977" s="68"/>
      <c r="P2977" s="70"/>
    </row>
    <row r="2978" spans="1:16" x14ac:dyDescent="0.25">
      <c r="A2978" s="61">
        <v>42926</v>
      </c>
      <c r="B2978" s="64" t="str">
        <f t="shared" si="95"/>
        <v>segunda-feira</v>
      </c>
      <c r="C2978" s="49">
        <v>5.5599999999999997E-2</v>
      </c>
      <c r="D2978" s="51">
        <v>5.6799999999999996E-2</v>
      </c>
      <c r="E2978" s="48">
        <v>2042.36</v>
      </c>
      <c r="F2978" s="48">
        <v>2026.02</v>
      </c>
      <c r="G2978" s="52">
        <v>2025.74</v>
      </c>
      <c r="I2978" s="68"/>
      <c r="J2978" s="69"/>
      <c r="K2978" s="69"/>
      <c r="L2978" s="70"/>
      <c r="M2978" s="70"/>
      <c r="N2978" s="68"/>
      <c r="O2978" s="68"/>
      <c r="P2978" s="70"/>
    </row>
    <row r="2979" spans="1:16" x14ac:dyDescent="0.25">
      <c r="A2979" s="61">
        <v>42927</v>
      </c>
      <c r="B2979" s="64" t="str">
        <f t="shared" si="95"/>
        <v>terça-feira</v>
      </c>
      <c r="C2979" s="49">
        <v>5.5800000000000002E-2</v>
      </c>
      <c r="D2979" s="51">
        <v>5.7000000000000002E-2</v>
      </c>
      <c r="E2979" s="48">
        <v>2039.91</v>
      </c>
      <c r="F2979" s="48">
        <v>2023.61</v>
      </c>
      <c r="G2979" s="52">
        <v>2023.32</v>
      </c>
      <c r="I2979" s="68"/>
      <c r="J2979" s="69"/>
      <c r="K2979" s="69"/>
      <c r="L2979" s="70"/>
      <c r="M2979" s="70"/>
      <c r="N2979" s="68"/>
      <c r="O2979" s="68"/>
      <c r="P2979" s="70"/>
    </row>
    <row r="2980" spans="1:16" x14ac:dyDescent="0.25">
      <c r="A2980" s="61">
        <v>42928</v>
      </c>
      <c r="B2980" s="64" t="str">
        <f t="shared" si="95"/>
        <v>quarta-feira</v>
      </c>
      <c r="C2980" s="49">
        <v>5.5E-2</v>
      </c>
      <c r="D2980" s="51">
        <v>5.62E-2</v>
      </c>
      <c r="E2980" s="48">
        <v>2051.14</v>
      </c>
      <c r="F2980" s="48">
        <v>2034.74</v>
      </c>
      <c r="G2980" s="52">
        <v>2034.46</v>
      </c>
      <c r="I2980" s="68"/>
      <c r="J2980" s="69"/>
      <c r="K2980" s="69"/>
      <c r="L2980" s="70"/>
      <c r="M2980" s="70"/>
      <c r="N2980" s="68"/>
      <c r="O2980" s="68"/>
      <c r="P2980" s="70"/>
    </row>
    <row r="2981" spans="1:16" x14ac:dyDescent="0.25">
      <c r="A2981" s="61">
        <v>42929</v>
      </c>
      <c r="B2981" s="64" t="str">
        <f t="shared" si="95"/>
        <v>quinta-feira</v>
      </c>
      <c r="C2981" s="49">
        <v>5.4299999999999994E-2</v>
      </c>
      <c r="D2981" s="51">
        <v>5.5500000000000001E-2</v>
      </c>
      <c r="E2981" s="48">
        <v>2061.0500000000002</v>
      </c>
      <c r="F2981" s="48">
        <v>2044.57</v>
      </c>
      <c r="G2981" s="52">
        <v>2044.29</v>
      </c>
      <c r="I2981" s="68"/>
      <c r="J2981" s="69"/>
      <c r="K2981" s="69"/>
      <c r="L2981" s="70"/>
      <c r="M2981" s="70"/>
      <c r="N2981" s="68"/>
      <c r="O2981" s="68"/>
      <c r="P2981" s="70"/>
    </row>
    <row r="2982" spans="1:16" x14ac:dyDescent="0.25">
      <c r="A2982" s="61">
        <v>42930</v>
      </c>
      <c r="B2982" s="64" t="str">
        <f t="shared" si="95"/>
        <v>sexta-feira</v>
      </c>
      <c r="C2982" s="49">
        <v>5.3899999999999997E-2</v>
      </c>
      <c r="D2982" s="51">
        <v>5.5099999999999996E-2</v>
      </c>
      <c r="E2982" s="48">
        <v>2067.08</v>
      </c>
      <c r="F2982" s="48">
        <v>2050.56</v>
      </c>
      <c r="G2982" s="52">
        <v>2050.04</v>
      </c>
      <c r="I2982" s="68"/>
      <c r="J2982" s="69"/>
      <c r="K2982" s="69"/>
      <c r="L2982" s="70"/>
      <c r="M2982" s="70"/>
      <c r="N2982" s="68"/>
      <c r="O2982" s="68"/>
      <c r="P2982" s="70"/>
    </row>
    <row r="2983" spans="1:16" x14ac:dyDescent="0.25">
      <c r="A2983" s="61">
        <v>42933</v>
      </c>
      <c r="B2983" s="64" t="str">
        <f t="shared" si="95"/>
        <v>segunda-feira</v>
      </c>
      <c r="C2983" s="49">
        <v>5.3099999999999994E-2</v>
      </c>
      <c r="D2983" s="51">
        <v>5.4299999999999994E-2</v>
      </c>
      <c r="E2983" s="48">
        <v>2078.73</v>
      </c>
      <c r="F2983" s="48">
        <v>2062.11</v>
      </c>
      <c r="G2983" s="52">
        <v>2061.56</v>
      </c>
      <c r="I2983" s="68"/>
      <c r="J2983" s="69"/>
      <c r="K2983" s="69"/>
      <c r="L2983" s="70"/>
      <c r="M2983" s="70"/>
      <c r="N2983" s="68"/>
      <c r="O2983" s="68"/>
      <c r="P2983" s="70"/>
    </row>
    <row r="2984" spans="1:16" x14ac:dyDescent="0.25">
      <c r="A2984" s="61">
        <v>42934</v>
      </c>
      <c r="B2984" s="64" t="str">
        <f t="shared" si="95"/>
        <v>terça-feira</v>
      </c>
      <c r="C2984" s="49">
        <v>5.2499999999999998E-2</v>
      </c>
      <c r="D2984" s="51">
        <v>5.3699999999999998E-2</v>
      </c>
      <c r="E2984" s="48">
        <v>2087.64</v>
      </c>
      <c r="F2984" s="48">
        <v>2070.9499999999998</v>
      </c>
      <c r="G2984" s="52">
        <v>2070.4</v>
      </c>
      <c r="I2984" s="68"/>
      <c r="J2984" s="69"/>
      <c r="K2984" s="69"/>
      <c r="L2984" s="70"/>
      <c r="M2984" s="70"/>
      <c r="N2984" s="68"/>
      <c r="O2984" s="68"/>
      <c r="P2984" s="70"/>
    </row>
    <row r="2985" spans="1:16" x14ac:dyDescent="0.25">
      <c r="A2985" s="61">
        <v>42935</v>
      </c>
      <c r="B2985" s="64" t="str">
        <f t="shared" si="95"/>
        <v>quarta-feira</v>
      </c>
      <c r="C2985" s="49">
        <v>5.21E-2</v>
      </c>
      <c r="D2985" s="51">
        <v>5.33E-2</v>
      </c>
      <c r="E2985" s="48">
        <v>2093.7800000000002</v>
      </c>
      <c r="F2985" s="48">
        <v>2077.04</v>
      </c>
      <c r="G2985" s="52">
        <v>2076.5</v>
      </c>
      <c r="I2985" s="68"/>
      <c r="J2985" s="69"/>
      <c r="K2985" s="69"/>
      <c r="L2985" s="70"/>
      <c r="M2985" s="70"/>
      <c r="N2985" s="68"/>
      <c r="O2985" s="68"/>
      <c r="P2985" s="70"/>
    </row>
    <row r="2986" spans="1:16" x14ac:dyDescent="0.25">
      <c r="A2986" s="61">
        <v>42936</v>
      </c>
      <c r="B2986" s="64" t="str">
        <f t="shared" si="95"/>
        <v>quinta-feira</v>
      </c>
      <c r="C2986" s="49">
        <v>5.1200000000000002E-2</v>
      </c>
      <c r="D2986" s="51">
        <v>5.2400000000000002E-2</v>
      </c>
      <c r="E2986" s="48">
        <v>2106.9699999999998</v>
      </c>
      <c r="F2986" s="48">
        <v>2090.13</v>
      </c>
      <c r="G2986" s="52">
        <v>2089.58</v>
      </c>
      <c r="I2986" s="68"/>
      <c r="J2986" s="69"/>
      <c r="K2986" s="69"/>
      <c r="L2986" s="70"/>
      <c r="M2986" s="70"/>
      <c r="N2986" s="68"/>
      <c r="O2986" s="68"/>
      <c r="P2986" s="70"/>
    </row>
    <row r="2987" spans="1:16" x14ac:dyDescent="0.25">
      <c r="A2987" s="61">
        <v>42937</v>
      </c>
      <c r="B2987" s="64" t="str">
        <f t="shared" si="95"/>
        <v>sexta-feira</v>
      </c>
      <c r="C2987" s="49">
        <v>5.0900000000000001E-2</v>
      </c>
      <c r="D2987" s="51">
        <v>5.21E-2</v>
      </c>
      <c r="E2987" s="48">
        <v>2111.5</v>
      </c>
      <c r="F2987" s="48">
        <v>2094.62</v>
      </c>
      <c r="G2987" s="52">
        <v>2094</v>
      </c>
      <c r="I2987" s="68"/>
      <c r="J2987" s="69"/>
      <c r="K2987" s="69"/>
      <c r="L2987" s="70"/>
      <c r="M2987" s="70"/>
      <c r="N2987" s="68"/>
      <c r="O2987" s="68"/>
      <c r="P2987" s="70"/>
    </row>
    <row r="2988" spans="1:16" x14ac:dyDescent="0.25">
      <c r="A2988" s="61">
        <v>42940</v>
      </c>
      <c r="B2988" s="64" t="str">
        <f t="shared" si="95"/>
        <v>segunda-feira</v>
      </c>
      <c r="C2988" s="49">
        <v>5.0799999999999998E-2</v>
      </c>
      <c r="D2988" s="51">
        <v>5.2000000000000005E-2</v>
      </c>
      <c r="E2988" s="48">
        <v>2113.4</v>
      </c>
      <c r="F2988" s="48">
        <v>2096.5100000000002</v>
      </c>
      <c r="G2988" s="52">
        <v>2096.02</v>
      </c>
      <c r="I2988" s="68"/>
      <c r="J2988" s="69"/>
      <c r="K2988" s="69"/>
      <c r="L2988" s="70"/>
      <c r="M2988" s="70"/>
      <c r="N2988" s="68"/>
      <c r="O2988" s="68"/>
      <c r="P2988" s="70"/>
    </row>
    <row r="2989" spans="1:16" x14ac:dyDescent="0.25">
      <c r="A2989" s="61">
        <v>42941</v>
      </c>
      <c r="B2989" s="64" t="str">
        <f t="shared" si="95"/>
        <v>terça-feira</v>
      </c>
      <c r="C2989" s="49">
        <v>5.1200000000000002E-2</v>
      </c>
      <c r="D2989" s="51">
        <v>5.2400000000000002E-2</v>
      </c>
      <c r="E2989" s="48">
        <v>2108.2399999999998</v>
      </c>
      <c r="F2989" s="48">
        <v>2091.41</v>
      </c>
      <c r="G2989" s="52">
        <v>2090.92</v>
      </c>
      <c r="I2989" s="68"/>
      <c r="J2989" s="69"/>
      <c r="K2989" s="69"/>
      <c r="L2989" s="70"/>
      <c r="M2989" s="70"/>
      <c r="N2989" s="68"/>
      <c r="O2989" s="68"/>
      <c r="P2989" s="70"/>
    </row>
    <row r="2990" spans="1:16" x14ac:dyDescent="0.25">
      <c r="A2990" s="61">
        <v>42942</v>
      </c>
      <c r="B2990" s="64" t="str">
        <f t="shared" si="95"/>
        <v>quarta-feira</v>
      </c>
      <c r="C2990" s="49">
        <v>5.1900000000000002E-2</v>
      </c>
      <c r="D2990" s="51">
        <v>5.3099999999999994E-2</v>
      </c>
      <c r="E2990" s="48">
        <v>2098.89</v>
      </c>
      <c r="F2990" s="48">
        <v>2082.16</v>
      </c>
      <c r="G2990" s="52">
        <v>2081.67</v>
      </c>
      <c r="I2990" s="68"/>
      <c r="J2990" s="69"/>
      <c r="K2990" s="69"/>
      <c r="L2990" s="70"/>
      <c r="M2990" s="70"/>
      <c r="N2990" s="68"/>
      <c r="O2990" s="68"/>
      <c r="P2990" s="70"/>
    </row>
    <row r="2991" spans="1:16" x14ac:dyDescent="0.25">
      <c r="A2991" s="61">
        <v>42943</v>
      </c>
      <c r="B2991" s="64" t="str">
        <f t="shared" si="95"/>
        <v>quinta-feira</v>
      </c>
      <c r="C2991" s="49">
        <v>5.1100000000000007E-2</v>
      </c>
      <c r="D2991" s="51">
        <v>5.2300000000000006E-2</v>
      </c>
      <c r="E2991" s="48">
        <v>2110.62</v>
      </c>
      <c r="F2991" s="48">
        <v>2093.79</v>
      </c>
      <c r="G2991" s="52">
        <v>2093.3000000000002</v>
      </c>
      <c r="I2991" s="68"/>
      <c r="J2991" s="69"/>
      <c r="K2991" s="69"/>
      <c r="L2991" s="70"/>
      <c r="M2991" s="70"/>
      <c r="N2991" s="68"/>
      <c r="O2991" s="68"/>
      <c r="P2991" s="70"/>
    </row>
    <row r="2992" spans="1:16" x14ac:dyDescent="0.25">
      <c r="A2992" s="61">
        <v>42944</v>
      </c>
      <c r="B2992" s="64" t="str">
        <f t="shared" si="95"/>
        <v>sexta-feira</v>
      </c>
      <c r="C2992" s="49">
        <v>5.0499999999999996E-2</v>
      </c>
      <c r="D2992" s="51">
        <v>5.1699999999999996E-2</v>
      </c>
      <c r="E2992" s="48">
        <v>2119.71</v>
      </c>
      <c r="F2992" s="48">
        <v>2102.81</v>
      </c>
      <c r="G2992" s="52">
        <v>2102.1799999999998</v>
      </c>
      <c r="I2992" s="68"/>
      <c r="J2992" s="69"/>
      <c r="K2992" s="69"/>
      <c r="L2992" s="70"/>
      <c r="M2992" s="70"/>
      <c r="N2992" s="68"/>
      <c r="O2992" s="68"/>
      <c r="P2992" s="70"/>
    </row>
    <row r="2993" spans="1:16" x14ac:dyDescent="0.25">
      <c r="A2993" s="61">
        <v>42947</v>
      </c>
      <c r="B2993" s="64" t="str">
        <f t="shared" si="95"/>
        <v>segunda-feira</v>
      </c>
      <c r="C2993" s="49">
        <v>0.05</v>
      </c>
      <c r="D2993" s="51">
        <v>5.1200000000000002E-2</v>
      </c>
      <c r="E2993" s="48">
        <v>2127.2800000000002</v>
      </c>
      <c r="F2993" s="48">
        <v>2110.3200000000002</v>
      </c>
      <c r="G2993" s="52">
        <v>2109.83</v>
      </c>
      <c r="I2993" s="68"/>
      <c r="J2993" s="69"/>
      <c r="K2993" s="69"/>
      <c r="L2993" s="70"/>
      <c r="M2993" s="70"/>
      <c r="N2993" s="68"/>
      <c r="O2993" s="68"/>
      <c r="P2993" s="70"/>
    </row>
    <row r="2994" spans="1:16" x14ac:dyDescent="0.25">
      <c r="A2994" s="61">
        <v>42948</v>
      </c>
      <c r="B2994" s="64" t="str">
        <f t="shared" si="95"/>
        <v>terça-feira</v>
      </c>
      <c r="C2994" s="49">
        <v>4.9400000000000006E-2</v>
      </c>
      <c r="D2994" s="51">
        <v>5.0599999999999999E-2</v>
      </c>
      <c r="E2994" s="48">
        <v>2136.3000000000002</v>
      </c>
      <c r="F2994" s="48">
        <v>2119.2600000000002</v>
      </c>
      <c r="G2994" s="52">
        <v>2118.7800000000002</v>
      </c>
      <c r="I2994" s="68"/>
      <c r="J2994" s="69"/>
      <c r="K2994" s="69"/>
      <c r="L2994" s="70"/>
      <c r="M2994" s="70"/>
      <c r="N2994" s="68"/>
      <c r="O2994" s="68"/>
      <c r="P2994" s="70"/>
    </row>
    <row r="2995" spans="1:16" x14ac:dyDescent="0.25">
      <c r="A2995" s="61">
        <v>42949</v>
      </c>
      <c r="B2995" s="64" t="str">
        <f t="shared" si="95"/>
        <v>quarta-feira</v>
      </c>
      <c r="C2995" s="49">
        <v>4.9400000000000006E-2</v>
      </c>
      <c r="D2995" s="51">
        <v>5.0599999999999999E-2</v>
      </c>
      <c r="E2995" s="48">
        <v>2136.77</v>
      </c>
      <c r="F2995" s="48">
        <v>2119.75</v>
      </c>
      <c r="G2995" s="52">
        <v>2119.2600000000002</v>
      </c>
      <c r="I2995" s="68"/>
      <c r="J2995" s="69"/>
      <c r="K2995" s="69"/>
      <c r="L2995" s="70"/>
      <c r="M2995" s="70"/>
      <c r="N2995" s="68"/>
      <c r="O2995" s="68"/>
      <c r="P2995" s="70"/>
    </row>
    <row r="2996" spans="1:16" x14ac:dyDescent="0.25">
      <c r="A2996" s="61">
        <v>42950</v>
      </c>
      <c r="B2996" s="64" t="str">
        <f t="shared" si="95"/>
        <v>quinta-feira</v>
      </c>
      <c r="C2996" s="49">
        <v>4.8799999999999996E-2</v>
      </c>
      <c r="D2996" s="51">
        <v>0.05</v>
      </c>
      <c r="E2996" s="48">
        <v>2145.8200000000002</v>
      </c>
      <c r="F2996" s="48">
        <v>2128.7199999999998</v>
      </c>
      <c r="G2996" s="52">
        <v>2128.2399999999998</v>
      </c>
      <c r="I2996" s="68"/>
      <c r="J2996" s="69"/>
      <c r="K2996" s="69"/>
      <c r="L2996" s="70"/>
      <c r="M2996" s="70"/>
      <c r="N2996" s="68"/>
      <c r="O2996" s="68"/>
      <c r="P2996" s="70"/>
    </row>
    <row r="2997" spans="1:16" x14ac:dyDescent="0.25">
      <c r="A2997" s="61">
        <v>42951</v>
      </c>
      <c r="B2997" s="64" t="str">
        <f t="shared" si="95"/>
        <v>sexta-feira</v>
      </c>
      <c r="C2997" s="49">
        <v>4.8499999999999995E-2</v>
      </c>
      <c r="D2997" s="51">
        <v>4.9699999999999994E-2</v>
      </c>
      <c r="E2997" s="48">
        <v>2150.73</v>
      </c>
      <c r="F2997" s="48">
        <v>2133.6</v>
      </c>
      <c r="G2997" s="52">
        <v>2132.98</v>
      </c>
      <c r="I2997" s="68"/>
      <c r="J2997" s="69"/>
      <c r="K2997" s="69"/>
      <c r="L2997" s="70"/>
      <c r="M2997" s="70"/>
      <c r="N2997" s="68"/>
      <c r="O2997" s="68"/>
      <c r="P2997" s="70"/>
    </row>
    <row r="2998" spans="1:16" x14ac:dyDescent="0.25">
      <c r="A2998" s="61">
        <v>42954</v>
      </c>
      <c r="B2998" s="64" t="str">
        <f t="shared" si="95"/>
        <v>segunda-feira</v>
      </c>
      <c r="C2998" s="49">
        <v>4.8300000000000003E-2</v>
      </c>
      <c r="D2998" s="51">
        <v>4.9500000000000002E-2</v>
      </c>
      <c r="E2998" s="48">
        <v>2154.0700000000002</v>
      </c>
      <c r="F2998" s="48">
        <v>2136.92</v>
      </c>
      <c r="G2998" s="52">
        <v>2136.44</v>
      </c>
      <c r="I2998" s="68"/>
      <c r="J2998" s="69"/>
      <c r="K2998" s="69"/>
      <c r="L2998" s="70"/>
      <c r="M2998" s="70"/>
      <c r="N2998" s="68"/>
      <c r="O2998" s="68"/>
      <c r="P2998" s="70"/>
    </row>
    <row r="2999" spans="1:16" x14ac:dyDescent="0.25">
      <c r="A2999" s="61">
        <v>42955</v>
      </c>
      <c r="B2999" s="64" t="str">
        <f t="shared" si="95"/>
        <v>terça-feira</v>
      </c>
      <c r="C2999" s="49">
        <v>4.8899999999999999E-2</v>
      </c>
      <c r="D2999" s="51">
        <v>5.0099999999999999E-2</v>
      </c>
      <c r="E2999" s="48">
        <v>2145.9499999999998</v>
      </c>
      <c r="F2999" s="48">
        <v>2128.89</v>
      </c>
      <c r="G2999" s="52">
        <v>2128.4</v>
      </c>
      <c r="I2999" s="68"/>
      <c r="J2999" s="69"/>
      <c r="K2999" s="69"/>
      <c r="L2999" s="70"/>
      <c r="M2999" s="70"/>
      <c r="N2999" s="68"/>
      <c r="O2999" s="68"/>
      <c r="P2999" s="70"/>
    </row>
    <row r="3000" spans="1:16" x14ac:dyDescent="0.25">
      <c r="A3000" s="61">
        <v>42956</v>
      </c>
      <c r="B3000" s="64" t="str">
        <f t="shared" si="95"/>
        <v>quarta-feira</v>
      </c>
      <c r="C3000" s="49">
        <v>4.8899999999999999E-2</v>
      </c>
      <c r="D3000" s="51">
        <v>5.0099999999999999E-2</v>
      </c>
      <c r="E3000" s="48">
        <v>2148.9499999999998</v>
      </c>
      <c r="F3000" s="48">
        <v>2131.86</v>
      </c>
      <c r="G3000" s="52">
        <v>2131.29</v>
      </c>
      <c r="I3000" s="68"/>
      <c r="J3000" s="69"/>
      <c r="K3000" s="69"/>
      <c r="L3000" s="70"/>
      <c r="M3000" s="70"/>
      <c r="N3000" s="68"/>
      <c r="O3000" s="68"/>
      <c r="P3000" s="70"/>
    </row>
    <row r="3001" spans="1:16" x14ac:dyDescent="0.25">
      <c r="A3001" s="61">
        <v>42957</v>
      </c>
      <c r="B3001" s="64" t="str">
        <f t="shared" si="95"/>
        <v>quinta-feira</v>
      </c>
      <c r="C3001" s="49">
        <v>4.9400000000000006E-2</v>
      </c>
      <c r="D3001" s="51">
        <v>5.0599999999999999E-2</v>
      </c>
      <c r="E3001" s="48">
        <v>2142.39</v>
      </c>
      <c r="F3001" s="48">
        <v>2125.37</v>
      </c>
      <c r="G3001" s="52">
        <v>2124.79</v>
      </c>
      <c r="I3001" s="68"/>
      <c r="J3001" s="69"/>
      <c r="K3001" s="69"/>
      <c r="L3001" s="70"/>
      <c r="M3001" s="70"/>
      <c r="N3001" s="68"/>
      <c r="O3001" s="68"/>
      <c r="P3001" s="70"/>
    </row>
    <row r="3002" spans="1:16" x14ac:dyDescent="0.25">
      <c r="A3002" s="61">
        <v>42958</v>
      </c>
      <c r="B3002" s="64" t="str">
        <f t="shared" si="95"/>
        <v>sexta-feira</v>
      </c>
      <c r="C3002" s="49">
        <v>4.9599999999999998E-2</v>
      </c>
      <c r="D3002" s="51">
        <v>5.0799999999999998E-2</v>
      </c>
      <c r="E3002" s="48">
        <v>2140.4499999999998</v>
      </c>
      <c r="F3002" s="48">
        <v>2123.46</v>
      </c>
      <c r="G3002" s="52">
        <v>2122.5500000000002</v>
      </c>
      <c r="I3002" s="68"/>
      <c r="J3002" s="69"/>
      <c r="K3002" s="69"/>
      <c r="L3002" s="70"/>
      <c r="M3002" s="70"/>
      <c r="N3002" s="68"/>
      <c r="O3002" s="68"/>
      <c r="P3002" s="70"/>
    </row>
    <row r="3003" spans="1:16" x14ac:dyDescent="0.25">
      <c r="A3003" s="61">
        <v>42961</v>
      </c>
      <c r="B3003" s="64" t="str">
        <f t="shared" si="95"/>
        <v>segunda-feira</v>
      </c>
      <c r="C3003" s="49">
        <v>4.9599999999999998E-2</v>
      </c>
      <c r="D3003" s="51">
        <v>5.0799999999999998E-2</v>
      </c>
      <c r="E3003" s="48">
        <v>2141.02</v>
      </c>
      <c r="F3003" s="48">
        <v>2124.04</v>
      </c>
      <c r="G3003" s="52">
        <v>2123.46</v>
      </c>
      <c r="I3003" s="68"/>
      <c r="J3003" s="69"/>
      <c r="K3003" s="69"/>
      <c r="L3003" s="70"/>
      <c r="M3003" s="70"/>
      <c r="N3003" s="68"/>
      <c r="O3003" s="68"/>
      <c r="P3003" s="70"/>
    </row>
    <row r="3004" spans="1:16" x14ac:dyDescent="0.25">
      <c r="A3004" s="61">
        <v>42962</v>
      </c>
      <c r="B3004" s="64" t="str">
        <f t="shared" si="95"/>
        <v>terça-feira</v>
      </c>
      <c r="C3004" s="49">
        <v>4.9800000000000004E-2</v>
      </c>
      <c r="D3004" s="51">
        <v>5.0999999999999997E-2</v>
      </c>
      <c r="E3004" s="48">
        <v>2138.96</v>
      </c>
      <c r="F3004" s="48">
        <v>2122.0100000000002</v>
      </c>
      <c r="G3004" s="52">
        <v>2121.23</v>
      </c>
      <c r="I3004" s="68"/>
      <c r="J3004" s="69"/>
      <c r="K3004" s="69"/>
      <c r="L3004" s="70"/>
      <c r="M3004" s="70"/>
      <c r="N3004" s="68"/>
      <c r="O3004" s="68"/>
      <c r="P3004" s="70"/>
    </row>
    <row r="3005" spans="1:16" x14ac:dyDescent="0.25">
      <c r="A3005" s="61">
        <v>42963</v>
      </c>
      <c r="B3005" s="64" t="str">
        <f t="shared" si="95"/>
        <v>quarta-feira</v>
      </c>
      <c r="C3005" s="49">
        <v>4.9200000000000001E-2</v>
      </c>
      <c r="D3005" s="51">
        <v>5.04E-2</v>
      </c>
      <c r="E3005" s="48">
        <v>2148.27</v>
      </c>
      <c r="F3005" s="48">
        <v>2131.25</v>
      </c>
      <c r="G3005" s="52">
        <v>2130.46</v>
      </c>
      <c r="I3005" s="68"/>
      <c r="J3005" s="69"/>
      <c r="K3005" s="69"/>
      <c r="L3005" s="70"/>
      <c r="M3005" s="70"/>
      <c r="N3005" s="68"/>
      <c r="O3005" s="68"/>
      <c r="P3005" s="70"/>
    </row>
    <row r="3006" spans="1:16" x14ac:dyDescent="0.25">
      <c r="A3006" s="61">
        <v>42964</v>
      </c>
      <c r="B3006" s="64" t="str">
        <f t="shared" si="95"/>
        <v>quinta-feira</v>
      </c>
      <c r="C3006" s="49">
        <v>4.9500000000000002E-2</v>
      </c>
      <c r="D3006" s="51">
        <v>5.0700000000000002E-2</v>
      </c>
      <c r="E3006" s="48">
        <v>2144.7800000000002</v>
      </c>
      <c r="F3006" s="48">
        <v>2127.79</v>
      </c>
      <c r="G3006" s="52">
        <v>2127.0100000000002</v>
      </c>
      <c r="I3006" s="68"/>
      <c r="J3006" s="69"/>
      <c r="K3006" s="69"/>
      <c r="L3006" s="70"/>
      <c r="M3006" s="70"/>
      <c r="N3006" s="68"/>
      <c r="O3006" s="68"/>
      <c r="P3006" s="70"/>
    </row>
    <row r="3007" spans="1:16" x14ac:dyDescent="0.25">
      <c r="A3007" s="61">
        <v>42965</v>
      </c>
      <c r="B3007" s="64" t="str">
        <f t="shared" si="95"/>
        <v>sexta-feira</v>
      </c>
      <c r="C3007" s="49">
        <v>4.9400000000000006E-2</v>
      </c>
      <c r="D3007" s="51">
        <v>5.0599999999999999E-2</v>
      </c>
      <c r="E3007" s="48">
        <v>2147.71</v>
      </c>
      <c r="F3007" s="48">
        <v>2130.71</v>
      </c>
      <c r="G3007" s="52">
        <v>2129.1999999999998</v>
      </c>
      <c r="I3007" s="68"/>
      <c r="J3007" s="69"/>
      <c r="K3007" s="69"/>
      <c r="L3007" s="70"/>
      <c r="M3007" s="70"/>
      <c r="N3007" s="68"/>
      <c r="O3007" s="68"/>
      <c r="P3007" s="70"/>
    </row>
    <row r="3008" spans="1:16" x14ac:dyDescent="0.25">
      <c r="A3008" s="61">
        <v>42968</v>
      </c>
      <c r="B3008" s="64" t="str">
        <f t="shared" si="95"/>
        <v>segunda-feira</v>
      </c>
      <c r="C3008" s="49">
        <v>4.9400000000000006E-2</v>
      </c>
      <c r="D3008" s="51">
        <v>5.0599999999999999E-2</v>
      </c>
      <c r="E3008" s="48">
        <v>2148.48</v>
      </c>
      <c r="F3008" s="48">
        <v>2131.4899999999998</v>
      </c>
      <c r="G3008" s="52">
        <v>2130.71</v>
      </c>
      <c r="I3008" s="68"/>
      <c r="J3008" s="69"/>
      <c r="K3008" s="69"/>
      <c r="L3008" s="70"/>
      <c r="M3008" s="70"/>
      <c r="N3008" s="68"/>
      <c r="O3008" s="68"/>
      <c r="P3008" s="70"/>
    </row>
    <row r="3009" spans="1:16" x14ac:dyDescent="0.25">
      <c r="A3009" s="61">
        <v>42969</v>
      </c>
      <c r="B3009" s="64" t="str">
        <f t="shared" si="95"/>
        <v>terça-feira</v>
      </c>
      <c r="C3009" s="49">
        <v>4.9400000000000006E-2</v>
      </c>
      <c r="D3009" s="51">
        <v>5.0599999999999999E-2</v>
      </c>
      <c r="E3009" s="48">
        <v>2149.2600000000002</v>
      </c>
      <c r="F3009" s="48">
        <v>2132.27</v>
      </c>
      <c r="G3009" s="52">
        <v>2131.4899999999998</v>
      </c>
      <c r="I3009" s="68"/>
      <c r="J3009" s="69"/>
      <c r="K3009" s="69"/>
      <c r="L3009" s="70"/>
      <c r="M3009" s="70"/>
      <c r="N3009" s="68"/>
      <c r="O3009" s="68"/>
      <c r="P3009" s="70"/>
    </row>
    <row r="3010" spans="1:16" x14ac:dyDescent="0.25">
      <c r="A3010" s="61">
        <v>42970</v>
      </c>
      <c r="B3010" s="64" t="str">
        <f t="shared" si="95"/>
        <v>quarta-feira</v>
      </c>
      <c r="C3010" s="49">
        <v>4.9200000000000001E-2</v>
      </c>
      <c r="D3010" s="51">
        <v>5.04E-2</v>
      </c>
      <c r="E3010" s="48">
        <v>2152.88</v>
      </c>
      <c r="F3010" s="48">
        <v>2135.87</v>
      </c>
      <c r="G3010" s="52">
        <v>2135.09</v>
      </c>
      <c r="I3010" s="68"/>
      <c r="J3010" s="69"/>
      <c r="K3010" s="69"/>
      <c r="L3010" s="70"/>
      <c r="M3010" s="70"/>
      <c r="N3010" s="68"/>
      <c r="O3010" s="68"/>
      <c r="P3010" s="70"/>
    </row>
    <row r="3011" spans="1:16" x14ac:dyDescent="0.25">
      <c r="A3011" s="61">
        <v>42971</v>
      </c>
      <c r="B3011" s="64" t="str">
        <f t="shared" ref="B3011:B3074" si="96">TEXT(A3011,"dddd")</f>
        <v>quinta-feira</v>
      </c>
      <c r="C3011" s="49">
        <v>4.9000000000000002E-2</v>
      </c>
      <c r="D3011" s="51">
        <v>5.0199999999999995E-2</v>
      </c>
      <c r="E3011" s="48">
        <v>2155.54</v>
      </c>
      <c r="F3011" s="48">
        <v>2138.52</v>
      </c>
      <c r="G3011" s="52">
        <v>2137.83</v>
      </c>
      <c r="I3011" s="68"/>
      <c r="J3011" s="69"/>
      <c r="K3011" s="69"/>
      <c r="L3011" s="70"/>
      <c r="M3011" s="70"/>
      <c r="N3011" s="68"/>
      <c r="O3011" s="68"/>
      <c r="P3011" s="70"/>
    </row>
    <row r="3012" spans="1:16" x14ac:dyDescent="0.25">
      <c r="A3012" s="61">
        <v>42972</v>
      </c>
      <c r="B3012" s="64" t="str">
        <f t="shared" si="96"/>
        <v>sexta-feira</v>
      </c>
      <c r="C3012" s="49">
        <v>4.87E-2</v>
      </c>
      <c r="D3012" s="51">
        <v>4.99E-2</v>
      </c>
      <c r="E3012" s="48">
        <v>2161.0500000000002</v>
      </c>
      <c r="F3012" s="48">
        <v>2143.98</v>
      </c>
      <c r="G3012" s="52">
        <v>2142.7600000000002</v>
      </c>
      <c r="I3012" s="68"/>
      <c r="J3012" s="69"/>
      <c r="K3012" s="69"/>
      <c r="L3012" s="70"/>
      <c r="M3012" s="70"/>
      <c r="N3012" s="68"/>
      <c r="O3012" s="68"/>
      <c r="P3012" s="70"/>
    </row>
    <row r="3013" spans="1:16" x14ac:dyDescent="0.25">
      <c r="A3013" s="61">
        <v>42975</v>
      </c>
      <c r="B3013" s="64" t="str">
        <f t="shared" si="96"/>
        <v>segunda-feira</v>
      </c>
      <c r="C3013" s="49">
        <v>4.8600000000000004E-2</v>
      </c>
      <c r="D3013" s="51">
        <v>4.9800000000000004E-2</v>
      </c>
      <c r="E3013" s="48">
        <v>2163.15</v>
      </c>
      <c r="F3013" s="48">
        <v>2146.08</v>
      </c>
      <c r="G3013" s="52">
        <v>2145.4</v>
      </c>
      <c r="I3013" s="68"/>
      <c r="J3013" s="69"/>
      <c r="K3013" s="69"/>
      <c r="L3013" s="70"/>
      <c r="M3013" s="70"/>
      <c r="N3013" s="68"/>
      <c r="O3013" s="68"/>
      <c r="P3013" s="70"/>
    </row>
    <row r="3014" spans="1:16" x14ac:dyDescent="0.25">
      <c r="A3014" s="61">
        <v>42976</v>
      </c>
      <c r="B3014" s="64" t="str">
        <f t="shared" si="96"/>
        <v>terça-feira</v>
      </c>
      <c r="C3014" s="49">
        <v>4.87E-2</v>
      </c>
      <c r="D3014" s="51">
        <v>4.99E-2</v>
      </c>
      <c r="E3014" s="48">
        <v>2162.4</v>
      </c>
      <c r="F3014" s="48">
        <v>2145.35</v>
      </c>
      <c r="G3014" s="52">
        <v>2144.67</v>
      </c>
      <c r="I3014" s="68"/>
      <c r="J3014" s="69"/>
      <c r="K3014" s="69"/>
      <c r="L3014" s="70"/>
      <c r="M3014" s="70"/>
      <c r="N3014" s="68"/>
      <c r="O3014" s="68"/>
      <c r="P3014" s="70"/>
    </row>
    <row r="3015" spans="1:16" x14ac:dyDescent="0.25">
      <c r="A3015" s="61">
        <v>42977</v>
      </c>
      <c r="B3015" s="64" t="str">
        <f t="shared" si="96"/>
        <v>quarta-feira</v>
      </c>
      <c r="C3015" s="49">
        <v>4.8399999999999999E-2</v>
      </c>
      <c r="D3015" s="51">
        <v>4.9599999999999998E-2</v>
      </c>
      <c r="E3015" s="48">
        <v>2167.37</v>
      </c>
      <c r="F3015" s="48">
        <v>2150.2800000000002</v>
      </c>
      <c r="G3015" s="52">
        <v>2149.6</v>
      </c>
      <c r="I3015" s="68"/>
      <c r="J3015" s="69"/>
      <c r="K3015" s="69"/>
      <c r="L3015" s="70"/>
      <c r="M3015" s="70"/>
      <c r="N3015" s="68"/>
      <c r="O3015" s="68"/>
      <c r="P3015" s="70"/>
    </row>
    <row r="3016" spans="1:16" x14ac:dyDescent="0.25">
      <c r="A3016" s="61">
        <v>42978</v>
      </c>
      <c r="B3016" s="64" t="str">
        <f t="shared" si="96"/>
        <v>quinta-feira</v>
      </c>
      <c r="C3016" s="49">
        <v>4.8499999999999995E-2</v>
      </c>
      <c r="D3016" s="51">
        <v>4.9699999999999994E-2</v>
      </c>
      <c r="E3016" s="48">
        <v>2166.62</v>
      </c>
      <c r="F3016" s="48">
        <v>2149.5500000000002</v>
      </c>
      <c r="G3016" s="52">
        <v>2148.86</v>
      </c>
      <c r="I3016" s="68"/>
      <c r="J3016" s="69"/>
      <c r="K3016" s="69"/>
      <c r="L3016" s="70"/>
      <c r="M3016" s="70"/>
      <c r="N3016" s="68"/>
      <c r="O3016" s="68"/>
      <c r="P3016" s="70"/>
    </row>
    <row r="3017" spans="1:16" x14ac:dyDescent="0.25">
      <c r="A3017" s="61">
        <v>42979</v>
      </c>
      <c r="B3017" s="64" t="str">
        <f t="shared" si="96"/>
        <v>sexta-feira</v>
      </c>
      <c r="C3017" s="49">
        <v>4.7400000000000005E-2</v>
      </c>
      <c r="D3017" s="51">
        <v>4.8600000000000004E-2</v>
      </c>
      <c r="E3017" s="48">
        <v>2183.63</v>
      </c>
      <c r="F3017" s="48">
        <v>2166.42</v>
      </c>
      <c r="G3017" s="52">
        <v>2165.19</v>
      </c>
      <c r="I3017" s="68"/>
      <c r="J3017" s="69"/>
      <c r="K3017" s="69"/>
      <c r="L3017" s="70"/>
      <c r="M3017" s="70"/>
      <c r="N3017" s="68"/>
      <c r="O3017" s="68"/>
      <c r="P3017" s="70"/>
    </row>
    <row r="3018" spans="1:16" x14ac:dyDescent="0.25">
      <c r="A3018" s="61">
        <v>42982</v>
      </c>
      <c r="B3018" s="64" t="str">
        <f t="shared" si="96"/>
        <v>segunda-feira</v>
      </c>
      <c r="C3018" s="49">
        <v>4.8000000000000001E-2</v>
      </c>
      <c r="D3018" s="51">
        <v>4.9200000000000001E-2</v>
      </c>
      <c r="E3018" s="48">
        <v>2175.6799999999998</v>
      </c>
      <c r="F3018" s="48">
        <v>2158.5500000000002</v>
      </c>
      <c r="G3018" s="52">
        <v>2157.87</v>
      </c>
      <c r="I3018" s="68"/>
      <c r="J3018" s="69"/>
      <c r="K3018" s="69"/>
      <c r="L3018" s="70"/>
      <c r="M3018" s="70"/>
      <c r="N3018" s="68"/>
      <c r="O3018" s="68"/>
      <c r="P3018" s="70"/>
    </row>
    <row r="3019" spans="1:16" x14ac:dyDescent="0.25">
      <c r="A3019" s="61">
        <v>42983</v>
      </c>
      <c r="B3019" s="64" t="str">
        <f t="shared" si="96"/>
        <v>terça-feira</v>
      </c>
      <c r="C3019" s="49">
        <v>4.7199999999999999E-2</v>
      </c>
      <c r="D3019" s="51">
        <v>4.8399999999999999E-2</v>
      </c>
      <c r="E3019" s="48">
        <v>2187.87</v>
      </c>
      <c r="F3019" s="48">
        <v>2170.63</v>
      </c>
      <c r="G3019" s="52">
        <v>2169.9499999999998</v>
      </c>
      <c r="I3019" s="68"/>
      <c r="J3019" s="69"/>
      <c r="K3019" s="69"/>
      <c r="L3019" s="70"/>
      <c r="M3019" s="70"/>
      <c r="N3019" s="68"/>
      <c r="O3019" s="68"/>
      <c r="P3019" s="70"/>
    </row>
    <row r="3020" spans="1:16" x14ac:dyDescent="0.25">
      <c r="A3020" s="61">
        <v>42984</v>
      </c>
      <c r="B3020" s="64" t="str">
        <f t="shared" si="96"/>
        <v>quarta-feira</v>
      </c>
      <c r="C3020" s="49">
        <v>4.7E-2</v>
      </c>
      <c r="D3020" s="51">
        <v>4.82E-2</v>
      </c>
      <c r="E3020" s="48">
        <v>2188.3200000000002</v>
      </c>
      <c r="F3020" s="48">
        <v>2171.09</v>
      </c>
      <c r="G3020" s="52">
        <v>2170.42</v>
      </c>
      <c r="I3020" s="68"/>
      <c r="J3020" s="69"/>
      <c r="K3020" s="69"/>
      <c r="L3020" s="70"/>
      <c r="M3020" s="70"/>
      <c r="N3020" s="68"/>
      <c r="O3020" s="68"/>
      <c r="P3020" s="70"/>
    </row>
    <row r="3021" spans="1:16" x14ac:dyDescent="0.25">
      <c r="A3021" s="61">
        <v>42986</v>
      </c>
      <c r="B3021" s="64" t="str">
        <f t="shared" si="96"/>
        <v>sexta-feira</v>
      </c>
      <c r="C3021" s="49">
        <v>4.6399999999999997E-2</v>
      </c>
      <c r="D3021" s="51">
        <v>4.7599999999999996E-2</v>
      </c>
      <c r="E3021" s="48">
        <v>2197.79</v>
      </c>
      <c r="F3021" s="48">
        <v>2180.4899999999998</v>
      </c>
      <c r="G3021" s="52">
        <v>2179.69</v>
      </c>
      <c r="I3021" s="68"/>
      <c r="J3021" s="69"/>
      <c r="K3021" s="69"/>
      <c r="L3021" s="70"/>
      <c r="M3021" s="70"/>
      <c r="N3021" s="68"/>
      <c r="O3021" s="68"/>
      <c r="P3021" s="70"/>
    </row>
    <row r="3022" spans="1:16" x14ac:dyDescent="0.25">
      <c r="A3022" s="61">
        <v>42989</v>
      </c>
      <c r="B3022" s="64" t="str">
        <f t="shared" si="96"/>
        <v>segunda-feira</v>
      </c>
      <c r="C3022" s="49">
        <v>4.6300000000000001E-2</v>
      </c>
      <c r="D3022" s="51">
        <v>4.7500000000000001E-2</v>
      </c>
      <c r="E3022" s="48">
        <v>2199.77</v>
      </c>
      <c r="F3022" s="48">
        <v>2182.46</v>
      </c>
      <c r="G3022" s="52">
        <v>2181.92</v>
      </c>
      <c r="I3022" s="68"/>
      <c r="J3022" s="69"/>
      <c r="K3022" s="69"/>
      <c r="L3022" s="70"/>
      <c r="M3022" s="70"/>
      <c r="N3022" s="68"/>
      <c r="O3022" s="68"/>
      <c r="P3022" s="70"/>
    </row>
    <row r="3023" spans="1:16" x14ac:dyDescent="0.25">
      <c r="A3023" s="61">
        <v>42990</v>
      </c>
      <c r="B3023" s="64" t="str">
        <f t="shared" si="96"/>
        <v>terça-feira</v>
      </c>
      <c r="C3023" s="49">
        <v>4.6900000000000004E-2</v>
      </c>
      <c r="D3023" s="51">
        <v>4.8099999999999997E-2</v>
      </c>
      <c r="E3023" s="48">
        <v>2191.63</v>
      </c>
      <c r="F3023" s="48">
        <v>2174.4</v>
      </c>
      <c r="G3023" s="52">
        <v>2173.86</v>
      </c>
      <c r="I3023" s="68"/>
      <c r="J3023" s="69"/>
      <c r="K3023" s="69"/>
      <c r="L3023" s="70"/>
      <c r="M3023" s="70"/>
      <c r="N3023" s="68"/>
      <c r="O3023" s="68"/>
      <c r="P3023" s="70"/>
    </row>
    <row r="3024" spans="1:16" x14ac:dyDescent="0.25">
      <c r="A3024" s="61">
        <v>42991</v>
      </c>
      <c r="B3024" s="64" t="str">
        <f t="shared" si="96"/>
        <v>quarta-feira</v>
      </c>
      <c r="C3024" s="49">
        <v>4.7199999999999999E-2</v>
      </c>
      <c r="D3024" s="51">
        <v>4.8399999999999999E-2</v>
      </c>
      <c r="E3024" s="48">
        <v>2187.84</v>
      </c>
      <c r="F3024" s="48">
        <v>2170.66</v>
      </c>
      <c r="G3024" s="52">
        <v>2170.12</v>
      </c>
      <c r="I3024" s="68"/>
      <c r="J3024" s="69"/>
      <c r="K3024" s="69"/>
      <c r="L3024" s="70"/>
      <c r="M3024" s="70"/>
      <c r="N3024" s="68"/>
      <c r="O3024" s="68"/>
      <c r="P3024" s="70"/>
    </row>
    <row r="3025" spans="1:16" x14ac:dyDescent="0.25">
      <c r="A3025" s="61">
        <v>42992</v>
      </c>
      <c r="B3025" s="64" t="str">
        <f t="shared" si="96"/>
        <v>quinta-feira</v>
      </c>
      <c r="C3025" s="49">
        <v>4.7300000000000002E-2</v>
      </c>
      <c r="D3025" s="51">
        <v>4.8499999999999995E-2</v>
      </c>
      <c r="E3025" s="48">
        <v>2186.94</v>
      </c>
      <c r="F3025" s="48">
        <v>2169.77</v>
      </c>
      <c r="G3025" s="52">
        <v>2169.23</v>
      </c>
      <c r="I3025" s="68"/>
      <c r="J3025" s="69"/>
      <c r="K3025" s="69"/>
      <c r="L3025" s="70"/>
      <c r="M3025" s="70"/>
      <c r="N3025" s="68"/>
      <c r="O3025" s="68"/>
      <c r="P3025" s="70"/>
    </row>
    <row r="3026" spans="1:16" x14ac:dyDescent="0.25">
      <c r="A3026" s="61">
        <v>42993</v>
      </c>
      <c r="B3026" s="64" t="str">
        <f t="shared" si="96"/>
        <v>sexta-feira</v>
      </c>
      <c r="C3026" s="49">
        <v>4.7400000000000005E-2</v>
      </c>
      <c r="D3026" s="51">
        <v>4.8600000000000004E-2</v>
      </c>
      <c r="E3026" s="48">
        <v>2186.4299999999998</v>
      </c>
      <c r="F3026" s="48">
        <v>2169.2800000000002</v>
      </c>
      <c r="G3026" s="52">
        <v>2168.35</v>
      </c>
      <c r="I3026" s="68"/>
      <c r="J3026" s="69"/>
      <c r="K3026" s="69"/>
      <c r="L3026" s="70"/>
      <c r="M3026" s="70"/>
      <c r="N3026" s="68"/>
      <c r="O3026" s="68"/>
      <c r="P3026" s="70"/>
    </row>
    <row r="3027" spans="1:16" x14ac:dyDescent="0.25">
      <c r="A3027" s="61">
        <v>42996</v>
      </c>
      <c r="B3027" s="64" t="str">
        <f t="shared" si="96"/>
        <v>segunda-feira</v>
      </c>
      <c r="C3027" s="49">
        <v>4.7400000000000005E-2</v>
      </c>
      <c r="D3027" s="51">
        <v>4.8600000000000004E-2</v>
      </c>
      <c r="E3027" s="48">
        <v>2187</v>
      </c>
      <c r="F3027" s="48">
        <v>2169.86</v>
      </c>
      <c r="G3027" s="52">
        <v>2169.2800000000002</v>
      </c>
      <c r="I3027" s="68"/>
      <c r="J3027" s="69"/>
      <c r="K3027" s="69"/>
      <c r="L3027" s="70"/>
      <c r="M3027" s="70"/>
      <c r="N3027" s="68"/>
      <c r="O3027" s="68"/>
      <c r="P3027" s="70"/>
    </row>
    <row r="3028" spans="1:16" x14ac:dyDescent="0.25">
      <c r="A3028" s="61">
        <v>42997</v>
      </c>
      <c r="B3028" s="64" t="str">
        <f t="shared" si="96"/>
        <v>terça-feira</v>
      </c>
      <c r="C3028" s="49">
        <v>4.7300000000000002E-2</v>
      </c>
      <c r="D3028" s="51">
        <v>4.8499999999999995E-2</v>
      </c>
      <c r="E3028" s="48">
        <v>2189.02</v>
      </c>
      <c r="F3028" s="48">
        <v>2171.86</v>
      </c>
      <c r="G3028" s="52">
        <v>2171.2800000000002</v>
      </c>
      <c r="I3028" s="68"/>
      <c r="J3028" s="69"/>
      <c r="K3028" s="69"/>
      <c r="L3028" s="70"/>
      <c r="M3028" s="70"/>
      <c r="N3028" s="68"/>
      <c r="O3028" s="68"/>
      <c r="P3028" s="70"/>
    </row>
    <row r="3029" spans="1:16" x14ac:dyDescent="0.25">
      <c r="A3029" s="61">
        <v>42998</v>
      </c>
      <c r="B3029" s="64" t="str">
        <f t="shared" si="96"/>
        <v>quarta-feira</v>
      </c>
      <c r="C3029" s="49">
        <v>4.7400000000000005E-2</v>
      </c>
      <c r="D3029" s="51">
        <v>4.8600000000000004E-2</v>
      </c>
      <c r="E3029" s="48">
        <v>2188.16</v>
      </c>
      <c r="F3029" s="48">
        <v>2171.02</v>
      </c>
      <c r="G3029" s="52">
        <v>2170.44</v>
      </c>
      <c r="I3029" s="68"/>
      <c r="J3029" s="69"/>
      <c r="K3029" s="69"/>
      <c r="L3029" s="70"/>
      <c r="M3029" s="70"/>
      <c r="N3029" s="68"/>
      <c r="O3029" s="68"/>
      <c r="P3029" s="70"/>
    </row>
    <row r="3030" spans="1:16" x14ac:dyDescent="0.25">
      <c r="A3030" s="61">
        <v>42999</v>
      </c>
      <c r="B3030" s="64" t="str">
        <f t="shared" si="96"/>
        <v>quinta-feira</v>
      </c>
      <c r="C3030" s="49">
        <v>4.6600000000000003E-2</v>
      </c>
      <c r="D3030" s="51">
        <v>4.7800000000000002E-2</v>
      </c>
      <c r="E3030" s="48">
        <v>2200.2399999999998</v>
      </c>
      <c r="F3030" s="48">
        <v>2183.0100000000002</v>
      </c>
      <c r="G3030" s="52">
        <v>2182.4299999999998</v>
      </c>
      <c r="I3030" s="68"/>
      <c r="J3030" s="69"/>
      <c r="K3030" s="69"/>
      <c r="L3030" s="70"/>
      <c r="M3030" s="70"/>
      <c r="N3030" s="68"/>
      <c r="O3030" s="68"/>
      <c r="P3030" s="70"/>
    </row>
    <row r="3031" spans="1:16" x14ac:dyDescent="0.25">
      <c r="A3031" s="61">
        <v>43000</v>
      </c>
      <c r="B3031" s="64" t="str">
        <f t="shared" si="96"/>
        <v>sexta-feira</v>
      </c>
      <c r="C3031" s="49">
        <v>4.6500000000000007E-2</v>
      </c>
      <c r="D3031" s="51">
        <v>4.7699999999999992E-2</v>
      </c>
      <c r="E3031" s="48">
        <v>2201.5100000000002</v>
      </c>
      <c r="F3031" s="48">
        <v>2184.2800000000002</v>
      </c>
      <c r="G3031" s="52">
        <v>2183.6799999999998</v>
      </c>
      <c r="I3031" s="68"/>
      <c r="J3031" s="69"/>
      <c r="K3031" s="69"/>
      <c r="L3031" s="70"/>
      <c r="M3031" s="70"/>
      <c r="N3031" s="68"/>
      <c r="O3031" s="68"/>
      <c r="P3031" s="70"/>
    </row>
    <row r="3032" spans="1:16" x14ac:dyDescent="0.25">
      <c r="A3032" s="61">
        <v>43003</v>
      </c>
      <c r="B3032" s="64" t="str">
        <f t="shared" si="96"/>
        <v>segunda-feira</v>
      </c>
      <c r="C3032" s="49">
        <v>4.6500000000000007E-2</v>
      </c>
      <c r="D3032" s="51">
        <v>4.7699999999999992E-2</v>
      </c>
      <c r="E3032" s="48">
        <v>2201.9699999999998</v>
      </c>
      <c r="F3032" s="48">
        <v>2184.7399999999998</v>
      </c>
      <c r="G3032" s="52">
        <v>2184.2800000000002</v>
      </c>
      <c r="I3032" s="68"/>
      <c r="J3032" s="69"/>
      <c r="K3032" s="69"/>
      <c r="L3032" s="70"/>
      <c r="M3032" s="70"/>
      <c r="N3032" s="68"/>
      <c r="O3032" s="68"/>
      <c r="P3032" s="70"/>
    </row>
    <row r="3033" spans="1:16" x14ac:dyDescent="0.25">
      <c r="A3033" s="61">
        <v>43004</v>
      </c>
      <c r="B3033" s="64" t="str">
        <f t="shared" si="96"/>
        <v>terça-feira</v>
      </c>
      <c r="C3033" s="49">
        <v>4.6600000000000003E-2</v>
      </c>
      <c r="D3033" s="51">
        <v>4.7800000000000002E-2</v>
      </c>
      <c r="E3033" s="48">
        <v>2201</v>
      </c>
      <c r="F3033" s="48">
        <v>2183.79</v>
      </c>
      <c r="G3033" s="52">
        <v>2183.3200000000002</v>
      </c>
      <c r="I3033" s="68"/>
      <c r="J3033" s="69"/>
      <c r="K3033" s="69"/>
      <c r="L3033" s="70"/>
      <c r="M3033" s="70"/>
      <c r="N3033" s="68"/>
      <c r="O3033" s="68"/>
      <c r="P3033" s="70"/>
    </row>
    <row r="3034" spans="1:16" x14ac:dyDescent="0.25">
      <c r="A3034" s="61">
        <v>43005</v>
      </c>
      <c r="B3034" s="64" t="str">
        <f t="shared" si="96"/>
        <v>quarta-feira</v>
      </c>
      <c r="C3034" s="49">
        <v>4.6300000000000001E-2</v>
      </c>
      <c r="D3034" s="51">
        <v>4.7500000000000001E-2</v>
      </c>
      <c r="E3034" s="48">
        <v>2205.7800000000002</v>
      </c>
      <c r="F3034" s="48">
        <v>2188.54</v>
      </c>
      <c r="G3034" s="52">
        <v>2188.08</v>
      </c>
      <c r="I3034" s="68"/>
      <c r="J3034" s="69"/>
      <c r="K3034" s="69"/>
      <c r="L3034" s="70"/>
      <c r="M3034" s="70"/>
      <c r="N3034" s="68"/>
      <c r="O3034" s="68"/>
      <c r="P3034" s="70"/>
    </row>
    <row r="3035" spans="1:16" x14ac:dyDescent="0.25">
      <c r="A3035" s="61">
        <v>43006</v>
      </c>
      <c r="B3035" s="64" t="str">
        <f t="shared" si="96"/>
        <v>quinta-feira</v>
      </c>
      <c r="C3035" s="49">
        <v>4.5999999999999999E-2</v>
      </c>
      <c r="D3035" s="51">
        <v>4.7199999999999999E-2</v>
      </c>
      <c r="E3035" s="48">
        <v>2210.58</v>
      </c>
      <c r="F3035" s="48">
        <v>2193.31</v>
      </c>
      <c r="G3035" s="52">
        <v>2192.84</v>
      </c>
      <c r="I3035" s="68"/>
      <c r="J3035" s="69"/>
      <c r="K3035" s="69"/>
      <c r="L3035" s="70"/>
      <c r="M3035" s="70"/>
      <c r="N3035" s="68"/>
      <c r="O3035" s="68"/>
      <c r="P3035" s="70"/>
    </row>
    <row r="3036" spans="1:16" x14ac:dyDescent="0.25">
      <c r="A3036" s="61">
        <v>43007</v>
      </c>
      <c r="B3036" s="64" t="str">
        <f t="shared" si="96"/>
        <v>sexta-feira</v>
      </c>
      <c r="C3036" s="49">
        <v>4.6300000000000001E-2</v>
      </c>
      <c r="D3036" s="51">
        <v>4.7500000000000001E-2</v>
      </c>
      <c r="E3036" s="48">
        <v>2206.84</v>
      </c>
      <c r="F3036" s="48">
        <v>2189.61</v>
      </c>
      <c r="G3036" s="52">
        <v>2189.0100000000002</v>
      </c>
      <c r="I3036" s="68"/>
      <c r="J3036" s="69"/>
      <c r="K3036" s="69"/>
      <c r="L3036" s="70"/>
      <c r="M3036" s="70"/>
      <c r="N3036" s="68"/>
      <c r="O3036" s="68"/>
      <c r="P3036" s="70"/>
    </row>
    <row r="3037" spans="1:16" x14ac:dyDescent="0.25">
      <c r="A3037" s="61">
        <v>43010</v>
      </c>
      <c r="B3037" s="64" t="str">
        <f t="shared" si="96"/>
        <v>segunda-feira</v>
      </c>
      <c r="C3037" s="49">
        <v>4.6100000000000002E-2</v>
      </c>
      <c r="D3037" s="51">
        <v>4.7300000000000002E-2</v>
      </c>
      <c r="E3037" s="48">
        <v>2210.19</v>
      </c>
      <c r="F3037" s="48">
        <v>2192.94</v>
      </c>
      <c r="G3037" s="52">
        <v>2192.4699999999998</v>
      </c>
      <c r="I3037" s="68"/>
      <c r="J3037" s="69"/>
      <c r="K3037" s="69"/>
      <c r="L3037" s="70"/>
      <c r="M3037" s="70"/>
      <c r="N3037" s="68"/>
      <c r="O3037" s="68"/>
      <c r="P3037" s="70"/>
    </row>
    <row r="3038" spans="1:16" x14ac:dyDescent="0.25">
      <c r="A3038" s="61">
        <v>43011</v>
      </c>
      <c r="B3038" s="64" t="str">
        <f t="shared" si="96"/>
        <v>terça-feira</v>
      </c>
      <c r="C3038" s="49">
        <v>4.58E-2</v>
      </c>
      <c r="D3038" s="51">
        <v>4.7E-2</v>
      </c>
      <c r="E3038" s="48">
        <v>2214.98</v>
      </c>
      <c r="F3038" s="48">
        <v>2197.6999999999998</v>
      </c>
      <c r="G3038" s="52">
        <v>2197.2399999999998</v>
      </c>
      <c r="I3038" s="68"/>
      <c r="J3038" s="69"/>
      <c r="K3038" s="69"/>
      <c r="L3038" s="70"/>
      <c r="M3038" s="70"/>
      <c r="N3038" s="68"/>
      <c r="O3038" s="68"/>
      <c r="P3038" s="70"/>
    </row>
    <row r="3039" spans="1:16" x14ac:dyDescent="0.25">
      <c r="A3039" s="61">
        <v>43012</v>
      </c>
      <c r="B3039" s="64" t="str">
        <f t="shared" si="96"/>
        <v>quarta-feira</v>
      </c>
      <c r="C3039" s="49">
        <v>4.5899999999999996E-2</v>
      </c>
      <c r="D3039" s="51">
        <v>4.7100000000000003E-2</v>
      </c>
      <c r="E3039" s="48">
        <v>2214</v>
      </c>
      <c r="F3039" s="48">
        <v>2196.7399999999998</v>
      </c>
      <c r="G3039" s="52">
        <v>2196.27</v>
      </c>
      <c r="I3039" s="68"/>
      <c r="J3039" s="69"/>
      <c r="K3039" s="69"/>
      <c r="L3039" s="70"/>
      <c r="M3039" s="70"/>
      <c r="N3039" s="68"/>
      <c r="O3039" s="68"/>
      <c r="P3039" s="70"/>
    </row>
    <row r="3040" spans="1:16" x14ac:dyDescent="0.25">
      <c r="A3040" s="61">
        <v>43013</v>
      </c>
      <c r="B3040" s="64" t="str">
        <f t="shared" si="96"/>
        <v>quinta-feira</v>
      </c>
      <c r="C3040" s="49">
        <v>4.6100000000000002E-2</v>
      </c>
      <c r="D3040" s="51">
        <v>4.7300000000000002E-2</v>
      </c>
      <c r="E3040" s="48">
        <v>2211.5700000000002</v>
      </c>
      <c r="F3040" s="48">
        <v>2194.34</v>
      </c>
      <c r="G3040" s="52">
        <v>2193.88</v>
      </c>
      <c r="I3040" s="68"/>
      <c r="J3040" s="69"/>
      <c r="K3040" s="69"/>
      <c r="L3040" s="70"/>
      <c r="M3040" s="70"/>
      <c r="N3040" s="68"/>
      <c r="O3040" s="68"/>
      <c r="P3040" s="70"/>
    </row>
    <row r="3041" spans="1:16" x14ac:dyDescent="0.25">
      <c r="A3041" s="61">
        <v>43014</v>
      </c>
      <c r="B3041" s="64" t="str">
        <f t="shared" si="96"/>
        <v>sexta-feira</v>
      </c>
      <c r="C3041" s="49">
        <v>4.7E-2</v>
      </c>
      <c r="D3041" s="51">
        <v>4.82E-2</v>
      </c>
      <c r="E3041" s="48">
        <v>2200.4699999999998</v>
      </c>
      <c r="F3041" s="48">
        <v>2183.35</v>
      </c>
      <c r="G3041" s="52">
        <v>2182.59</v>
      </c>
      <c r="I3041" s="68"/>
      <c r="J3041" s="69"/>
      <c r="K3041" s="69"/>
      <c r="L3041" s="70"/>
      <c r="M3041" s="70"/>
      <c r="N3041" s="68"/>
      <c r="O3041" s="68"/>
      <c r="P3041" s="70"/>
    </row>
    <row r="3042" spans="1:16" x14ac:dyDescent="0.25">
      <c r="A3042" s="61">
        <v>43017</v>
      </c>
      <c r="B3042" s="64" t="str">
        <f t="shared" si="96"/>
        <v>segunda-feira</v>
      </c>
      <c r="C3042" s="49">
        <v>4.6199999999999998E-2</v>
      </c>
      <c r="D3042" s="51">
        <v>4.7400000000000005E-2</v>
      </c>
      <c r="E3042" s="48">
        <v>2212.48</v>
      </c>
      <c r="F3042" s="48">
        <v>2195.2600000000002</v>
      </c>
      <c r="G3042" s="52">
        <v>2194.7399999999998</v>
      </c>
      <c r="I3042" s="68"/>
      <c r="J3042" s="69"/>
      <c r="K3042" s="69"/>
      <c r="L3042" s="70"/>
      <c r="M3042" s="70"/>
      <c r="N3042" s="68"/>
      <c r="O3042" s="68"/>
      <c r="P3042" s="70"/>
    </row>
    <row r="3043" spans="1:16" x14ac:dyDescent="0.25">
      <c r="A3043" s="61">
        <v>43018</v>
      </c>
      <c r="B3043" s="64" t="str">
        <f t="shared" si="96"/>
        <v>terça-feira</v>
      </c>
      <c r="C3043" s="49">
        <v>4.58E-2</v>
      </c>
      <c r="D3043" s="51">
        <v>4.7E-2</v>
      </c>
      <c r="E3043" s="48">
        <v>2218.7600000000002</v>
      </c>
      <c r="F3043" s="48">
        <v>2201.5</v>
      </c>
      <c r="G3043" s="52">
        <v>2200.98</v>
      </c>
      <c r="I3043" s="68"/>
      <c r="J3043" s="69"/>
      <c r="K3043" s="69"/>
      <c r="L3043" s="70"/>
      <c r="M3043" s="70"/>
      <c r="N3043" s="68"/>
      <c r="O3043" s="68"/>
      <c r="P3043" s="70"/>
    </row>
    <row r="3044" spans="1:16" x14ac:dyDescent="0.25">
      <c r="A3044" s="61">
        <v>43019</v>
      </c>
      <c r="B3044" s="64" t="str">
        <f t="shared" si="96"/>
        <v>quarta-feira</v>
      </c>
      <c r="C3044" s="49">
        <v>4.5400000000000003E-2</v>
      </c>
      <c r="D3044" s="51">
        <v>4.6600000000000003E-2</v>
      </c>
      <c r="E3044" s="48">
        <v>2225.1799999999998</v>
      </c>
      <c r="F3044" s="48">
        <v>2207.87</v>
      </c>
      <c r="G3044" s="52">
        <v>2207.2399999999998</v>
      </c>
      <c r="I3044" s="68"/>
      <c r="J3044" s="69"/>
      <c r="K3044" s="69"/>
      <c r="L3044" s="70"/>
      <c r="M3044" s="70"/>
      <c r="N3044" s="68"/>
      <c r="O3044" s="68"/>
      <c r="P3044" s="70"/>
    </row>
    <row r="3045" spans="1:16" x14ac:dyDescent="0.25">
      <c r="A3045" s="61">
        <v>43021</v>
      </c>
      <c r="B3045" s="64" t="str">
        <f t="shared" si="96"/>
        <v>sexta-feira</v>
      </c>
      <c r="C3045" s="49">
        <v>4.5700000000000005E-2</v>
      </c>
      <c r="D3045" s="51">
        <v>4.6900000000000004E-2</v>
      </c>
      <c r="E3045" s="48">
        <v>2221.79</v>
      </c>
      <c r="F3045" s="48">
        <v>2204.52</v>
      </c>
      <c r="G3045" s="52">
        <v>2203.5700000000002</v>
      </c>
      <c r="I3045" s="68"/>
      <c r="J3045" s="69"/>
      <c r="K3045" s="69"/>
      <c r="L3045" s="70"/>
      <c r="M3045" s="70"/>
      <c r="N3045" s="68"/>
      <c r="O3045" s="68"/>
      <c r="P3045" s="70"/>
    </row>
    <row r="3046" spans="1:16" x14ac:dyDescent="0.25">
      <c r="A3046" s="61">
        <v>43024</v>
      </c>
      <c r="B3046" s="64" t="str">
        <f t="shared" si="96"/>
        <v>segunda-feira</v>
      </c>
      <c r="C3046" s="49">
        <v>4.58E-2</v>
      </c>
      <c r="D3046" s="51">
        <v>4.7E-2</v>
      </c>
      <c r="E3046" s="48">
        <v>2221.06</v>
      </c>
      <c r="F3046" s="48">
        <v>2203.81</v>
      </c>
      <c r="G3046" s="52">
        <v>2203.09</v>
      </c>
      <c r="I3046" s="68"/>
      <c r="J3046" s="69"/>
      <c r="K3046" s="69"/>
      <c r="L3046" s="70"/>
      <c r="M3046" s="70"/>
      <c r="N3046" s="68"/>
      <c r="O3046" s="68"/>
      <c r="P3046" s="70"/>
    </row>
    <row r="3047" spans="1:16" x14ac:dyDescent="0.25">
      <c r="A3047" s="61">
        <v>43025</v>
      </c>
      <c r="B3047" s="64" t="str">
        <f t="shared" si="96"/>
        <v>terça-feira</v>
      </c>
      <c r="C3047" s="49">
        <v>4.5599999999999995E-2</v>
      </c>
      <c r="D3047" s="51">
        <v>4.6799999999999994E-2</v>
      </c>
      <c r="E3047" s="48">
        <v>2224.67</v>
      </c>
      <c r="F3047" s="48">
        <v>2207.4</v>
      </c>
      <c r="G3047" s="52">
        <v>2206.6799999999998</v>
      </c>
      <c r="I3047" s="68"/>
      <c r="J3047" s="69"/>
      <c r="K3047" s="69"/>
      <c r="L3047" s="70"/>
      <c r="M3047" s="70"/>
      <c r="N3047" s="68"/>
      <c r="O3047" s="68"/>
      <c r="P3047" s="70"/>
    </row>
    <row r="3048" spans="1:16" x14ac:dyDescent="0.25">
      <c r="A3048" s="61">
        <v>43026</v>
      </c>
      <c r="B3048" s="64" t="str">
        <f t="shared" si="96"/>
        <v>quarta-feira</v>
      </c>
      <c r="C3048" s="49">
        <v>4.5400000000000003E-2</v>
      </c>
      <c r="D3048" s="51">
        <v>4.6600000000000003E-2</v>
      </c>
      <c r="E3048" s="48">
        <v>2228.27</v>
      </c>
      <c r="F3048" s="48">
        <v>2210.98</v>
      </c>
      <c r="G3048" s="52">
        <v>2210.2600000000002</v>
      </c>
      <c r="I3048" s="68"/>
      <c r="J3048" s="69"/>
      <c r="K3048" s="69"/>
      <c r="L3048" s="70"/>
      <c r="M3048" s="70"/>
      <c r="N3048" s="68"/>
      <c r="O3048" s="68"/>
      <c r="P3048" s="70"/>
    </row>
    <row r="3049" spans="1:16" x14ac:dyDescent="0.25">
      <c r="A3049" s="61">
        <v>43027</v>
      </c>
      <c r="B3049" s="64" t="str">
        <f t="shared" si="96"/>
        <v>quinta-feira</v>
      </c>
      <c r="C3049" s="49">
        <v>4.5100000000000001E-2</v>
      </c>
      <c r="D3049" s="51">
        <v>4.6300000000000001E-2</v>
      </c>
      <c r="E3049" s="48">
        <v>2233.33</v>
      </c>
      <c r="F3049" s="48">
        <v>2216.0100000000002</v>
      </c>
      <c r="G3049" s="52">
        <v>2215.29</v>
      </c>
      <c r="I3049" s="68"/>
      <c r="J3049" s="69"/>
      <c r="K3049" s="69"/>
      <c r="L3049" s="70"/>
      <c r="M3049" s="70"/>
      <c r="N3049" s="68"/>
      <c r="O3049" s="68"/>
      <c r="P3049" s="70"/>
    </row>
    <row r="3050" spans="1:16" x14ac:dyDescent="0.25">
      <c r="A3050" s="61">
        <v>43028</v>
      </c>
      <c r="B3050" s="64" t="str">
        <f t="shared" si="96"/>
        <v>sexta-feira</v>
      </c>
      <c r="C3050" s="49">
        <v>4.4699999999999997E-2</v>
      </c>
      <c r="D3050" s="51">
        <v>4.5899999999999996E-2</v>
      </c>
      <c r="E3050" s="48">
        <v>2240.5</v>
      </c>
      <c r="F3050" s="48">
        <v>2223.13</v>
      </c>
      <c r="G3050" s="52">
        <v>2221.77</v>
      </c>
      <c r="I3050" s="68"/>
      <c r="J3050" s="69"/>
      <c r="K3050" s="69"/>
      <c r="L3050" s="70"/>
      <c r="M3050" s="70"/>
      <c r="N3050" s="68"/>
      <c r="O3050" s="68"/>
      <c r="P3050" s="70"/>
    </row>
    <row r="3051" spans="1:16" x14ac:dyDescent="0.25">
      <c r="A3051" s="61">
        <v>43031</v>
      </c>
      <c r="B3051" s="64" t="str">
        <f t="shared" si="96"/>
        <v>segunda-feira</v>
      </c>
      <c r="C3051" s="49">
        <v>4.4699999999999997E-2</v>
      </c>
      <c r="D3051" s="51">
        <v>4.5899999999999996E-2</v>
      </c>
      <c r="E3051" s="48">
        <v>2241.41</v>
      </c>
      <c r="F3051" s="48">
        <v>2224.04</v>
      </c>
      <c r="G3051" s="52">
        <v>2223.3000000000002</v>
      </c>
      <c r="I3051" s="68"/>
      <c r="J3051" s="69"/>
      <c r="K3051" s="69"/>
      <c r="L3051" s="70"/>
      <c r="M3051" s="70"/>
      <c r="N3051" s="68"/>
      <c r="O3051" s="68"/>
      <c r="P3051" s="70"/>
    </row>
    <row r="3052" spans="1:16" x14ac:dyDescent="0.25">
      <c r="A3052" s="61">
        <v>43032</v>
      </c>
      <c r="B3052" s="64" t="str">
        <f t="shared" si="96"/>
        <v>terça-feira</v>
      </c>
      <c r="C3052" s="49">
        <v>4.4999999999999998E-2</v>
      </c>
      <c r="D3052" s="51">
        <v>4.6199999999999998E-2</v>
      </c>
      <c r="E3052" s="48">
        <v>2237.79</v>
      </c>
      <c r="F3052" s="48">
        <v>2220.46</v>
      </c>
      <c r="G3052" s="52">
        <v>2219.7199999999998</v>
      </c>
      <c r="I3052" s="68"/>
      <c r="J3052" s="69"/>
      <c r="K3052" s="69"/>
      <c r="L3052" s="70"/>
      <c r="M3052" s="70"/>
      <c r="N3052" s="68"/>
      <c r="O3052" s="68"/>
      <c r="P3052" s="70"/>
    </row>
    <row r="3053" spans="1:16" x14ac:dyDescent="0.25">
      <c r="A3053" s="61">
        <v>43033</v>
      </c>
      <c r="B3053" s="64" t="str">
        <f t="shared" si="96"/>
        <v>quarta-feira</v>
      </c>
      <c r="C3053" s="49">
        <v>4.5400000000000003E-2</v>
      </c>
      <c r="D3053" s="51">
        <v>4.6600000000000003E-2</v>
      </c>
      <c r="E3053" s="48">
        <v>2232.7399999999998</v>
      </c>
      <c r="F3053" s="48">
        <v>2215.46</v>
      </c>
      <c r="G3053" s="52">
        <v>2214.7199999999998</v>
      </c>
      <c r="I3053" s="68"/>
      <c r="J3053" s="69"/>
      <c r="K3053" s="69"/>
      <c r="L3053" s="70"/>
      <c r="M3053" s="70"/>
      <c r="N3053" s="68"/>
      <c r="O3053" s="68"/>
      <c r="P3053" s="70"/>
    </row>
    <row r="3054" spans="1:16" x14ac:dyDescent="0.25">
      <c r="A3054" s="61">
        <v>43034</v>
      </c>
      <c r="B3054" s="64" t="str">
        <f t="shared" si="96"/>
        <v>quinta-feira</v>
      </c>
      <c r="C3054" s="49">
        <v>4.5999999999999999E-2</v>
      </c>
      <c r="D3054" s="51">
        <v>4.7199999999999999E-2</v>
      </c>
      <c r="E3054" s="48">
        <v>2224.8200000000002</v>
      </c>
      <c r="F3054" s="48">
        <v>2207.63</v>
      </c>
      <c r="G3054" s="52">
        <v>2206.88</v>
      </c>
      <c r="I3054" s="68"/>
      <c r="J3054" s="69"/>
      <c r="K3054" s="69"/>
      <c r="L3054" s="70"/>
      <c r="M3054" s="70"/>
      <c r="N3054" s="68"/>
      <c r="O3054" s="68"/>
      <c r="P3054" s="70"/>
    </row>
    <row r="3055" spans="1:16" x14ac:dyDescent="0.25">
      <c r="A3055" s="61">
        <v>43035</v>
      </c>
      <c r="B3055" s="64" t="str">
        <f t="shared" si="96"/>
        <v>sexta-feira</v>
      </c>
      <c r="C3055" s="49">
        <v>4.7800000000000002E-2</v>
      </c>
      <c r="D3055" s="51">
        <v>4.9000000000000002E-2</v>
      </c>
      <c r="E3055" s="48">
        <v>2200.52</v>
      </c>
      <c r="F3055" s="48">
        <v>2183.5500000000002</v>
      </c>
      <c r="G3055" s="52">
        <v>2182.13</v>
      </c>
      <c r="I3055" s="68"/>
      <c r="J3055" s="69"/>
      <c r="K3055" s="69"/>
      <c r="L3055" s="70"/>
      <c r="M3055" s="70"/>
      <c r="N3055" s="68"/>
      <c r="O3055" s="68"/>
      <c r="P3055" s="70"/>
    </row>
    <row r="3056" spans="1:16" x14ac:dyDescent="0.25">
      <c r="A3056" s="61">
        <v>43038</v>
      </c>
      <c r="B3056" s="64" t="str">
        <f t="shared" si="96"/>
        <v>segunda-feira</v>
      </c>
      <c r="C3056" s="49">
        <v>4.6799999999999994E-2</v>
      </c>
      <c r="D3056" s="51">
        <v>4.8000000000000001E-2</v>
      </c>
      <c r="E3056" s="48">
        <v>2215.5100000000002</v>
      </c>
      <c r="F3056" s="48">
        <v>2198.42</v>
      </c>
      <c r="G3056" s="52">
        <v>2197.6799999999998</v>
      </c>
      <c r="I3056" s="68"/>
      <c r="J3056" s="69"/>
      <c r="K3056" s="69"/>
      <c r="L3056" s="70"/>
      <c r="M3056" s="70"/>
      <c r="N3056" s="68"/>
      <c r="O3056" s="68"/>
      <c r="P3056" s="70"/>
    </row>
    <row r="3057" spans="1:16" x14ac:dyDescent="0.25">
      <c r="A3057" s="61">
        <v>43039</v>
      </c>
      <c r="B3057" s="64" t="str">
        <f t="shared" si="96"/>
        <v>terça-feira</v>
      </c>
      <c r="C3057" s="49">
        <v>4.7800000000000002E-2</v>
      </c>
      <c r="D3057" s="51">
        <v>4.9000000000000002E-2</v>
      </c>
      <c r="E3057" s="48">
        <v>2202.0100000000002</v>
      </c>
      <c r="F3057" s="48">
        <v>2185.0500000000002</v>
      </c>
      <c r="G3057" s="52">
        <v>2184.3000000000002</v>
      </c>
      <c r="I3057" s="68"/>
      <c r="J3057" s="69"/>
      <c r="K3057" s="69"/>
      <c r="L3057" s="70"/>
      <c r="M3057" s="70"/>
      <c r="N3057" s="68"/>
      <c r="O3057" s="68"/>
      <c r="P3057" s="70"/>
    </row>
    <row r="3058" spans="1:16" x14ac:dyDescent="0.25">
      <c r="A3058" s="61">
        <v>43040</v>
      </c>
      <c r="B3058" s="64" t="str">
        <f t="shared" si="96"/>
        <v>quarta-feira</v>
      </c>
      <c r="C3058" s="49">
        <v>4.7599999999999996E-2</v>
      </c>
      <c r="D3058" s="51">
        <v>4.8799999999999996E-2</v>
      </c>
      <c r="E3058" s="48">
        <v>2205.94</v>
      </c>
      <c r="F3058" s="48">
        <v>2188.96</v>
      </c>
      <c r="G3058" s="52">
        <v>2187.87</v>
      </c>
      <c r="I3058" s="68"/>
      <c r="J3058" s="69"/>
      <c r="K3058" s="69"/>
      <c r="L3058" s="70"/>
      <c r="M3058" s="70"/>
      <c r="N3058" s="68"/>
      <c r="O3058" s="68"/>
      <c r="P3058" s="70"/>
    </row>
    <row r="3059" spans="1:16" x14ac:dyDescent="0.25">
      <c r="A3059" s="61">
        <v>43042</v>
      </c>
      <c r="B3059" s="64" t="str">
        <f t="shared" si="96"/>
        <v>sexta-feira</v>
      </c>
      <c r="C3059" s="49">
        <v>4.8799999999999996E-2</v>
      </c>
      <c r="D3059" s="51">
        <v>0.05</v>
      </c>
      <c r="E3059" s="48">
        <v>2190.39</v>
      </c>
      <c r="F3059" s="48">
        <v>2173.56</v>
      </c>
      <c r="G3059" s="52">
        <v>2172.13</v>
      </c>
      <c r="I3059" s="68"/>
      <c r="J3059" s="69"/>
      <c r="K3059" s="69"/>
      <c r="L3059" s="70"/>
      <c r="M3059" s="70"/>
      <c r="N3059" s="68"/>
      <c r="O3059" s="68"/>
      <c r="P3059" s="70"/>
    </row>
    <row r="3060" spans="1:16" x14ac:dyDescent="0.25">
      <c r="A3060" s="61">
        <v>43045</v>
      </c>
      <c r="B3060" s="64" t="str">
        <f t="shared" si="96"/>
        <v>segunda-feira</v>
      </c>
      <c r="C3060" s="49">
        <v>4.9200000000000001E-2</v>
      </c>
      <c r="D3060" s="51">
        <v>5.04E-2</v>
      </c>
      <c r="E3060" s="48">
        <v>2185.52</v>
      </c>
      <c r="F3060" s="48">
        <v>2168.7399999999998</v>
      </c>
      <c r="G3060" s="52">
        <v>2167.98</v>
      </c>
      <c r="I3060" s="68"/>
      <c r="J3060" s="69"/>
      <c r="K3060" s="69"/>
      <c r="L3060" s="70"/>
      <c r="M3060" s="70"/>
      <c r="N3060" s="68"/>
      <c r="O3060" s="68"/>
      <c r="P3060" s="70"/>
    </row>
    <row r="3061" spans="1:16" x14ac:dyDescent="0.25">
      <c r="A3061" s="61">
        <v>43046</v>
      </c>
      <c r="B3061" s="64" t="str">
        <f t="shared" si="96"/>
        <v>terça-feira</v>
      </c>
      <c r="C3061" s="49">
        <v>4.9800000000000004E-2</v>
      </c>
      <c r="D3061" s="51">
        <v>5.0999999999999997E-2</v>
      </c>
      <c r="E3061" s="48">
        <v>2177.86</v>
      </c>
      <c r="F3061" s="48">
        <v>2161.16</v>
      </c>
      <c r="G3061" s="52">
        <v>2160.4</v>
      </c>
      <c r="I3061" s="68"/>
      <c r="J3061" s="69"/>
      <c r="K3061" s="69"/>
      <c r="L3061" s="70"/>
      <c r="M3061" s="70"/>
      <c r="N3061" s="68"/>
      <c r="O3061" s="68"/>
      <c r="P3061" s="70"/>
    </row>
    <row r="3062" spans="1:16" x14ac:dyDescent="0.25">
      <c r="A3062" s="61">
        <v>43047</v>
      </c>
      <c r="B3062" s="64" t="str">
        <f t="shared" si="96"/>
        <v>quarta-feira</v>
      </c>
      <c r="C3062" s="49">
        <v>4.9400000000000006E-2</v>
      </c>
      <c r="D3062" s="51">
        <v>5.0599999999999999E-2</v>
      </c>
      <c r="E3062" s="48">
        <v>2184.2199999999998</v>
      </c>
      <c r="F3062" s="48">
        <v>2167.4699999999998</v>
      </c>
      <c r="G3062" s="52">
        <v>2166.71</v>
      </c>
      <c r="I3062" s="68"/>
      <c r="J3062" s="69"/>
      <c r="K3062" s="69"/>
      <c r="L3062" s="70"/>
      <c r="M3062" s="70"/>
      <c r="N3062" s="68"/>
      <c r="O3062" s="68"/>
      <c r="P3062" s="70"/>
    </row>
    <row r="3063" spans="1:16" x14ac:dyDescent="0.25">
      <c r="A3063" s="61">
        <v>43048</v>
      </c>
      <c r="B3063" s="64" t="str">
        <f t="shared" si="96"/>
        <v>quinta-feira</v>
      </c>
      <c r="C3063" s="49">
        <v>4.9100000000000005E-2</v>
      </c>
      <c r="D3063" s="51">
        <v>5.0300000000000004E-2</v>
      </c>
      <c r="E3063" s="48">
        <v>2189.1799999999998</v>
      </c>
      <c r="F3063" s="48">
        <v>2172.4</v>
      </c>
      <c r="G3063" s="52">
        <v>2171.65</v>
      </c>
      <c r="I3063" s="68"/>
      <c r="J3063" s="69"/>
      <c r="K3063" s="69"/>
      <c r="L3063" s="70"/>
      <c r="M3063" s="70"/>
      <c r="N3063" s="68"/>
      <c r="O3063" s="68"/>
      <c r="P3063" s="70"/>
    </row>
    <row r="3064" spans="1:16" x14ac:dyDescent="0.25">
      <c r="A3064" s="61">
        <v>43049</v>
      </c>
      <c r="B3064" s="64" t="str">
        <f t="shared" si="96"/>
        <v>sexta-feira</v>
      </c>
      <c r="C3064" s="49">
        <v>4.9599999999999998E-2</v>
      </c>
      <c r="D3064" s="51">
        <v>5.0799999999999998E-2</v>
      </c>
      <c r="E3064" s="48">
        <v>2182.39</v>
      </c>
      <c r="F3064" s="48">
        <v>2165.67</v>
      </c>
      <c r="G3064" s="52">
        <v>2164.37</v>
      </c>
      <c r="I3064" s="68"/>
      <c r="J3064" s="69"/>
      <c r="K3064" s="69"/>
      <c r="L3064" s="70"/>
      <c r="M3064" s="70"/>
      <c r="N3064" s="68"/>
      <c r="O3064" s="68"/>
      <c r="P3064" s="70"/>
    </row>
    <row r="3065" spans="1:16" x14ac:dyDescent="0.25">
      <c r="A3065" s="61">
        <v>43052</v>
      </c>
      <c r="B3065" s="64" t="str">
        <f t="shared" si="96"/>
        <v>segunda-feira</v>
      </c>
      <c r="C3065" s="49">
        <v>5.0099999999999999E-2</v>
      </c>
      <c r="D3065" s="51">
        <v>5.1299999999999998E-2</v>
      </c>
      <c r="E3065" s="48">
        <v>2176.12</v>
      </c>
      <c r="F3065" s="48">
        <v>2159.48</v>
      </c>
      <c r="G3065" s="52">
        <v>2158.7600000000002</v>
      </c>
      <c r="I3065" s="68"/>
      <c r="J3065" s="69"/>
      <c r="K3065" s="69"/>
      <c r="L3065" s="70"/>
      <c r="M3065" s="70"/>
      <c r="N3065" s="68"/>
      <c r="O3065" s="68"/>
      <c r="P3065" s="70"/>
    </row>
    <row r="3066" spans="1:16" x14ac:dyDescent="0.25">
      <c r="A3066" s="61">
        <v>43053</v>
      </c>
      <c r="B3066" s="64" t="str">
        <f t="shared" si="96"/>
        <v>terça-feira</v>
      </c>
      <c r="C3066" s="49">
        <v>4.9800000000000004E-2</v>
      </c>
      <c r="D3066" s="51">
        <v>5.0999999999999997E-2</v>
      </c>
      <c r="E3066" s="48">
        <v>2181.38</v>
      </c>
      <c r="F3066" s="48">
        <v>2164.6999999999998</v>
      </c>
      <c r="G3066" s="52">
        <v>2163.62</v>
      </c>
      <c r="I3066" s="68"/>
      <c r="J3066" s="69"/>
      <c r="K3066" s="69"/>
      <c r="L3066" s="70"/>
      <c r="M3066" s="70"/>
      <c r="N3066" s="68"/>
      <c r="O3066" s="68"/>
      <c r="P3066" s="70"/>
    </row>
    <row r="3067" spans="1:16" x14ac:dyDescent="0.25">
      <c r="A3067" s="61">
        <v>43055</v>
      </c>
      <c r="B3067" s="64" t="str">
        <f t="shared" si="96"/>
        <v>quinta-feira</v>
      </c>
      <c r="C3067" s="49">
        <v>5.04E-2</v>
      </c>
      <c r="D3067" s="51">
        <v>5.16E-2</v>
      </c>
      <c r="E3067" s="48">
        <v>2173.8000000000002</v>
      </c>
      <c r="F3067" s="48">
        <v>2157.1999999999998</v>
      </c>
      <c r="G3067" s="52">
        <v>2156.42</v>
      </c>
      <c r="I3067" s="68"/>
      <c r="J3067" s="69"/>
      <c r="K3067" s="69"/>
      <c r="L3067" s="70"/>
      <c r="M3067" s="70"/>
      <c r="N3067" s="68"/>
      <c r="O3067" s="68"/>
      <c r="P3067" s="70"/>
    </row>
    <row r="3068" spans="1:16" x14ac:dyDescent="0.25">
      <c r="A3068" s="61">
        <v>43056</v>
      </c>
      <c r="B3068" s="64" t="str">
        <f t="shared" si="96"/>
        <v>sexta-feira</v>
      </c>
      <c r="C3068" s="49">
        <v>4.9500000000000002E-2</v>
      </c>
      <c r="D3068" s="51">
        <v>5.0700000000000002E-2</v>
      </c>
      <c r="E3068" s="48">
        <v>2188.61</v>
      </c>
      <c r="F3068" s="48">
        <v>2171.9</v>
      </c>
      <c r="G3068" s="52">
        <v>2169.64</v>
      </c>
      <c r="I3068" s="68"/>
      <c r="J3068" s="69"/>
      <c r="K3068" s="69"/>
      <c r="L3068" s="70"/>
      <c r="M3068" s="70"/>
      <c r="N3068" s="68"/>
      <c r="O3068" s="68"/>
      <c r="P3068" s="70"/>
    </row>
    <row r="3069" spans="1:16" x14ac:dyDescent="0.25">
      <c r="A3069" s="61">
        <v>43060</v>
      </c>
      <c r="B3069" s="64" t="str">
        <f t="shared" si="96"/>
        <v>terça-feira</v>
      </c>
      <c r="C3069" s="49">
        <v>4.8799999999999996E-2</v>
      </c>
      <c r="D3069" s="51">
        <v>0.05</v>
      </c>
      <c r="E3069" s="48">
        <v>2199.1999999999998</v>
      </c>
      <c r="F3069" s="48">
        <v>2182.41</v>
      </c>
      <c r="G3069" s="52">
        <v>2181.63</v>
      </c>
      <c r="I3069" s="68"/>
      <c r="J3069" s="69"/>
      <c r="K3069" s="69"/>
      <c r="L3069" s="70"/>
      <c r="M3069" s="70"/>
      <c r="N3069" s="68"/>
      <c r="O3069" s="68"/>
      <c r="P3069" s="70"/>
    </row>
    <row r="3070" spans="1:16" x14ac:dyDescent="0.25">
      <c r="A3070" s="61">
        <v>43061</v>
      </c>
      <c r="B3070" s="64" t="str">
        <f t="shared" si="96"/>
        <v>quarta-feira</v>
      </c>
      <c r="C3070" s="49">
        <v>4.8899999999999999E-2</v>
      </c>
      <c r="D3070" s="51">
        <v>5.0099999999999999E-2</v>
      </c>
      <c r="E3070" s="48">
        <v>2198.5700000000002</v>
      </c>
      <c r="F3070" s="48">
        <v>2181.8000000000002</v>
      </c>
      <c r="G3070" s="52">
        <v>2181.02</v>
      </c>
      <c r="I3070" s="68"/>
      <c r="J3070" s="69"/>
      <c r="K3070" s="69"/>
      <c r="L3070" s="70"/>
      <c r="M3070" s="70"/>
      <c r="N3070" s="68"/>
      <c r="O3070" s="68"/>
      <c r="P3070" s="70"/>
    </row>
    <row r="3071" spans="1:16" x14ac:dyDescent="0.25">
      <c r="A3071" s="61">
        <v>43062</v>
      </c>
      <c r="B3071" s="64" t="str">
        <f t="shared" si="96"/>
        <v>quinta-feira</v>
      </c>
      <c r="C3071" s="49">
        <v>4.87E-2</v>
      </c>
      <c r="D3071" s="51">
        <v>4.99E-2</v>
      </c>
      <c r="E3071" s="48">
        <v>2202.15</v>
      </c>
      <c r="F3071" s="48">
        <v>2185.36</v>
      </c>
      <c r="G3071" s="52">
        <v>2184.58</v>
      </c>
      <c r="I3071" s="68"/>
      <c r="J3071" s="69"/>
      <c r="K3071" s="69"/>
      <c r="L3071" s="70"/>
      <c r="M3071" s="70"/>
      <c r="N3071" s="68"/>
      <c r="O3071" s="68"/>
      <c r="P3071" s="70"/>
    </row>
    <row r="3072" spans="1:16" x14ac:dyDescent="0.25">
      <c r="A3072" s="61">
        <v>43063</v>
      </c>
      <c r="B3072" s="64" t="str">
        <f t="shared" si="96"/>
        <v>sexta-feira</v>
      </c>
      <c r="C3072" s="49">
        <v>4.9400000000000006E-2</v>
      </c>
      <c r="D3072" s="51">
        <v>5.0599999999999999E-2</v>
      </c>
      <c r="E3072" s="48">
        <v>2192.7800000000002</v>
      </c>
      <c r="F3072" s="48">
        <v>2176.08</v>
      </c>
      <c r="G3072" s="52">
        <v>2174.85</v>
      </c>
      <c r="I3072" s="68"/>
      <c r="J3072" s="69"/>
      <c r="K3072" s="69"/>
      <c r="L3072" s="70"/>
      <c r="M3072" s="70"/>
      <c r="N3072" s="68"/>
      <c r="O3072" s="68"/>
      <c r="P3072" s="70"/>
    </row>
    <row r="3073" spans="1:16" x14ac:dyDescent="0.25">
      <c r="A3073" s="61">
        <v>43066</v>
      </c>
      <c r="B3073" s="64" t="str">
        <f t="shared" si="96"/>
        <v>segunda-feira</v>
      </c>
      <c r="C3073" s="49">
        <v>4.9599999999999998E-2</v>
      </c>
      <c r="D3073" s="51">
        <v>5.0799999999999998E-2</v>
      </c>
      <c r="E3073" s="48">
        <v>2190.6799999999998</v>
      </c>
      <c r="F3073" s="48">
        <v>2174</v>
      </c>
      <c r="G3073" s="52">
        <v>2173.31</v>
      </c>
      <c r="I3073" s="68"/>
      <c r="J3073" s="69"/>
      <c r="K3073" s="69"/>
      <c r="L3073" s="70"/>
      <c r="M3073" s="70"/>
      <c r="N3073" s="68"/>
      <c r="O3073" s="68"/>
      <c r="P3073" s="70"/>
    </row>
    <row r="3074" spans="1:16" x14ac:dyDescent="0.25">
      <c r="A3074" s="61">
        <v>43067</v>
      </c>
      <c r="B3074" s="64" t="str">
        <f t="shared" si="96"/>
        <v>terça-feira</v>
      </c>
      <c r="C3074" s="49">
        <v>4.9100000000000005E-2</v>
      </c>
      <c r="D3074" s="51">
        <v>5.0300000000000004E-2</v>
      </c>
      <c r="E3074" s="48">
        <v>2198.36</v>
      </c>
      <c r="F3074" s="48">
        <v>2181.63</v>
      </c>
      <c r="G3074" s="52">
        <v>2180.9299999999998</v>
      </c>
      <c r="I3074" s="68"/>
      <c r="J3074" s="69"/>
      <c r="K3074" s="69"/>
      <c r="L3074" s="70"/>
      <c r="M3074" s="70"/>
      <c r="N3074" s="68"/>
      <c r="O3074" s="68"/>
      <c r="P3074" s="70"/>
    </row>
    <row r="3075" spans="1:16" x14ac:dyDescent="0.25">
      <c r="A3075" s="61">
        <v>43068</v>
      </c>
      <c r="B3075" s="64" t="str">
        <f t="shared" ref="B3075:B3138" si="97">TEXT(A3075,"dddd")</f>
        <v>quarta-feira</v>
      </c>
      <c r="C3075" s="49">
        <v>4.9000000000000002E-2</v>
      </c>
      <c r="D3075" s="51">
        <v>5.0199999999999995E-2</v>
      </c>
      <c r="E3075" s="48">
        <v>2200.4499999999998</v>
      </c>
      <c r="F3075" s="48">
        <v>2183.71</v>
      </c>
      <c r="G3075" s="52">
        <v>2183.02</v>
      </c>
      <c r="I3075" s="68"/>
      <c r="J3075" s="69"/>
      <c r="K3075" s="69"/>
      <c r="L3075" s="70"/>
      <c r="M3075" s="70"/>
      <c r="N3075" s="68"/>
      <c r="O3075" s="68"/>
      <c r="P3075" s="70"/>
    </row>
    <row r="3076" spans="1:16" x14ac:dyDescent="0.25">
      <c r="A3076" s="61">
        <v>43069</v>
      </c>
      <c r="B3076" s="64" t="str">
        <f t="shared" si="97"/>
        <v>quinta-feira</v>
      </c>
      <c r="C3076" s="49">
        <v>5.04E-2</v>
      </c>
      <c r="D3076" s="51">
        <v>5.16E-2</v>
      </c>
      <c r="E3076" s="48">
        <v>2181.63</v>
      </c>
      <c r="F3076" s="48">
        <v>2165.0700000000002</v>
      </c>
      <c r="G3076" s="52">
        <v>2164.37</v>
      </c>
      <c r="I3076" s="68"/>
      <c r="J3076" s="69"/>
      <c r="K3076" s="69"/>
      <c r="L3076" s="70"/>
      <c r="M3076" s="70"/>
      <c r="N3076" s="68"/>
      <c r="O3076" s="68"/>
      <c r="P3076" s="70"/>
    </row>
    <row r="3077" spans="1:16" x14ac:dyDescent="0.25">
      <c r="A3077" s="61">
        <v>43070</v>
      </c>
      <c r="B3077" s="64" t="str">
        <f t="shared" si="97"/>
        <v>sexta-feira</v>
      </c>
      <c r="C3077" s="49">
        <v>5.0499999999999996E-2</v>
      </c>
      <c r="D3077" s="51">
        <v>5.1699999999999996E-2</v>
      </c>
      <c r="E3077" s="48">
        <v>2181.4699999999998</v>
      </c>
      <c r="F3077" s="48">
        <v>2164.92</v>
      </c>
      <c r="G3077" s="52">
        <v>2163.69</v>
      </c>
      <c r="I3077" s="68"/>
      <c r="J3077" s="69"/>
      <c r="K3077" s="69"/>
      <c r="L3077" s="70"/>
      <c r="M3077" s="70"/>
      <c r="N3077" s="68"/>
      <c r="O3077" s="68"/>
      <c r="P3077" s="70"/>
    </row>
    <row r="3078" spans="1:16" x14ac:dyDescent="0.25">
      <c r="A3078" s="61">
        <v>43073</v>
      </c>
      <c r="B3078" s="64" t="str">
        <f t="shared" si="97"/>
        <v>segunda-feira</v>
      </c>
      <c r="C3078" s="49">
        <v>5.04E-2</v>
      </c>
      <c r="D3078" s="51">
        <v>5.16E-2</v>
      </c>
      <c r="E3078" s="48">
        <v>2183.56</v>
      </c>
      <c r="F3078" s="48">
        <v>2167</v>
      </c>
      <c r="G3078" s="52">
        <v>2166.3000000000002</v>
      </c>
      <c r="I3078" s="68"/>
      <c r="J3078" s="69"/>
      <c r="K3078" s="69"/>
      <c r="L3078" s="70"/>
      <c r="M3078" s="70"/>
      <c r="N3078" s="68"/>
      <c r="O3078" s="68"/>
      <c r="P3078" s="70"/>
    </row>
    <row r="3079" spans="1:16" x14ac:dyDescent="0.25">
      <c r="A3079" s="61">
        <v>43074</v>
      </c>
      <c r="B3079" s="64" t="str">
        <f t="shared" si="97"/>
        <v>terça-feira</v>
      </c>
      <c r="C3079" s="49">
        <v>5.0300000000000004E-2</v>
      </c>
      <c r="D3079" s="51">
        <v>5.1500000000000004E-2</v>
      </c>
      <c r="E3079" s="48">
        <v>2185.63</v>
      </c>
      <c r="F3079" s="48">
        <v>2169.0700000000002</v>
      </c>
      <c r="G3079" s="52">
        <v>2168.37</v>
      </c>
      <c r="I3079" s="68"/>
      <c r="J3079" s="69"/>
      <c r="K3079" s="69"/>
      <c r="L3079" s="70"/>
      <c r="M3079" s="70"/>
      <c r="N3079" s="68"/>
      <c r="O3079" s="68"/>
      <c r="P3079" s="70"/>
    </row>
    <row r="3080" spans="1:16" x14ac:dyDescent="0.25">
      <c r="A3080" s="61">
        <v>43075</v>
      </c>
      <c r="B3080" s="64" t="str">
        <f t="shared" si="97"/>
        <v>quarta-feira</v>
      </c>
      <c r="C3080" s="49">
        <v>5.0599999999999999E-2</v>
      </c>
      <c r="D3080" s="51">
        <v>5.1799999999999999E-2</v>
      </c>
      <c r="E3080" s="48">
        <v>2182.1799999999998</v>
      </c>
      <c r="F3080" s="48">
        <v>2165.65</v>
      </c>
      <c r="G3080" s="52">
        <v>2164.9499999999998</v>
      </c>
      <c r="I3080" s="68"/>
      <c r="J3080" s="69"/>
      <c r="K3080" s="69"/>
      <c r="L3080" s="70"/>
      <c r="M3080" s="70"/>
      <c r="N3080" s="68"/>
      <c r="O3080" s="68"/>
      <c r="P3080" s="70"/>
    </row>
    <row r="3081" spans="1:16" x14ac:dyDescent="0.25">
      <c r="A3081" s="61">
        <v>43076</v>
      </c>
      <c r="B3081" s="64" t="str">
        <f t="shared" si="97"/>
        <v>quinta-feira</v>
      </c>
      <c r="C3081" s="49">
        <v>5.0999999999999997E-2</v>
      </c>
      <c r="D3081" s="51">
        <v>5.2199999999999996E-2</v>
      </c>
      <c r="E3081" s="48">
        <v>2177.35</v>
      </c>
      <c r="F3081" s="48">
        <v>2160.88</v>
      </c>
      <c r="G3081" s="52">
        <v>2160.1799999999998</v>
      </c>
      <c r="I3081" s="68"/>
      <c r="J3081" s="69"/>
      <c r="K3081" s="69"/>
      <c r="L3081" s="70"/>
      <c r="M3081" s="70"/>
      <c r="N3081" s="68"/>
      <c r="O3081" s="68"/>
      <c r="P3081" s="70"/>
    </row>
    <row r="3082" spans="1:16" x14ac:dyDescent="0.25">
      <c r="A3082" s="61">
        <v>43077</v>
      </c>
      <c r="B3082" s="64" t="str">
        <f t="shared" si="97"/>
        <v>sexta-feira</v>
      </c>
      <c r="C3082" s="49">
        <v>5.0900000000000001E-2</v>
      </c>
      <c r="D3082" s="51">
        <v>5.21E-2</v>
      </c>
      <c r="E3082" s="48">
        <v>2178.27</v>
      </c>
      <c r="F3082" s="48">
        <v>2161.8000000000002</v>
      </c>
      <c r="G3082" s="52">
        <v>2160.7600000000002</v>
      </c>
      <c r="I3082" s="68"/>
      <c r="J3082" s="69"/>
      <c r="K3082" s="69"/>
      <c r="L3082" s="70"/>
      <c r="M3082" s="70"/>
      <c r="N3082" s="68"/>
      <c r="O3082" s="68"/>
      <c r="P3082" s="70"/>
    </row>
    <row r="3083" spans="1:16" x14ac:dyDescent="0.25">
      <c r="A3083" s="61">
        <v>43080</v>
      </c>
      <c r="B3083" s="64" t="str">
        <f t="shared" si="97"/>
        <v>segunda-feira</v>
      </c>
      <c r="C3083" s="49">
        <v>5.0999999999999997E-2</v>
      </c>
      <c r="D3083" s="51">
        <v>5.2199999999999996E-2</v>
      </c>
      <c r="E3083" s="48">
        <v>2177.52</v>
      </c>
      <c r="F3083" s="48">
        <v>2161.0700000000002</v>
      </c>
      <c r="G3083" s="52">
        <v>2160.4299999999998</v>
      </c>
      <c r="I3083" s="68"/>
      <c r="J3083" s="69"/>
      <c r="K3083" s="69"/>
      <c r="L3083" s="70"/>
      <c r="M3083" s="70"/>
      <c r="N3083" s="68"/>
      <c r="O3083" s="68"/>
      <c r="P3083" s="70"/>
    </row>
    <row r="3084" spans="1:16" x14ac:dyDescent="0.25">
      <c r="A3084" s="61">
        <v>43081</v>
      </c>
      <c r="B3084" s="64" t="str">
        <f t="shared" si="97"/>
        <v>terça-feira</v>
      </c>
      <c r="C3084" s="49">
        <v>5.1699999999999996E-2</v>
      </c>
      <c r="D3084" s="51">
        <v>5.2900000000000003E-2</v>
      </c>
      <c r="E3084" s="48">
        <v>2168.54</v>
      </c>
      <c r="F3084" s="48">
        <v>2152.1799999999998</v>
      </c>
      <c r="G3084" s="52">
        <v>2151.54</v>
      </c>
      <c r="I3084" s="68"/>
      <c r="J3084" s="69"/>
      <c r="K3084" s="69"/>
      <c r="L3084" s="70"/>
      <c r="M3084" s="70"/>
      <c r="N3084" s="68"/>
      <c r="O3084" s="68"/>
      <c r="P3084" s="70"/>
    </row>
    <row r="3085" spans="1:16" x14ac:dyDescent="0.25">
      <c r="A3085" s="61">
        <v>43082</v>
      </c>
      <c r="B3085" s="64" t="str">
        <f t="shared" si="97"/>
        <v>quarta-feira</v>
      </c>
      <c r="C3085" s="49">
        <v>5.1500000000000004E-2</v>
      </c>
      <c r="D3085" s="51">
        <v>5.2699999999999997E-2</v>
      </c>
      <c r="E3085" s="48">
        <v>2171.92</v>
      </c>
      <c r="F3085" s="48">
        <v>2155.54</v>
      </c>
      <c r="G3085" s="52">
        <v>2154.9</v>
      </c>
      <c r="I3085" s="68"/>
      <c r="J3085" s="69"/>
      <c r="K3085" s="69"/>
      <c r="L3085" s="70"/>
      <c r="M3085" s="70"/>
      <c r="N3085" s="68"/>
      <c r="O3085" s="68"/>
      <c r="P3085" s="70"/>
    </row>
    <row r="3086" spans="1:16" x14ac:dyDescent="0.25">
      <c r="A3086" s="61">
        <v>43083</v>
      </c>
      <c r="B3086" s="64" t="str">
        <f t="shared" si="97"/>
        <v>quinta-feira</v>
      </c>
      <c r="C3086" s="49">
        <v>5.21E-2</v>
      </c>
      <c r="D3086" s="51">
        <v>5.33E-2</v>
      </c>
      <c r="E3086" s="48">
        <v>2164.35</v>
      </c>
      <c r="F3086" s="48">
        <v>2148.04</v>
      </c>
      <c r="G3086" s="52">
        <v>2147.4</v>
      </c>
      <c r="I3086" s="68"/>
      <c r="J3086" s="69"/>
      <c r="K3086" s="69"/>
      <c r="L3086" s="70"/>
      <c r="M3086" s="70"/>
      <c r="N3086" s="68"/>
      <c r="O3086" s="68"/>
      <c r="P3086" s="70"/>
    </row>
    <row r="3087" spans="1:16" x14ac:dyDescent="0.25">
      <c r="A3087" s="61">
        <v>43084</v>
      </c>
      <c r="B3087" s="64" t="str">
        <f t="shared" si="97"/>
        <v>sexta-feira</v>
      </c>
      <c r="C3087" s="49">
        <v>5.2400000000000002E-2</v>
      </c>
      <c r="D3087" s="51">
        <v>5.3600000000000002E-2</v>
      </c>
      <c r="E3087" s="48">
        <v>2161.2600000000002</v>
      </c>
      <c r="F3087" s="48">
        <v>2144.9899999999998</v>
      </c>
      <c r="G3087" s="52">
        <v>2143.9899999999998</v>
      </c>
      <c r="I3087" s="68"/>
      <c r="J3087" s="69"/>
      <c r="K3087" s="69"/>
      <c r="L3087" s="70"/>
      <c r="M3087" s="70"/>
      <c r="N3087" s="68"/>
      <c r="O3087" s="68"/>
      <c r="P3087" s="70"/>
    </row>
    <row r="3088" spans="1:16" x14ac:dyDescent="0.25">
      <c r="A3088" s="61">
        <v>43087</v>
      </c>
      <c r="B3088" s="64" t="str">
        <f t="shared" si="97"/>
        <v>segunda-feira</v>
      </c>
      <c r="C3088" s="49">
        <v>5.1699999999999996E-2</v>
      </c>
      <c r="D3088" s="51">
        <v>5.2900000000000003E-2</v>
      </c>
      <c r="E3088" s="48">
        <v>2171.44</v>
      </c>
      <c r="F3088" s="48">
        <v>2155.09</v>
      </c>
      <c r="G3088" s="52">
        <v>2154.4699999999998</v>
      </c>
      <c r="I3088" s="68"/>
      <c r="J3088" s="69"/>
      <c r="K3088" s="69"/>
      <c r="L3088" s="70"/>
      <c r="M3088" s="70"/>
      <c r="N3088" s="68"/>
      <c r="O3088" s="68"/>
      <c r="P3088" s="70"/>
    </row>
    <row r="3089" spans="1:16" x14ac:dyDescent="0.25">
      <c r="A3089" s="61">
        <v>43088</v>
      </c>
      <c r="B3089" s="64" t="str">
        <f t="shared" si="97"/>
        <v>terça-feira</v>
      </c>
      <c r="C3089" s="49">
        <v>5.21E-2</v>
      </c>
      <c r="D3089" s="51">
        <v>5.33E-2</v>
      </c>
      <c r="E3089" s="48">
        <v>2166.6</v>
      </c>
      <c r="F3089" s="48">
        <v>2150.31</v>
      </c>
      <c r="G3089" s="52">
        <v>2149.6799999999998</v>
      </c>
      <c r="I3089" s="68"/>
      <c r="J3089" s="69"/>
      <c r="K3089" s="69"/>
      <c r="L3089" s="70"/>
      <c r="M3089" s="70"/>
      <c r="N3089" s="68"/>
      <c r="O3089" s="68"/>
      <c r="P3089" s="70"/>
    </row>
    <row r="3090" spans="1:16" x14ac:dyDescent="0.25">
      <c r="A3090" s="61">
        <v>43089</v>
      </c>
      <c r="B3090" s="64" t="str">
        <f t="shared" si="97"/>
        <v>quarta-feira</v>
      </c>
      <c r="C3090" s="49">
        <v>5.2000000000000005E-2</v>
      </c>
      <c r="D3090" s="51">
        <v>5.3200000000000004E-2</v>
      </c>
      <c r="E3090" s="48">
        <v>2168.59</v>
      </c>
      <c r="F3090" s="48">
        <v>2152.29</v>
      </c>
      <c r="G3090" s="52">
        <v>2151.66</v>
      </c>
      <c r="I3090" s="68"/>
      <c r="J3090" s="69"/>
      <c r="K3090" s="69"/>
      <c r="L3090" s="70"/>
      <c r="M3090" s="70"/>
      <c r="N3090" s="68"/>
      <c r="O3090" s="68"/>
      <c r="P3090" s="70"/>
    </row>
    <row r="3091" spans="1:16" x14ac:dyDescent="0.25">
      <c r="A3091" s="61">
        <v>43090</v>
      </c>
      <c r="B3091" s="64" t="str">
        <f t="shared" si="97"/>
        <v>quinta-feira</v>
      </c>
      <c r="C3091" s="49">
        <v>5.1799999999999999E-2</v>
      </c>
      <c r="D3091" s="51">
        <v>5.2999999999999999E-2</v>
      </c>
      <c r="E3091" s="48">
        <v>2171.94</v>
      </c>
      <c r="F3091" s="48">
        <v>2155.62</v>
      </c>
      <c r="G3091" s="52">
        <v>2154.9899999999998</v>
      </c>
      <c r="I3091" s="68"/>
      <c r="J3091" s="69"/>
      <c r="K3091" s="69"/>
      <c r="L3091" s="70"/>
      <c r="M3091" s="70"/>
      <c r="N3091" s="68"/>
      <c r="O3091" s="68"/>
      <c r="P3091" s="70"/>
    </row>
    <row r="3092" spans="1:16" x14ac:dyDescent="0.25">
      <c r="A3092" s="61">
        <v>43091</v>
      </c>
      <c r="B3092" s="64" t="str">
        <f t="shared" si="97"/>
        <v>sexta-feira</v>
      </c>
      <c r="C3092" s="49">
        <v>5.1500000000000004E-2</v>
      </c>
      <c r="D3092" s="51">
        <v>5.2699999999999997E-2</v>
      </c>
      <c r="E3092" s="48">
        <v>2177.16</v>
      </c>
      <c r="F3092" s="48">
        <v>2160.81</v>
      </c>
      <c r="G3092" s="52">
        <v>2159.64</v>
      </c>
      <c r="I3092" s="68"/>
      <c r="J3092" s="69"/>
      <c r="K3092" s="69"/>
      <c r="L3092" s="70"/>
      <c r="M3092" s="70"/>
      <c r="N3092" s="68"/>
      <c r="O3092" s="68"/>
      <c r="P3092" s="70"/>
    </row>
    <row r="3093" spans="1:16" x14ac:dyDescent="0.25">
      <c r="A3093" s="61">
        <v>43095</v>
      </c>
      <c r="B3093" s="64" t="str">
        <f t="shared" si="97"/>
        <v>terça-feira</v>
      </c>
      <c r="C3093" s="49">
        <v>5.1900000000000002E-2</v>
      </c>
      <c r="D3093" s="51">
        <v>5.3099999999999994E-2</v>
      </c>
      <c r="E3093" s="48">
        <v>2172.31</v>
      </c>
      <c r="F3093" s="48">
        <v>2156.0100000000002</v>
      </c>
      <c r="G3093" s="52">
        <v>2155.38</v>
      </c>
      <c r="I3093" s="68"/>
      <c r="J3093" s="69"/>
      <c r="K3093" s="69"/>
      <c r="L3093" s="70"/>
      <c r="M3093" s="70"/>
      <c r="N3093" s="68"/>
      <c r="O3093" s="68"/>
      <c r="P3093" s="70"/>
    </row>
    <row r="3094" spans="1:16" x14ac:dyDescent="0.25">
      <c r="A3094" s="61">
        <v>43096</v>
      </c>
      <c r="B3094" s="64" t="str">
        <f t="shared" si="97"/>
        <v>quarta-feira</v>
      </c>
      <c r="C3094" s="49">
        <v>5.0900000000000001E-2</v>
      </c>
      <c r="D3094" s="51">
        <v>5.21E-2</v>
      </c>
      <c r="E3094" s="48">
        <v>2186.62</v>
      </c>
      <c r="F3094" s="48">
        <v>2170.1999999999998</v>
      </c>
      <c r="G3094" s="52">
        <v>2169.59</v>
      </c>
      <c r="I3094" s="68"/>
      <c r="J3094" s="69"/>
      <c r="K3094" s="69"/>
      <c r="L3094" s="70"/>
      <c r="M3094" s="70"/>
      <c r="N3094" s="68"/>
      <c r="O3094" s="68"/>
      <c r="P3094" s="70"/>
    </row>
    <row r="3095" spans="1:16" x14ac:dyDescent="0.25">
      <c r="A3095" s="61">
        <v>43097</v>
      </c>
      <c r="B3095" s="64" t="str">
        <f t="shared" si="97"/>
        <v>quinta-feira</v>
      </c>
      <c r="C3095" s="49">
        <v>5.0900000000000001E-2</v>
      </c>
      <c r="D3095" s="51">
        <v>5.21E-2</v>
      </c>
      <c r="E3095" s="48">
        <v>2188.4</v>
      </c>
      <c r="F3095" s="48">
        <v>2171.9899999999998</v>
      </c>
      <c r="G3095" s="52">
        <v>2170.1999999999998</v>
      </c>
      <c r="I3095" s="68"/>
      <c r="J3095" s="69"/>
      <c r="K3095" s="69"/>
      <c r="L3095" s="70"/>
      <c r="M3095" s="70"/>
      <c r="N3095" s="68"/>
      <c r="O3095" s="68"/>
      <c r="P3095" s="70"/>
    </row>
    <row r="3096" spans="1:16" x14ac:dyDescent="0.25">
      <c r="A3096" s="61">
        <v>43102</v>
      </c>
      <c r="B3096" s="64" t="str">
        <f t="shared" si="97"/>
        <v>terça-feira</v>
      </c>
      <c r="C3096" s="49">
        <v>5.0599999999999999E-2</v>
      </c>
      <c r="D3096" s="51">
        <v>5.1799999999999999E-2</v>
      </c>
      <c r="E3096" s="48">
        <v>2193.14</v>
      </c>
      <c r="F3096" s="48">
        <v>2176.6999999999998</v>
      </c>
      <c r="G3096" s="52">
        <v>2176.08</v>
      </c>
      <c r="I3096" s="68"/>
      <c r="J3096" s="69"/>
      <c r="K3096" s="69"/>
      <c r="L3096" s="70"/>
      <c r="M3096" s="70"/>
      <c r="N3096" s="68"/>
      <c r="O3096" s="68"/>
      <c r="P3096" s="70"/>
    </row>
    <row r="3097" spans="1:16" x14ac:dyDescent="0.25">
      <c r="A3097" s="61">
        <v>43103</v>
      </c>
      <c r="B3097" s="64" t="str">
        <f t="shared" si="97"/>
        <v>quarta-feira</v>
      </c>
      <c r="C3097" s="49">
        <v>4.99E-2</v>
      </c>
      <c r="D3097" s="51">
        <v>5.1100000000000007E-2</v>
      </c>
      <c r="E3097" s="48">
        <v>2203.4</v>
      </c>
      <c r="F3097" s="48">
        <v>2186.89</v>
      </c>
      <c r="G3097" s="52">
        <v>2186.27</v>
      </c>
      <c r="I3097" s="68"/>
      <c r="J3097" s="69"/>
      <c r="K3097" s="69"/>
      <c r="L3097" s="70"/>
      <c r="M3097" s="70"/>
      <c r="N3097" s="68"/>
      <c r="O3097" s="68"/>
      <c r="P3097" s="70"/>
    </row>
    <row r="3098" spans="1:16" x14ac:dyDescent="0.25">
      <c r="A3098" s="61">
        <v>43104</v>
      </c>
      <c r="B3098" s="64" t="str">
        <f t="shared" si="97"/>
        <v>quinta-feira</v>
      </c>
      <c r="C3098" s="49">
        <v>4.9800000000000004E-2</v>
      </c>
      <c r="D3098" s="51">
        <v>5.0999999999999997E-2</v>
      </c>
      <c r="E3098" s="48">
        <v>2205.39</v>
      </c>
      <c r="F3098" s="48">
        <v>2188.87</v>
      </c>
      <c r="G3098" s="52">
        <v>2188.25</v>
      </c>
      <c r="I3098" s="68"/>
      <c r="J3098" s="69"/>
      <c r="K3098" s="69"/>
      <c r="L3098" s="70"/>
      <c r="M3098" s="70"/>
      <c r="N3098" s="68"/>
      <c r="O3098" s="68"/>
      <c r="P3098" s="70"/>
    </row>
    <row r="3099" spans="1:16" x14ac:dyDescent="0.25">
      <c r="A3099" s="61">
        <v>43105</v>
      </c>
      <c r="B3099" s="64" t="str">
        <f t="shared" si="97"/>
        <v>sexta-feira</v>
      </c>
      <c r="C3099" s="49">
        <v>4.9200000000000001E-2</v>
      </c>
      <c r="D3099" s="51">
        <v>5.04E-2</v>
      </c>
      <c r="E3099" s="48">
        <v>2214.69</v>
      </c>
      <c r="F3099" s="48">
        <v>2198.1</v>
      </c>
      <c r="G3099" s="52">
        <v>2197.11</v>
      </c>
      <c r="I3099" s="68"/>
      <c r="J3099" s="69"/>
      <c r="K3099" s="69"/>
      <c r="L3099" s="70"/>
      <c r="M3099" s="70"/>
      <c r="N3099" s="68"/>
      <c r="O3099" s="68"/>
      <c r="P3099" s="70"/>
    </row>
    <row r="3100" spans="1:16" x14ac:dyDescent="0.25">
      <c r="A3100" s="61">
        <v>43108</v>
      </c>
      <c r="B3100" s="64" t="str">
        <f t="shared" si="97"/>
        <v>segunda-feira</v>
      </c>
      <c r="C3100" s="49">
        <v>4.8899999999999999E-2</v>
      </c>
      <c r="D3100" s="51">
        <v>5.0099999999999999E-2</v>
      </c>
      <c r="E3100" s="48">
        <v>2219.4699999999998</v>
      </c>
      <c r="F3100" s="48">
        <v>2202.84</v>
      </c>
      <c r="G3100" s="52">
        <v>2202.23</v>
      </c>
      <c r="I3100" s="68"/>
      <c r="J3100" s="69"/>
      <c r="K3100" s="69"/>
      <c r="L3100" s="70"/>
      <c r="M3100" s="70"/>
      <c r="N3100" s="68"/>
      <c r="O3100" s="68"/>
      <c r="P3100" s="70"/>
    </row>
    <row r="3101" spans="1:16" x14ac:dyDescent="0.25">
      <c r="A3101" s="61">
        <v>43109</v>
      </c>
      <c r="B3101" s="64" t="str">
        <f t="shared" si="97"/>
        <v>terça-feira</v>
      </c>
      <c r="C3101" s="49">
        <v>4.8499999999999995E-2</v>
      </c>
      <c r="D3101" s="51">
        <v>4.9699999999999994E-2</v>
      </c>
      <c r="E3101" s="48">
        <v>2225.64</v>
      </c>
      <c r="F3101" s="48">
        <v>2208.98</v>
      </c>
      <c r="G3101" s="52">
        <v>2208.37</v>
      </c>
      <c r="I3101" s="68"/>
      <c r="J3101" s="69"/>
      <c r="K3101" s="69"/>
      <c r="L3101" s="70"/>
      <c r="M3101" s="70"/>
      <c r="N3101" s="68"/>
      <c r="O3101" s="68"/>
      <c r="P3101" s="70"/>
    </row>
    <row r="3102" spans="1:16" x14ac:dyDescent="0.25">
      <c r="A3102" s="61">
        <v>43110</v>
      </c>
      <c r="B3102" s="64" t="str">
        <f t="shared" si="97"/>
        <v>quarta-feira</v>
      </c>
      <c r="C3102" s="49">
        <v>4.87E-2</v>
      </c>
      <c r="D3102" s="51">
        <v>4.99E-2</v>
      </c>
      <c r="E3102" s="48">
        <v>2226.94</v>
      </c>
      <c r="F3102" s="48">
        <v>2210.27</v>
      </c>
      <c r="G3102" s="52">
        <v>2209.54</v>
      </c>
      <c r="I3102" s="68"/>
      <c r="J3102" s="69"/>
      <c r="K3102" s="69"/>
      <c r="L3102" s="70"/>
      <c r="M3102" s="70"/>
      <c r="N3102" s="68"/>
      <c r="O3102" s="68"/>
      <c r="P3102" s="70"/>
    </row>
    <row r="3103" spans="1:16" x14ac:dyDescent="0.25">
      <c r="A3103" s="61">
        <v>43111</v>
      </c>
      <c r="B3103" s="64" t="str">
        <f t="shared" si="97"/>
        <v>quinta-feira</v>
      </c>
      <c r="C3103" s="49">
        <v>4.8300000000000003E-2</v>
      </c>
      <c r="D3103" s="51">
        <v>4.9500000000000002E-2</v>
      </c>
      <c r="E3103" s="48">
        <v>2233.2600000000002</v>
      </c>
      <c r="F3103" s="48">
        <v>2216.5500000000002</v>
      </c>
      <c r="G3103" s="52">
        <v>2215.81</v>
      </c>
      <c r="I3103" s="68"/>
      <c r="J3103" s="69"/>
      <c r="K3103" s="69"/>
      <c r="L3103" s="70"/>
      <c r="M3103" s="70"/>
      <c r="N3103" s="68"/>
      <c r="O3103" s="68"/>
      <c r="P3103" s="70"/>
    </row>
    <row r="3104" spans="1:16" x14ac:dyDescent="0.25">
      <c r="A3104" s="61">
        <v>43112</v>
      </c>
      <c r="B3104" s="64" t="str">
        <f t="shared" si="97"/>
        <v>sexta-feira</v>
      </c>
      <c r="C3104" s="49">
        <v>4.7699999999999992E-2</v>
      </c>
      <c r="D3104" s="51">
        <v>4.8899999999999999E-2</v>
      </c>
      <c r="E3104" s="48">
        <v>2243.0300000000002</v>
      </c>
      <c r="F3104" s="48">
        <v>2226.2600000000002</v>
      </c>
      <c r="G3104" s="52">
        <v>2224.89</v>
      </c>
      <c r="I3104" s="68"/>
      <c r="J3104" s="69"/>
      <c r="K3104" s="69"/>
      <c r="L3104" s="70"/>
      <c r="M3104" s="70"/>
      <c r="N3104" s="68"/>
      <c r="O3104" s="68"/>
      <c r="P3104" s="70"/>
    </row>
    <row r="3105" spans="1:16" x14ac:dyDescent="0.25">
      <c r="A3105" s="61">
        <v>43115</v>
      </c>
      <c r="B3105" s="64" t="str">
        <f t="shared" si="97"/>
        <v>segunda-feira</v>
      </c>
      <c r="C3105" s="49">
        <v>4.7100000000000003E-2</v>
      </c>
      <c r="D3105" s="51">
        <v>4.8300000000000003E-2</v>
      </c>
      <c r="E3105" s="48">
        <v>2252.15</v>
      </c>
      <c r="F3105" s="48">
        <v>2235.3000000000002</v>
      </c>
      <c r="G3105" s="52">
        <v>2234.63</v>
      </c>
      <c r="I3105" s="68"/>
      <c r="J3105" s="69"/>
      <c r="K3105" s="69"/>
      <c r="L3105" s="70"/>
      <c r="M3105" s="70"/>
      <c r="N3105" s="68"/>
      <c r="O3105" s="68"/>
      <c r="P3105" s="70"/>
    </row>
    <row r="3106" spans="1:16" x14ac:dyDescent="0.25">
      <c r="A3106" s="61">
        <v>43116</v>
      </c>
      <c r="B3106" s="64" t="str">
        <f t="shared" si="97"/>
        <v>terça-feira</v>
      </c>
      <c r="C3106" s="49">
        <v>4.7599999999999996E-2</v>
      </c>
      <c r="D3106" s="51">
        <v>4.8799999999999996E-2</v>
      </c>
      <c r="E3106" s="48">
        <v>2245.7800000000002</v>
      </c>
      <c r="F3106" s="48">
        <v>2228.9899999999998</v>
      </c>
      <c r="G3106" s="52">
        <v>2228.3200000000002</v>
      </c>
      <c r="I3106" s="68"/>
      <c r="J3106" s="69"/>
      <c r="K3106" s="69"/>
      <c r="L3106" s="70"/>
      <c r="M3106" s="70"/>
      <c r="N3106" s="68"/>
      <c r="O3106" s="68"/>
      <c r="P3106" s="70"/>
    </row>
    <row r="3107" spans="1:16" x14ac:dyDescent="0.25">
      <c r="A3107" s="61">
        <v>43117</v>
      </c>
      <c r="B3107" s="64" t="str">
        <f t="shared" si="97"/>
        <v>quarta-feira</v>
      </c>
      <c r="C3107" s="49">
        <v>4.7300000000000002E-2</v>
      </c>
      <c r="D3107" s="51">
        <v>4.8499999999999995E-2</v>
      </c>
      <c r="E3107" s="48">
        <v>2250.66</v>
      </c>
      <c r="F3107" s="48">
        <v>2233.85</v>
      </c>
      <c r="G3107" s="52">
        <v>2233.1799999999998</v>
      </c>
      <c r="I3107" s="68"/>
      <c r="J3107" s="69"/>
      <c r="K3107" s="69"/>
      <c r="L3107" s="70"/>
      <c r="M3107" s="70"/>
      <c r="N3107" s="68"/>
      <c r="O3107" s="68"/>
      <c r="P3107" s="70"/>
    </row>
    <row r="3108" spans="1:16" x14ac:dyDescent="0.25">
      <c r="A3108" s="61">
        <v>43118</v>
      </c>
      <c r="B3108" s="64" t="str">
        <f t="shared" si="97"/>
        <v>quinta-feira</v>
      </c>
      <c r="C3108" s="49">
        <v>4.7400000000000005E-2</v>
      </c>
      <c r="D3108" s="51">
        <v>4.8600000000000004E-2</v>
      </c>
      <c r="E3108" s="48">
        <v>2249.92</v>
      </c>
      <c r="F3108" s="48">
        <v>2233.12</v>
      </c>
      <c r="G3108" s="52">
        <v>2232.4499999999998</v>
      </c>
      <c r="I3108" s="68"/>
      <c r="J3108" s="69"/>
      <c r="K3108" s="69"/>
      <c r="L3108" s="70"/>
      <c r="M3108" s="70"/>
      <c r="N3108" s="68"/>
      <c r="O3108" s="68"/>
      <c r="P3108" s="70"/>
    </row>
    <row r="3109" spans="1:16" x14ac:dyDescent="0.25">
      <c r="A3109" s="61">
        <v>43119</v>
      </c>
      <c r="B3109" s="64" t="str">
        <f t="shared" si="97"/>
        <v>sexta-feira</v>
      </c>
      <c r="C3109" s="49">
        <v>4.7199999999999999E-2</v>
      </c>
      <c r="D3109" s="51">
        <v>4.8399999999999999E-2</v>
      </c>
      <c r="E3109" s="48">
        <v>2253.91</v>
      </c>
      <c r="F3109" s="48">
        <v>2237.09</v>
      </c>
      <c r="G3109" s="52">
        <v>2235.92</v>
      </c>
      <c r="I3109" s="68"/>
      <c r="J3109" s="69"/>
      <c r="K3109" s="69"/>
      <c r="L3109" s="70"/>
      <c r="M3109" s="70"/>
      <c r="N3109" s="68"/>
      <c r="O3109" s="68"/>
      <c r="P3109" s="70"/>
    </row>
    <row r="3110" spans="1:16" x14ac:dyDescent="0.25">
      <c r="A3110" s="61">
        <v>43122</v>
      </c>
      <c r="B3110" s="64" t="str">
        <f t="shared" si="97"/>
        <v>segunda-feira</v>
      </c>
      <c r="C3110" s="49">
        <v>4.7500000000000001E-2</v>
      </c>
      <c r="D3110" s="51">
        <v>4.87E-2</v>
      </c>
      <c r="E3110" s="48">
        <v>2250.36</v>
      </c>
      <c r="F3110" s="48">
        <v>2233.58</v>
      </c>
      <c r="G3110" s="52">
        <v>2232.91</v>
      </c>
      <c r="I3110" s="68"/>
      <c r="J3110" s="69"/>
      <c r="K3110" s="69"/>
      <c r="L3110" s="70"/>
      <c r="M3110" s="70"/>
      <c r="N3110" s="68"/>
      <c r="O3110" s="68"/>
      <c r="P3110" s="70"/>
    </row>
    <row r="3111" spans="1:16" x14ac:dyDescent="0.25">
      <c r="A3111" s="61">
        <v>43123</v>
      </c>
      <c r="B3111" s="64" t="str">
        <f t="shared" si="97"/>
        <v>terça-feira</v>
      </c>
      <c r="C3111" s="49">
        <v>4.8099999999999997E-2</v>
      </c>
      <c r="D3111" s="51">
        <v>4.9299999999999997E-2</v>
      </c>
      <c r="E3111" s="48">
        <v>2242.62</v>
      </c>
      <c r="F3111" s="48">
        <v>2225.92</v>
      </c>
      <c r="G3111" s="52">
        <v>2225.25</v>
      </c>
      <c r="I3111" s="68"/>
      <c r="J3111" s="69"/>
      <c r="K3111" s="69"/>
      <c r="L3111" s="70"/>
      <c r="M3111" s="70"/>
      <c r="N3111" s="68"/>
      <c r="O3111" s="68"/>
      <c r="P3111" s="70"/>
    </row>
    <row r="3112" spans="1:16" x14ac:dyDescent="0.25">
      <c r="A3112" s="61">
        <v>43124</v>
      </c>
      <c r="B3112" s="64" t="str">
        <f t="shared" si="97"/>
        <v>quarta-feira</v>
      </c>
      <c r="C3112" s="49">
        <v>4.8600000000000004E-2</v>
      </c>
      <c r="D3112" s="51">
        <v>4.9800000000000004E-2</v>
      </c>
      <c r="E3112" s="48">
        <v>2237.31</v>
      </c>
      <c r="F3112" s="48">
        <v>2220.6799999999998</v>
      </c>
      <c r="G3112" s="52">
        <v>2219.2600000000002</v>
      </c>
      <c r="I3112" s="68"/>
      <c r="J3112" s="69"/>
      <c r="K3112" s="69"/>
      <c r="L3112" s="70"/>
      <c r="M3112" s="70"/>
      <c r="N3112" s="68"/>
      <c r="O3112" s="68"/>
      <c r="P3112" s="70"/>
    </row>
    <row r="3113" spans="1:16" x14ac:dyDescent="0.25">
      <c r="A3113" s="61">
        <v>43126</v>
      </c>
      <c r="B3113" s="64" t="str">
        <f t="shared" si="97"/>
        <v>sexta-feira</v>
      </c>
      <c r="C3113" s="49">
        <v>4.5899999999999996E-2</v>
      </c>
      <c r="D3113" s="51">
        <v>4.7100000000000003E-2</v>
      </c>
      <c r="E3113" s="48">
        <v>2276.52</v>
      </c>
      <c r="F3113" s="48">
        <v>2259.56</v>
      </c>
      <c r="G3113" s="52">
        <v>2258.3000000000002</v>
      </c>
      <c r="I3113" s="68"/>
      <c r="J3113" s="69"/>
      <c r="K3113" s="69"/>
      <c r="L3113" s="70"/>
      <c r="M3113" s="70"/>
      <c r="N3113" s="68"/>
      <c r="O3113" s="68"/>
      <c r="P3113" s="70"/>
    </row>
    <row r="3114" spans="1:16" x14ac:dyDescent="0.25">
      <c r="A3114" s="61">
        <v>43129</v>
      </c>
      <c r="B3114" s="64" t="str">
        <f t="shared" si="97"/>
        <v>segunda-feira</v>
      </c>
      <c r="C3114" s="49">
        <v>4.6600000000000003E-2</v>
      </c>
      <c r="D3114" s="51">
        <v>4.7800000000000002E-2</v>
      </c>
      <c r="E3114" s="48">
        <v>2267.31</v>
      </c>
      <c r="F3114" s="48">
        <v>2250.44</v>
      </c>
      <c r="G3114" s="52">
        <v>2249.7399999999998</v>
      </c>
      <c r="I3114" s="68"/>
      <c r="J3114" s="69"/>
      <c r="K3114" s="69"/>
      <c r="L3114" s="70"/>
      <c r="M3114" s="70"/>
      <c r="N3114" s="68"/>
      <c r="O3114" s="68"/>
      <c r="P3114" s="70"/>
    </row>
    <row r="3115" spans="1:16" x14ac:dyDescent="0.25">
      <c r="A3115" s="61">
        <v>43130</v>
      </c>
      <c r="B3115" s="64" t="str">
        <f t="shared" si="97"/>
        <v>terça-feira</v>
      </c>
      <c r="C3115" s="49">
        <v>4.6600000000000003E-2</v>
      </c>
      <c r="D3115" s="51">
        <v>4.7800000000000002E-2</v>
      </c>
      <c r="E3115" s="48">
        <v>2268</v>
      </c>
      <c r="F3115" s="48">
        <v>2251.14</v>
      </c>
      <c r="G3115" s="52">
        <v>2250.44</v>
      </c>
      <c r="I3115" s="68"/>
      <c r="J3115" s="69"/>
      <c r="K3115" s="69"/>
      <c r="L3115" s="70"/>
      <c r="M3115" s="70"/>
      <c r="N3115" s="68"/>
      <c r="O3115" s="68"/>
      <c r="P3115" s="70"/>
    </row>
    <row r="3116" spans="1:16" x14ac:dyDescent="0.25">
      <c r="A3116" s="61">
        <v>43131</v>
      </c>
      <c r="B3116" s="64" t="str">
        <f t="shared" si="97"/>
        <v>quarta-feira</v>
      </c>
      <c r="C3116" s="49">
        <v>4.6100000000000002E-2</v>
      </c>
      <c r="D3116" s="51">
        <v>4.7300000000000002E-2</v>
      </c>
      <c r="E3116" s="48">
        <v>2275.7600000000002</v>
      </c>
      <c r="F3116" s="48">
        <v>2258.85</v>
      </c>
      <c r="G3116" s="52">
        <v>2258.15</v>
      </c>
      <c r="I3116" s="68"/>
      <c r="J3116" s="69"/>
      <c r="K3116" s="69"/>
      <c r="L3116" s="70"/>
      <c r="M3116" s="70"/>
      <c r="N3116" s="68"/>
      <c r="O3116" s="68"/>
      <c r="P3116" s="70"/>
    </row>
    <row r="3117" spans="1:16" x14ac:dyDescent="0.25">
      <c r="A3117" s="61">
        <v>43132</v>
      </c>
      <c r="B3117" s="64" t="str">
        <f t="shared" si="97"/>
        <v>quinta-feira</v>
      </c>
      <c r="C3117" s="49">
        <v>4.6199999999999998E-2</v>
      </c>
      <c r="D3117" s="51">
        <v>4.7400000000000005E-2</v>
      </c>
      <c r="E3117" s="48">
        <v>2276.31</v>
      </c>
      <c r="F3117" s="48">
        <v>2259.41</v>
      </c>
      <c r="G3117" s="52">
        <v>2257.44</v>
      </c>
      <c r="I3117" s="68"/>
      <c r="J3117" s="69"/>
      <c r="K3117" s="69"/>
      <c r="L3117" s="70"/>
      <c r="M3117" s="70"/>
      <c r="N3117" s="68"/>
      <c r="O3117" s="68"/>
      <c r="P3117" s="70"/>
    </row>
    <row r="3118" spans="1:16" x14ac:dyDescent="0.25">
      <c r="A3118" s="61">
        <v>43136</v>
      </c>
      <c r="B3118" s="64" t="str">
        <f t="shared" si="97"/>
        <v>segunda-feira</v>
      </c>
      <c r="C3118" s="49">
        <v>4.7E-2</v>
      </c>
      <c r="D3118" s="51">
        <v>4.82E-2</v>
      </c>
      <c r="E3118" s="48">
        <v>2265.7199999999998</v>
      </c>
      <c r="F3118" s="48">
        <v>2248.92</v>
      </c>
      <c r="G3118" s="52">
        <v>2248.2199999999998</v>
      </c>
      <c r="I3118" s="68"/>
      <c r="J3118" s="69"/>
      <c r="K3118" s="69"/>
      <c r="L3118" s="70"/>
      <c r="M3118" s="70"/>
      <c r="N3118" s="68"/>
      <c r="O3118" s="68"/>
      <c r="P3118" s="70"/>
    </row>
    <row r="3119" spans="1:16" x14ac:dyDescent="0.25">
      <c r="A3119" s="61">
        <v>43137</v>
      </c>
      <c r="B3119" s="64" t="str">
        <f t="shared" si="97"/>
        <v>terça-feira</v>
      </c>
      <c r="C3119" s="49">
        <v>4.7599999999999996E-2</v>
      </c>
      <c r="D3119" s="51">
        <v>4.8799999999999996E-2</v>
      </c>
      <c r="E3119" s="48">
        <v>2258</v>
      </c>
      <c r="F3119" s="48">
        <v>2241.29</v>
      </c>
      <c r="G3119" s="52">
        <v>2240.58</v>
      </c>
      <c r="I3119" s="68"/>
      <c r="J3119" s="69"/>
      <c r="K3119" s="69"/>
      <c r="L3119" s="70"/>
      <c r="M3119" s="70"/>
      <c r="N3119" s="68"/>
      <c r="O3119" s="68"/>
      <c r="P3119" s="70"/>
    </row>
    <row r="3120" spans="1:16" x14ac:dyDescent="0.25">
      <c r="A3120" s="61">
        <v>43138</v>
      </c>
      <c r="B3120" s="64" t="str">
        <f t="shared" si="97"/>
        <v>quarta-feira</v>
      </c>
      <c r="C3120" s="49">
        <v>4.6399999999999997E-2</v>
      </c>
      <c r="D3120" s="51">
        <v>4.7599999999999996E-2</v>
      </c>
      <c r="E3120" s="48">
        <v>2275.56</v>
      </c>
      <c r="F3120" s="48">
        <v>2258.6999999999998</v>
      </c>
      <c r="G3120" s="52">
        <v>2258</v>
      </c>
      <c r="I3120" s="68"/>
      <c r="J3120" s="69"/>
      <c r="K3120" s="69"/>
      <c r="L3120" s="70"/>
      <c r="M3120" s="70"/>
      <c r="N3120" s="68"/>
      <c r="O3120" s="68"/>
      <c r="P3120" s="70"/>
    </row>
    <row r="3121" spans="1:16" x14ac:dyDescent="0.25">
      <c r="A3121" s="61">
        <v>43139</v>
      </c>
      <c r="B3121" s="64" t="str">
        <f t="shared" si="97"/>
        <v>quinta-feira</v>
      </c>
      <c r="C3121" s="49">
        <v>4.6900000000000004E-2</v>
      </c>
      <c r="D3121" s="51">
        <v>4.8099999999999997E-2</v>
      </c>
      <c r="E3121" s="48">
        <v>2267.4</v>
      </c>
      <c r="F3121" s="48">
        <v>2250.62</v>
      </c>
      <c r="G3121" s="52">
        <v>2249.9899999999998</v>
      </c>
      <c r="I3121" s="68"/>
      <c r="J3121" s="69"/>
      <c r="K3121" s="69"/>
      <c r="L3121" s="70"/>
      <c r="M3121" s="70"/>
      <c r="N3121" s="68"/>
      <c r="O3121" s="68"/>
      <c r="P3121" s="70"/>
    </row>
    <row r="3122" spans="1:16" x14ac:dyDescent="0.25">
      <c r="A3122" s="61">
        <v>43140</v>
      </c>
      <c r="B3122" s="64" t="str">
        <f t="shared" si="97"/>
        <v>sexta-feira</v>
      </c>
      <c r="C3122" s="49">
        <v>4.7500000000000001E-2</v>
      </c>
      <c r="D3122" s="51">
        <v>4.87E-2</v>
      </c>
      <c r="E3122" s="48">
        <v>2260.46</v>
      </c>
      <c r="F3122" s="48">
        <v>2243.75</v>
      </c>
      <c r="G3122" s="52">
        <v>2242.2800000000002</v>
      </c>
      <c r="I3122" s="68"/>
      <c r="J3122" s="69"/>
      <c r="K3122" s="69"/>
      <c r="L3122" s="70"/>
      <c r="M3122" s="70"/>
      <c r="N3122" s="68"/>
      <c r="O3122" s="68"/>
      <c r="P3122" s="70"/>
    </row>
    <row r="3123" spans="1:16" x14ac:dyDescent="0.25">
      <c r="A3123" s="61">
        <v>43145</v>
      </c>
      <c r="B3123" s="64" t="str">
        <f t="shared" si="97"/>
        <v>quarta-feira</v>
      </c>
      <c r="C3123" s="49">
        <v>4.7300000000000002E-2</v>
      </c>
      <c r="D3123" s="51">
        <v>4.8499999999999995E-2</v>
      </c>
      <c r="E3123" s="48">
        <v>2263.89</v>
      </c>
      <c r="F3123" s="48">
        <v>2247.16</v>
      </c>
      <c r="G3123" s="52">
        <v>2246.5300000000002</v>
      </c>
      <c r="I3123" s="68"/>
      <c r="J3123" s="69"/>
      <c r="K3123" s="69"/>
      <c r="L3123" s="70"/>
      <c r="M3123" s="70"/>
      <c r="N3123" s="68"/>
      <c r="O3123" s="68"/>
      <c r="P3123" s="70"/>
    </row>
    <row r="3124" spans="1:16" x14ac:dyDescent="0.25">
      <c r="A3124" s="61">
        <v>43146</v>
      </c>
      <c r="B3124" s="64" t="str">
        <f t="shared" si="97"/>
        <v>quinta-feira</v>
      </c>
      <c r="C3124" s="49">
        <v>4.7800000000000002E-2</v>
      </c>
      <c r="D3124" s="51">
        <v>4.9000000000000002E-2</v>
      </c>
      <c r="E3124" s="48">
        <v>2257.64</v>
      </c>
      <c r="F3124" s="48">
        <v>2240.98</v>
      </c>
      <c r="G3124" s="52">
        <v>2240.23</v>
      </c>
      <c r="I3124" s="68"/>
      <c r="J3124" s="69"/>
      <c r="K3124" s="69"/>
      <c r="L3124" s="70"/>
      <c r="M3124" s="70"/>
      <c r="N3124" s="68"/>
      <c r="O3124" s="68"/>
      <c r="P3124" s="70"/>
    </row>
    <row r="3125" spans="1:16" x14ac:dyDescent="0.25">
      <c r="A3125" s="61">
        <v>43147</v>
      </c>
      <c r="B3125" s="64" t="str">
        <f t="shared" si="97"/>
        <v>sexta-feira</v>
      </c>
      <c r="C3125" s="49">
        <v>4.7E-2</v>
      </c>
      <c r="D3125" s="51">
        <v>4.82E-2</v>
      </c>
      <c r="E3125" s="48">
        <v>2270.21</v>
      </c>
      <c r="F3125" s="48">
        <v>2253.4499999999998</v>
      </c>
      <c r="G3125" s="52">
        <v>2252.0700000000002</v>
      </c>
      <c r="I3125" s="68"/>
      <c r="J3125" s="69"/>
      <c r="K3125" s="69"/>
      <c r="L3125" s="70"/>
      <c r="M3125" s="70"/>
      <c r="N3125" s="68"/>
      <c r="O3125" s="68"/>
      <c r="P3125" s="70"/>
    </row>
    <row r="3126" spans="1:16" x14ac:dyDescent="0.25">
      <c r="A3126" s="61">
        <v>43150</v>
      </c>
      <c r="B3126" s="64" t="str">
        <f t="shared" si="97"/>
        <v>segunda-feira</v>
      </c>
      <c r="C3126" s="49">
        <v>4.6600000000000003E-2</v>
      </c>
      <c r="D3126" s="51">
        <v>4.7800000000000002E-2</v>
      </c>
      <c r="E3126" s="48">
        <v>2276.56</v>
      </c>
      <c r="F3126" s="48">
        <v>2259.7600000000002</v>
      </c>
      <c r="G3126" s="52">
        <v>2259.02</v>
      </c>
      <c r="I3126" s="68"/>
      <c r="J3126" s="69"/>
      <c r="K3126" s="69"/>
      <c r="L3126" s="70"/>
      <c r="M3126" s="70"/>
      <c r="N3126" s="68"/>
      <c r="O3126" s="68"/>
      <c r="P3126" s="70"/>
    </row>
    <row r="3127" spans="1:16" x14ac:dyDescent="0.25">
      <c r="A3127" s="61">
        <v>43151</v>
      </c>
      <c r="B3127" s="64" t="str">
        <f t="shared" si="97"/>
        <v>terça-feira</v>
      </c>
      <c r="C3127" s="49">
        <v>4.7199999999999999E-2</v>
      </c>
      <c r="D3127" s="51">
        <v>4.8399999999999999E-2</v>
      </c>
      <c r="E3127" s="48">
        <v>2268.88</v>
      </c>
      <c r="F3127" s="48">
        <v>2252.16</v>
      </c>
      <c r="G3127" s="52">
        <v>2251.42</v>
      </c>
      <c r="I3127" s="68"/>
      <c r="J3127" s="69"/>
      <c r="K3127" s="69"/>
      <c r="L3127" s="70"/>
      <c r="M3127" s="70"/>
      <c r="N3127" s="68"/>
      <c r="O3127" s="68"/>
      <c r="P3127" s="70"/>
    </row>
    <row r="3128" spans="1:16" x14ac:dyDescent="0.25">
      <c r="A3128" s="61">
        <v>43152</v>
      </c>
      <c r="B3128" s="64" t="str">
        <f t="shared" si="97"/>
        <v>quarta-feira</v>
      </c>
      <c r="C3128" s="49">
        <v>4.7E-2</v>
      </c>
      <c r="D3128" s="51">
        <v>4.82E-2</v>
      </c>
      <c r="E3128" s="48">
        <v>2272.42</v>
      </c>
      <c r="F3128" s="48">
        <v>2255.6799999999998</v>
      </c>
      <c r="G3128" s="52">
        <v>2254.94</v>
      </c>
      <c r="I3128" s="68"/>
      <c r="J3128" s="69"/>
      <c r="K3128" s="69"/>
      <c r="L3128" s="70"/>
      <c r="M3128" s="70"/>
      <c r="N3128" s="68"/>
      <c r="O3128" s="68"/>
      <c r="P3128" s="70"/>
    </row>
    <row r="3129" spans="1:16" x14ac:dyDescent="0.25">
      <c r="A3129" s="61">
        <v>43153</v>
      </c>
      <c r="B3129" s="64" t="str">
        <f t="shared" si="97"/>
        <v>quinta-feira</v>
      </c>
      <c r="C3129" s="49">
        <v>4.7199999999999999E-2</v>
      </c>
      <c r="D3129" s="51">
        <v>4.8399999999999999E-2</v>
      </c>
      <c r="E3129" s="48">
        <v>2270.36</v>
      </c>
      <c r="F3129" s="48">
        <v>2253.65</v>
      </c>
      <c r="G3129" s="52">
        <v>2252.91</v>
      </c>
      <c r="I3129" s="68"/>
      <c r="J3129" s="69"/>
      <c r="K3129" s="69"/>
      <c r="L3129" s="70"/>
      <c r="M3129" s="70"/>
      <c r="N3129" s="68"/>
      <c r="O3129" s="68"/>
      <c r="P3129" s="70"/>
    </row>
    <row r="3130" spans="1:16" x14ac:dyDescent="0.25">
      <c r="A3130" s="61">
        <v>43154</v>
      </c>
      <c r="B3130" s="64" t="str">
        <f t="shared" si="97"/>
        <v>sexta-feira</v>
      </c>
      <c r="C3130" s="49">
        <v>4.6399999999999997E-2</v>
      </c>
      <c r="D3130" s="51">
        <v>4.7599999999999996E-2</v>
      </c>
      <c r="E3130" s="48">
        <v>2282.9699999999998</v>
      </c>
      <c r="F3130" s="48">
        <v>2266.16</v>
      </c>
      <c r="G3130" s="52">
        <v>2264.77</v>
      </c>
      <c r="I3130" s="68"/>
      <c r="J3130" s="69"/>
      <c r="K3130" s="69"/>
      <c r="L3130" s="70"/>
      <c r="M3130" s="70"/>
      <c r="N3130" s="68"/>
      <c r="O3130" s="68"/>
      <c r="P3130" s="70"/>
    </row>
    <row r="3131" spans="1:16" x14ac:dyDescent="0.25">
      <c r="A3131" s="61">
        <v>43157</v>
      </c>
      <c r="B3131" s="64" t="str">
        <f t="shared" si="97"/>
        <v>segunda-feira</v>
      </c>
      <c r="C3131" s="49">
        <v>4.6799999999999994E-2</v>
      </c>
      <c r="D3131" s="51">
        <v>4.8000000000000001E-2</v>
      </c>
      <c r="E3131" s="48">
        <v>2278.09</v>
      </c>
      <c r="F3131" s="48">
        <v>2261.33</v>
      </c>
      <c r="G3131" s="52">
        <v>2260.59</v>
      </c>
      <c r="I3131" s="68"/>
      <c r="J3131" s="69"/>
      <c r="K3131" s="69"/>
      <c r="L3131" s="70"/>
      <c r="M3131" s="70"/>
      <c r="N3131" s="68"/>
      <c r="O3131" s="68"/>
      <c r="P3131" s="70"/>
    </row>
    <row r="3132" spans="1:16" x14ac:dyDescent="0.25">
      <c r="A3132" s="61">
        <v>43158</v>
      </c>
      <c r="B3132" s="64" t="str">
        <f t="shared" si="97"/>
        <v>terça-feira</v>
      </c>
      <c r="C3132" s="49">
        <v>4.6699999999999998E-2</v>
      </c>
      <c r="D3132" s="51">
        <v>4.7899999999999998E-2</v>
      </c>
      <c r="E3132" s="48">
        <v>2279.4899999999998</v>
      </c>
      <c r="F3132" s="48">
        <v>2262.73</v>
      </c>
      <c r="G3132" s="52">
        <v>2262.0500000000002</v>
      </c>
      <c r="I3132" s="68"/>
      <c r="J3132" s="69"/>
      <c r="K3132" s="69"/>
      <c r="L3132" s="70"/>
      <c r="M3132" s="70"/>
      <c r="N3132" s="68"/>
      <c r="O3132" s="68"/>
      <c r="P3132" s="70"/>
    </row>
    <row r="3133" spans="1:16" x14ac:dyDescent="0.25">
      <c r="A3133" s="61">
        <v>43159</v>
      </c>
      <c r="B3133" s="64" t="str">
        <f t="shared" si="97"/>
        <v>quarta-feira</v>
      </c>
      <c r="C3133" s="49">
        <v>4.6600000000000003E-2</v>
      </c>
      <c r="D3133" s="51">
        <v>4.7800000000000002E-2</v>
      </c>
      <c r="E3133" s="48">
        <v>2281.58</v>
      </c>
      <c r="F3133" s="48">
        <v>2264.81</v>
      </c>
      <c r="G3133" s="52">
        <v>2264.13</v>
      </c>
      <c r="I3133" s="68"/>
      <c r="J3133" s="69"/>
      <c r="K3133" s="69"/>
      <c r="L3133" s="70"/>
      <c r="M3133" s="70"/>
      <c r="N3133" s="68"/>
      <c r="O3133" s="68"/>
      <c r="P3133" s="70"/>
    </row>
    <row r="3134" spans="1:16" x14ac:dyDescent="0.25">
      <c r="A3134" s="61">
        <v>43160</v>
      </c>
      <c r="B3134" s="64" t="str">
        <f t="shared" si="97"/>
        <v>quinta-feira</v>
      </c>
      <c r="C3134" s="49">
        <v>4.6900000000000004E-2</v>
      </c>
      <c r="D3134" s="51">
        <v>4.8099999999999997E-2</v>
      </c>
      <c r="E3134" s="48">
        <v>2278.0500000000002</v>
      </c>
      <c r="F3134" s="48">
        <v>2261.33</v>
      </c>
      <c r="G3134" s="52">
        <v>2260.64</v>
      </c>
      <c r="I3134" s="68"/>
      <c r="J3134" s="69"/>
      <c r="K3134" s="69"/>
      <c r="L3134" s="70"/>
      <c r="M3134" s="70"/>
      <c r="N3134" s="68"/>
      <c r="O3134" s="68"/>
      <c r="P3134" s="70"/>
    </row>
    <row r="3135" spans="1:16" x14ac:dyDescent="0.25">
      <c r="A3135" s="61">
        <v>43161</v>
      </c>
      <c r="B3135" s="64" t="str">
        <f t="shared" si="97"/>
        <v>sexta-feira</v>
      </c>
      <c r="C3135" s="49">
        <v>4.6600000000000003E-2</v>
      </c>
      <c r="D3135" s="51">
        <v>4.7800000000000002E-2</v>
      </c>
      <c r="E3135" s="48">
        <v>2283.48</v>
      </c>
      <c r="F3135" s="48">
        <v>2266.7199999999998</v>
      </c>
      <c r="G3135" s="52">
        <v>2265.5</v>
      </c>
      <c r="I3135" s="68"/>
      <c r="J3135" s="69"/>
      <c r="K3135" s="69"/>
      <c r="L3135" s="70"/>
      <c r="M3135" s="70"/>
      <c r="N3135" s="68"/>
      <c r="O3135" s="68"/>
      <c r="P3135" s="70"/>
    </row>
    <row r="3136" spans="1:16" x14ac:dyDescent="0.25">
      <c r="A3136" s="61">
        <v>43164</v>
      </c>
      <c r="B3136" s="64" t="str">
        <f t="shared" si="97"/>
        <v>segunda-feira</v>
      </c>
      <c r="C3136" s="49">
        <v>4.6300000000000001E-2</v>
      </c>
      <c r="D3136" s="51">
        <v>4.7500000000000001E-2</v>
      </c>
      <c r="E3136" s="48">
        <v>2288.37</v>
      </c>
      <c r="F3136" s="48">
        <v>2271.58</v>
      </c>
      <c r="G3136" s="52">
        <v>2270.89</v>
      </c>
      <c r="I3136" s="68"/>
      <c r="J3136" s="69"/>
      <c r="K3136" s="69"/>
      <c r="L3136" s="70"/>
      <c r="M3136" s="70"/>
      <c r="N3136" s="68"/>
      <c r="O3136" s="68"/>
      <c r="P3136" s="70"/>
    </row>
    <row r="3137" spans="1:16" x14ac:dyDescent="0.25">
      <c r="A3137" s="61">
        <v>43165</v>
      </c>
      <c r="B3137" s="64" t="str">
        <f t="shared" si="97"/>
        <v>terça-feira</v>
      </c>
      <c r="C3137" s="49">
        <v>4.6100000000000002E-2</v>
      </c>
      <c r="D3137" s="51">
        <v>4.7300000000000002E-2</v>
      </c>
      <c r="E3137" s="48">
        <v>2291.86</v>
      </c>
      <c r="F3137" s="48">
        <v>2275.0500000000002</v>
      </c>
      <c r="G3137" s="52">
        <v>2274.37</v>
      </c>
      <c r="I3137" s="68"/>
      <c r="J3137" s="69"/>
      <c r="K3137" s="69"/>
      <c r="L3137" s="70"/>
      <c r="M3137" s="70"/>
      <c r="N3137" s="68"/>
      <c r="O3137" s="68"/>
      <c r="P3137" s="70"/>
    </row>
    <row r="3138" spans="1:16" x14ac:dyDescent="0.25">
      <c r="A3138" s="61">
        <v>43166</v>
      </c>
      <c r="B3138" s="64" t="str">
        <f t="shared" si="97"/>
        <v>quarta-feira</v>
      </c>
      <c r="C3138" s="49">
        <v>4.6500000000000007E-2</v>
      </c>
      <c r="D3138" s="51">
        <v>4.7699999999999992E-2</v>
      </c>
      <c r="E3138" s="48">
        <v>2286.9299999999998</v>
      </c>
      <c r="F3138" s="48">
        <v>2270.17</v>
      </c>
      <c r="G3138" s="52">
        <v>2269.48</v>
      </c>
      <c r="I3138" s="68"/>
      <c r="J3138" s="69"/>
      <c r="K3138" s="69"/>
      <c r="L3138" s="70"/>
      <c r="M3138" s="70"/>
      <c r="N3138" s="68"/>
      <c r="O3138" s="68"/>
      <c r="P3138" s="70"/>
    </row>
    <row r="3139" spans="1:16" x14ac:dyDescent="0.25">
      <c r="A3139" s="61">
        <v>43167</v>
      </c>
      <c r="B3139" s="64" t="str">
        <f t="shared" ref="B3139:B3202" si="98">TEXT(A3139,"dddd")</f>
        <v>quinta-feira</v>
      </c>
      <c r="C3139" s="49">
        <v>4.6300000000000001E-2</v>
      </c>
      <c r="D3139" s="51">
        <v>4.7500000000000001E-2</v>
      </c>
      <c r="E3139" s="48">
        <v>2290.41</v>
      </c>
      <c r="F3139" s="48">
        <v>2273.64</v>
      </c>
      <c r="G3139" s="52">
        <v>2272.9499999999998</v>
      </c>
      <c r="I3139" s="68"/>
      <c r="J3139" s="69"/>
      <c r="K3139" s="69"/>
      <c r="L3139" s="70"/>
      <c r="M3139" s="70"/>
      <c r="N3139" s="68"/>
      <c r="O3139" s="68"/>
      <c r="P3139" s="70"/>
    </row>
    <row r="3140" spans="1:16" x14ac:dyDescent="0.25">
      <c r="A3140" s="61">
        <v>43168</v>
      </c>
      <c r="B3140" s="64" t="str">
        <f t="shared" si="98"/>
        <v>sexta-feira</v>
      </c>
      <c r="C3140" s="49">
        <v>4.6199999999999998E-2</v>
      </c>
      <c r="D3140" s="51">
        <v>4.7400000000000005E-2</v>
      </c>
      <c r="E3140" s="48">
        <v>2292.83</v>
      </c>
      <c r="F3140" s="48">
        <v>2276.0500000000002</v>
      </c>
      <c r="G3140" s="52">
        <v>2274.85</v>
      </c>
      <c r="I3140" s="68"/>
      <c r="J3140" s="69"/>
      <c r="K3140" s="69"/>
      <c r="L3140" s="70"/>
      <c r="M3140" s="70"/>
      <c r="N3140" s="68"/>
      <c r="O3140" s="68"/>
      <c r="P3140" s="70"/>
    </row>
    <row r="3141" spans="1:16" x14ac:dyDescent="0.25">
      <c r="A3141" s="61">
        <v>43171</v>
      </c>
      <c r="B3141" s="64" t="str">
        <f t="shared" si="98"/>
        <v>segunda-feira</v>
      </c>
      <c r="C3141" s="49">
        <v>4.5999999999999999E-2</v>
      </c>
      <c r="D3141" s="51">
        <v>4.7199999999999999E-2</v>
      </c>
      <c r="E3141" s="48">
        <v>2296.31</v>
      </c>
      <c r="F3141" s="48">
        <v>2279.5100000000002</v>
      </c>
      <c r="G3141" s="52">
        <v>2278.84</v>
      </c>
      <c r="I3141" s="68"/>
      <c r="J3141" s="69"/>
      <c r="K3141" s="69"/>
      <c r="L3141" s="70"/>
      <c r="M3141" s="70"/>
      <c r="N3141" s="68"/>
      <c r="O3141" s="68"/>
      <c r="P3141" s="70"/>
    </row>
    <row r="3142" spans="1:16" x14ac:dyDescent="0.25">
      <c r="A3142" s="61">
        <v>43172</v>
      </c>
      <c r="B3142" s="64" t="str">
        <f t="shared" si="98"/>
        <v>terça-feira</v>
      </c>
      <c r="C3142" s="49">
        <v>4.6199999999999998E-2</v>
      </c>
      <c r="D3142" s="51">
        <v>4.7400000000000005E-2</v>
      </c>
      <c r="E3142" s="48">
        <v>2294.1799999999998</v>
      </c>
      <c r="F3142" s="48">
        <v>2277.41</v>
      </c>
      <c r="G3142" s="52">
        <v>2276.73</v>
      </c>
      <c r="I3142" s="68"/>
      <c r="J3142" s="69"/>
      <c r="K3142" s="69"/>
      <c r="L3142" s="70"/>
      <c r="M3142" s="70"/>
      <c r="N3142" s="68"/>
      <c r="O3142" s="68"/>
      <c r="P3142" s="70"/>
    </row>
    <row r="3143" spans="1:16" x14ac:dyDescent="0.25">
      <c r="A3143" s="61">
        <v>43173</v>
      </c>
      <c r="B3143" s="64" t="str">
        <f t="shared" si="98"/>
        <v>quarta-feira</v>
      </c>
      <c r="C3143" s="49">
        <v>4.5999999999999999E-2</v>
      </c>
      <c r="D3143" s="51">
        <v>4.7199999999999999E-2</v>
      </c>
      <c r="E3143" s="48">
        <v>2297.66</v>
      </c>
      <c r="F3143" s="48">
        <v>2280.87</v>
      </c>
      <c r="G3143" s="52">
        <v>2280.19</v>
      </c>
      <c r="I3143" s="68"/>
      <c r="J3143" s="69"/>
      <c r="K3143" s="69"/>
      <c r="L3143" s="70"/>
      <c r="M3143" s="70"/>
      <c r="N3143" s="68"/>
      <c r="O3143" s="68"/>
      <c r="P3143" s="70"/>
    </row>
    <row r="3144" spans="1:16" x14ac:dyDescent="0.25">
      <c r="A3144" s="61">
        <v>43174</v>
      </c>
      <c r="B3144" s="64" t="str">
        <f t="shared" si="98"/>
        <v>quinta-feira</v>
      </c>
      <c r="C3144" s="49">
        <v>4.5999999999999999E-2</v>
      </c>
      <c r="D3144" s="51">
        <v>4.7199999999999999E-2</v>
      </c>
      <c r="E3144" s="48">
        <v>2298.17</v>
      </c>
      <c r="F3144" s="48">
        <v>2281.39</v>
      </c>
      <c r="G3144" s="52">
        <v>2280.87</v>
      </c>
      <c r="I3144" s="68"/>
      <c r="J3144" s="69"/>
      <c r="K3144" s="69"/>
      <c r="L3144" s="70"/>
      <c r="M3144" s="70"/>
      <c r="N3144" s="68"/>
      <c r="O3144" s="68"/>
      <c r="P3144" s="70"/>
    </row>
    <row r="3145" spans="1:16" x14ac:dyDescent="0.25">
      <c r="A3145" s="61">
        <v>43175</v>
      </c>
      <c r="B3145" s="64" t="str">
        <f t="shared" si="98"/>
        <v>sexta-feira</v>
      </c>
      <c r="C3145" s="49">
        <v>4.5700000000000005E-2</v>
      </c>
      <c r="D3145" s="51">
        <v>4.6900000000000004E-2</v>
      </c>
      <c r="E3145" s="48">
        <v>2303.11</v>
      </c>
      <c r="F3145" s="48">
        <v>2286.3000000000002</v>
      </c>
      <c r="G3145" s="52">
        <v>2285.5700000000002</v>
      </c>
      <c r="I3145" s="68"/>
      <c r="J3145" s="69"/>
      <c r="K3145" s="69"/>
      <c r="L3145" s="70"/>
      <c r="M3145" s="70"/>
      <c r="N3145" s="68"/>
      <c r="O3145" s="68"/>
      <c r="P3145" s="70"/>
    </row>
    <row r="3146" spans="1:16" x14ac:dyDescent="0.25">
      <c r="A3146" s="61">
        <v>43178</v>
      </c>
      <c r="B3146" s="64" t="str">
        <f t="shared" si="98"/>
        <v>segunda-feira</v>
      </c>
      <c r="C3146" s="49">
        <v>4.5400000000000003E-2</v>
      </c>
      <c r="D3146" s="51">
        <v>4.6600000000000003E-2</v>
      </c>
      <c r="E3146" s="48">
        <v>2307.85</v>
      </c>
      <c r="F3146" s="48">
        <v>2291</v>
      </c>
      <c r="G3146" s="52">
        <v>2290.4899999999998</v>
      </c>
      <c r="I3146" s="68"/>
      <c r="J3146" s="69"/>
      <c r="K3146" s="69"/>
      <c r="L3146" s="70"/>
      <c r="M3146" s="70"/>
      <c r="N3146" s="68"/>
      <c r="O3146" s="68"/>
      <c r="P3146" s="70"/>
    </row>
    <row r="3147" spans="1:16" x14ac:dyDescent="0.25">
      <c r="A3147" s="61">
        <v>43179</v>
      </c>
      <c r="B3147" s="64" t="str">
        <f t="shared" si="98"/>
        <v>terça-feira</v>
      </c>
      <c r="C3147" s="49">
        <v>4.58E-2</v>
      </c>
      <c r="D3147" s="51">
        <v>4.7E-2</v>
      </c>
      <c r="E3147" s="48">
        <v>2302.73</v>
      </c>
      <c r="F3147" s="48">
        <v>2285.94</v>
      </c>
      <c r="G3147" s="52">
        <v>2285.42</v>
      </c>
      <c r="I3147" s="68"/>
      <c r="J3147" s="69"/>
      <c r="K3147" s="69"/>
      <c r="L3147" s="70"/>
      <c r="M3147" s="70"/>
      <c r="N3147" s="68"/>
      <c r="O3147" s="68"/>
      <c r="P3147" s="70"/>
    </row>
    <row r="3148" spans="1:16" x14ac:dyDescent="0.25">
      <c r="A3148" s="61">
        <v>43180</v>
      </c>
      <c r="B3148" s="64" t="str">
        <f t="shared" si="98"/>
        <v>quarta-feira</v>
      </c>
      <c r="C3148" s="49">
        <v>4.6300000000000001E-2</v>
      </c>
      <c r="D3148" s="51">
        <v>4.7500000000000001E-2</v>
      </c>
      <c r="E3148" s="48">
        <v>2296.23</v>
      </c>
      <c r="F3148" s="48">
        <v>2279.5100000000002</v>
      </c>
      <c r="G3148" s="52">
        <v>2278.9899999999998</v>
      </c>
      <c r="I3148" s="68"/>
      <c r="J3148" s="69"/>
      <c r="K3148" s="69"/>
      <c r="L3148" s="70"/>
      <c r="M3148" s="70"/>
      <c r="N3148" s="68"/>
      <c r="O3148" s="68"/>
      <c r="P3148" s="70"/>
    </row>
    <row r="3149" spans="1:16" x14ac:dyDescent="0.25">
      <c r="A3149" s="61">
        <v>43181</v>
      </c>
      <c r="B3149" s="64" t="str">
        <f t="shared" si="98"/>
        <v>quinta-feira</v>
      </c>
      <c r="C3149" s="49">
        <v>4.5400000000000003E-2</v>
      </c>
      <c r="D3149" s="51">
        <v>4.6600000000000003E-2</v>
      </c>
      <c r="E3149" s="48">
        <v>2309.38</v>
      </c>
      <c r="F3149" s="48">
        <v>2292.56</v>
      </c>
      <c r="G3149" s="52">
        <v>2292.04</v>
      </c>
      <c r="I3149" s="68"/>
      <c r="J3149" s="69"/>
      <c r="K3149" s="69"/>
      <c r="L3149" s="70"/>
      <c r="M3149" s="70"/>
      <c r="N3149" s="68"/>
      <c r="O3149" s="68"/>
      <c r="P3149" s="70"/>
    </row>
    <row r="3150" spans="1:16" x14ac:dyDescent="0.25">
      <c r="A3150" s="61">
        <v>43182</v>
      </c>
      <c r="B3150" s="64" t="str">
        <f t="shared" si="98"/>
        <v>sexta-feira</v>
      </c>
      <c r="C3150" s="49">
        <v>4.4800000000000006E-2</v>
      </c>
      <c r="D3150" s="51">
        <v>4.5999999999999999E-2</v>
      </c>
      <c r="E3150" s="48">
        <v>2318.56</v>
      </c>
      <c r="F3150" s="48">
        <v>2301.6799999999998</v>
      </c>
      <c r="G3150" s="52">
        <v>2300.9499999999998</v>
      </c>
      <c r="I3150" s="68"/>
      <c r="J3150" s="69"/>
      <c r="K3150" s="69"/>
      <c r="L3150" s="70"/>
      <c r="M3150" s="70"/>
      <c r="N3150" s="68"/>
      <c r="O3150" s="68"/>
      <c r="P3150" s="70"/>
    </row>
    <row r="3151" spans="1:16" x14ac:dyDescent="0.25">
      <c r="A3151" s="61">
        <v>43185</v>
      </c>
      <c r="B3151" s="64" t="str">
        <f t="shared" si="98"/>
        <v>segunda-feira</v>
      </c>
      <c r="C3151" s="49">
        <v>4.3700000000000003E-2</v>
      </c>
      <c r="D3151" s="51">
        <v>4.4900000000000002E-2</v>
      </c>
      <c r="E3151" s="48">
        <v>2334.58</v>
      </c>
      <c r="F3151" s="48">
        <v>2317.5700000000002</v>
      </c>
      <c r="G3151" s="52">
        <v>2317.0700000000002</v>
      </c>
      <c r="I3151" s="68"/>
      <c r="J3151" s="69"/>
      <c r="K3151" s="69"/>
      <c r="L3151" s="70"/>
      <c r="M3151" s="70"/>
      <c r="N3151" s="68"/>
      <c r="O3151" s="68"/>
      <c r="P3151" s="70"/>
    </row>
    <row r="3152" spans="1:16" x14ac:dyDescent="0.25">
      <c r="A3152" s="61">
        <v>43186</v>
      </c>
      <c r="B3152" s="64" t="str">
        <f t="shared" si="98"/>
        <v>terça-feira</v>
      </c>
      <c r="C3152" s="49">
        <v>4.3299999999999998E-2</v>
      </c>
      <c r="D3152" s="51">
        <v>4.4500000000000005E-2</v>
      </c>
      <c r="E3152" s="48">
        <v>2340.7800000000002</v>
      </c>
      <c r="F3152" s="48">
        <v>2323.7199999999998</v>
      </c>
      <c r="G3152" s="52">
        <v>2323.2199999999998</v>
      </c>
      <c r="I3152" s="68"/>
      <c r="J3152" s="69"/>
      <c r="K3152" s="69"/>
      <c r="L3152" s="70"/>
      <c r="M3152" s="70"/>
      <c r="N3152" s="68"/>
      <c r="O3152" s="68"/>
      <c r="P3152" s="70"/>
    </row>
    <row r="3153" spans="1:16" x14ac:dyDescent="0.25">
      <c r="A3153" s="61">
        <v>43187</v>
      </c>
      <c r="B3153" s="64" t="str">
        <f t="shared" si="98"/>
        <v>quarta-feira</v>
      </c>
      <c r="C3153" s="49">
        <v>4.36E-2</v>
      </c>
      <c r="D3153" s="51">
        <v>4.4800000000000006E-2</v>
      </c>
      <c r="E3153" s="48">
        <v>2336.9899999999998</v>
      </c>
      <c r="F3153" s="48">
        <v>2319.98</v>
      </c>
      <c r="G3153" s="52">
        <v>2319.48</v>
      </c>
      <c r="I3153" s="68"/>
      <c r="J3153" s="69"/>
      <c r="K3153" s="69"/>
      <c r="L3153" s="70"/>
      <c r="M3153" s="70"/>
      <c r="N3153" s="68"/>
      <c r="O3153" s="68"/>
      <c r="P3153" s="70"/>
    </row>
    <row r="3154" spans="1:16" x14ac:dyDescent="0.25">
      <c r="A3154" s="61">
        <v>43188</v>
      </c>
      <c r="B3154" s="64" t="str">
        <f t="shared" si="98"/>
        <v>quinta-feira</v>
      </c>
      <c r="C3154" s="49">
        <v>4.4400000000000002E-2</v>
      </c>
      <c r="D3154" s="51">
        <v>4.5599999999999995E-2</v>
      </c>
      <c r="E3154" s="48">
        <v>2326.4299999999998</v>
      </c>
      <c r="F3154" s="48">
        <v>2309.52</v>
      </c>
      <c r="G3154" s="52">
        <v>2308.7199999999998</v>
      </c>
      <c r="I3154" s="68"/>
      <c r="J3154" s="69"/>
      <c r="K3154" s="69"/>
      <c r="L3154" s="70"/>
      <c r="M3154" s="70"/>
      <c r="N3154" s="68"/>
      <c r="O3154" s="68"/>
      <c r="P3154" s="70"/>
    </row>
    <row r="3155" spans="1:16" x14ac:dyDescent="0.25">
      <c r="A3155" s="61">
        <v>43192</v>
      </c>
      <c r="B3155" s="64" t="str">
        <f t="shared" si="98"/>
        <v>segunda-feira</v>
      </c>
      <c r="C3155" s="49">
        <v>4.4000000000000004E-2</v>
      </c>
      <c r="D3155" s="51">
        <v>4.5199999999999997E-2</v>
      </c>
      <c r="E3155" s="48">
        <v>2332.59</v>
      </c>
      <c r="F3155" s="48">
        <v>2315.64</v>
      </c>
      <c r="G3155" s="52">
        <v>2315.14</v>
      </c>
      <c r="I3155" s="68"/>
      <c r="J3155" s="69"/>
      <c r="K3155" s="69"/>
      <c r="L3155" s="70"/>
      <c r="M3155" s="70"/>
      <c r="N3155" s="68"/>
      <c r="O3155" s="68"/>
      <c r="P3155" s="70"/>
    </row>
    <row r="3156" spans="1:16" x14ac:dyDescent="0.25">
      <c r="A3156" s="61">
        <v>43193</v>
      </c>
      <c r="B3156" s="64" t="str">
        <f t="shared" si="98"/>
        <v>terça-feira</v>
      </c>
      <c r="C3156" s="49">
        <v>4.4000000000000004E-2</v>
      </c>
      <c r="D3156" s="51">
        <v>4.5199999999999997E-2</v>
      </c>
      <c r="E3156" s="48">
        <v>2333.09</v>
      </c>
      <c r="F3156" s="48">
        <v>2316.14</v>
      </c>
      <c r="G3156" s="52">
        <v>2315.64</v>
      </c>
      <c r="I3156" s="68"/>
      <c r="J3156" s="69"/>
      <c r="K3156" s="69"/>
      <c r="L3156" s="70"/>
      <c r="M3156" s="70"/>
      <c r="N3156" s="68"/>
      <c r="O3156" s="68"/>
      <c r="P3156" s="70"/>
    </row>
    <row r="3157" spans="1:16" x14ac:dyDescent="0.25">
      <c r="A3157" s="61">
        <v>43194</v>
      </c>
      <c r="B3157" s="64" t="str">
        <f t="shared" si="98"/>
        <v>quarta-feira</v>
      </c>
      <c r="C3157" s="49">
        <v>4.5599999999999995E-2</v>
      </c>
      <c r="D3157" s="51">
        <v>4.6799999999999994E-2</v>
      </c>
      <c r="E3157" s="48">
        <v>2311.0300000000002</v>
      </c>
      <c r="F3157" s="48">
        <v>2294.29</v>
      </c>
      <c r="G3157" s="52">
        <v>2293.77</v>
      </c>
      <c r="I3157" s="68"/>
      <c r="J3157" s="69"/>
      <c r="K3157" s="69"/>
      <c r="L3157" s="70"/>
      <c r="M3157" s="70"/>
      <c r="N3157" s="68"/>
      <c r="O3157" s="68"/>
      <c r="P3157" s="70"/>
    </row>
    <row r="3158" spans="1:16" x14ac:dyDescent="0.25">
      <c r="A3158" s="61">
        <v>43195</v>
      </c>
      <c r="B3158" s="64" t="str">
        <f t="shared" si="98"/>
        <v>quinta-feira</v>
      </c>
      <c r="C3158" s="49">
        <v>4.41E-2</v>
      </c>
      <c r="D3158" s="51">
        <v>4.53E-2</v>
      </c>
      <c r="E3158" s="48">
        <v>2332.67</v>
      </c>
      <c r="F3158" s="48">
        <v>2315.75</v>
      </c>
      <c r="G3158" s="52">
        <v>2315.2399999999998</v>
      </c>
      <c r="I3158" s="68"/>
      <c r="J3158" s="69"/>
      <c r="K3158" s="69"/>
      <c r="L3158" s="70"/>
      <c r="M3158" s="70"/>
      <c r="N3158" s="68"/>
      <c r="O3158" s="68"/>
      <c r="P3158" s="70"/>
    </row>
    <row r="3159" spans="1:16" x14ac:dyDescent="0.25">
      <c r="A3159" s="61">
        <v>43196</v>
      </c>
      <c r="B3159" s="64" t="str">
        <f t="shared" si="98"/>
        <v>sexta-feira</v>
      </c>
      <c r="C3159" s="49">
        <v>4.5100000000000001E-2</v>
      </c>
      <c r="D3159" s="51">
        <v>4.6300000000000001E-2</v>
      </c>
      <c r="E3159" s="48">
        <v>2319.25</v>
      </c>
      <c r="F3159" s="48">
        <v>2302.46</v>
      </c>
      <c r="G3159" s="52">
        <v>2301.7600000000002</v>
      </c>
      <c r="I3159" s="68"/>
      <c r="J3159" s="69"/>
      <c r="K3159" s="69"/>
      <c r="L3159" s="70"/>
      <c r="M3159" s="70"/>
      <c r="N3159" s="68"/>
      <c r="O3159" s="68"/>
      <c r="P3159" s="70"/>
    </row>
    <row r="3160" spans="1:16" x14ac:dyDescent="0.25">
      <c r="A3160" s="61">
        <v>43199</v>
      </c>
      <c r="B3160" s="64" t="str">
        <f t="shared" si="98"/>
        <v>segunda-feira</v>
      </c>
      <c r="C3160" s="49">
        <v>4.5400000000000003E-2</v>
      </c>
      <c r="D3160" s="51">
        <v>4.6600000000000003E-2</v>
      </c>
      <c r="E3160" s="48">
        <v>2315.5500000000002</v>
      </c>
      <c r="F3160" s="48">
        <v>2298.79</v>
      </c>
      <c r="G3160" s="52">
        <v>2298.2800000000002</v>
      </c>
      <c r="I3160" s="68"/>
      <c r="J3160" s="69"/>
      <c r="K3160" s="69"/>
      <c r="L3160" s="70"/>
      <c r="M3160" s="70"/>
      <c r="N3160" s="68"/>
      <c r="O3160" s="68"/>
      <c r="P3160" s="70"/>
    </row>
    <row r="3161" spans="1:16" x14ac:dyDescent="0.25">
      <c r="A3161" s="61">
        <v>43200</v>
      </c>
      <c r="B3161" s="64" t="str">
        <f t="shared" si="98"/>
        <v>terça-feira</v>
      </c>
      <c r="C3161" s="49">
        <v>4.4999999999999998E-2</v>
      </c>
      <c r="D3161" s="51">
        <v>4.6199999999999998E-2</v>
      </c>
      <c r="E3161" s="48">
        <v>2320.86</v>
      </c>
      <c r="F3161" s="48">
        <v>2304.0700000000002</v>
      </c>
      <c r="G3161" s="52">
        <v>2303.59</v>
      </c>
      <c r="I3161" s="68"/>
      <c r="J3161" s="69"/>
      <c r="K3161" s="69"/>
      <c r="L3161" s="70"/>
      <c r="M3161" s="70"/>
      <c r="N3161" s="68"/>
      <c r="O3161" s="68"/>
      <c r="P3161" s="70"/>
    </row>
    <row r="3162" spans="1:16" x14ac:dyDescent="0.25">
      <c r="A3162" s="61">
        <v>43201</v>
      </c>
      <c r="B3162" s="64" t="str">
        <f t="shared" si="98"/>
        <v>quarta-feira</v>
      </c>
      <c r="C3162" s="49">
        <v>4.5199999999999997E-2</v>
      </c>
      <c r="D3162" s="51">
        <v>4.6399999999999997E-2</v>
      </c>
      <c r="E3162" s="48">
        <v>2318.52</v>
      </c>
      <c r="F3162" s="48">
        <v>2301.77</v>
      </c>
      <c r="G3162" s="52">
        <v>2301.29</v>
      </c>
      <c r="I3162" s="68"/>
      <c r="J3162" s="69"/>
      <c r="K3162" s="69"/>
      <c r="L3162" s="70"/>
      <c r="M3162" s="70"/>
      <c r="N3162" s="68"/>
      <c r="O3162" s="68"/>
      <c r="P3162" s="70"/>
    </row>
    <row r="3163" spans="1:16" x14ac:dyDescent="0.25">
      <c r="A3163" s="61">
        <v>43202</v>
      </c>
      <c r="B3163" s="64" t="str">
        <f t="shared" si="98"/>
        <v>quinta-feira</v>
      </c>
      <c r="C3163" s="49">
        <v>4.4299999999999999E-2</v>
      </c>
      <c r="D3163" s="51">
        <v>4.5499999999999999E-2</v>
      </c>
      <c r="E3163" s="48">
        <v>2331.65</v>
      </c>
      <c r="F3163" s="48">
        <v>2314.8000000000002</v>
      </c>
      <c r="G3163" s="52">
        <v>2314.3200000000002</v>
      </c>
      <c r="I3163" s="68"/>
      <c r="J3163" s="69"/>
      <c r="K3163" s="69"/>
      <c r="L3163" s="70"/>
      <c r="M3163" s="70"/>
      <c r="N3163" s="68"/>
      <c r="O3163" s="68"/>
      <c r="P3163" s="70"/>
    </row>
    <row r="3164" spans="1:16" x14ac:dyDescent="0.25">
      <c r="A3164" s="61">
        <v>43203</v>
      </c>
      <c r="B3164" s="64" t="str">
        <f t="shared" si="98"/>
        <v>sexta-feira</v>
      </c>
      <c r="C3164" s="49">
        <v>4.5199999999999997E-2</v>
      </c>
      <c r="D3164" s="51">
        <v>4.6399999999999997E-2</v>
      </c>
      <c r="E3164" s="48">
        <v>2319.79</v>
      </c>
      <c r="F3164" s="48">
        <v>2303.04</v>
      </c>
      <c r="G3164" s="52">
        <v>2302.25</v>
      </c>
      <c r="I3164" s="68"/>
      <c r="J3164" s="69"/>
      <c r="K3164" s="69"/>
      <c r="L3164" s="70"/>
      <c r="M3164" s="70"/>
      <c r="N3164" s="68"/>
      <c r="O3164" s="68"/>
      <c r="P3164" s="70"/>
    </row>
    <row r="3165" spans="1:16" x14ac:dyDescent="0.25">
      <c r="A3165" s="61">
        <v>43206</v>
      </c>
      <c r="B3165" s="64" t="str">
        <f t="shared" si="98"/>
        <v>segunda-feira</v>
      </c>
      <c r="C3165" s="49">
        <v>4.5100000000000001E-2</v>
      </c>
      <c r="D3165" s="51">
        <v>4.6300000000000001E-2</v>
      </c>
      <c r="E3165" s="48">
        <v>2321.84</v>
      </c>
      <c r="F3165" s="48">
        <v>2305.09</v>
      </c>
      <c r="G3165" s="52">
        <v>2304.4299999999998</v>
      </c>
      <c r="I3165" s="68"/>
      <c r="J3165" s="69"/>
      <c r="K3165" s="69"/>
      <c r="L3165" s="70"/>
      <c r="M3165" s="70"/>
      <c r="N3165" s="68"/>
      <c r="O3165" s="68"/>
      <c r="P3165" s="70"/>
    </row>
    <row r="3166" spans="1:16" x14ac:dyDescent="0.25">
      <c r="A3166" s="61">
        <v>43207</v>
      </c>
      <c r="B3166" s="64" t="str">
        <f t="shared" si="98"/>
        <v>terça-feira</v>
      </c>
      <c r="C3166" s="49">
        <v>4.4800000000000006E-2</v>
      </c>
      <c r="D3166" s="51">
        <v>4.5999999999999999E-2</v>
      </c>
      <c r="E3166" s="48">
        <v>2326.6999999999998</v>
      </c>
      <c r="F3166" s="48">
        <v>2309.92</v>
      </c>
      <c r="G3166" s="52">
        <v>2309.2600000000002</v>
      </c>
      <c r="I3166" s="68"/>
      <c r="J3166" s="69"/>
      <c r="K3166" s="69"/>
      <c r="L3166" s="70"/>
      <c r="M3166" s="70"/>
      <c r="N3166" s="68"/>
      <c r="O3166" s="68"/>
      <c r="P3166" s="70"/>
    </row>
    <row r="3167" spans="1:16" x14ac:dyDescent="0.25">
      <c r="A3167" s="61">
        <v>43208</v>
      </c>
      <c r="B3167" s="64" t="str">
        <f t="shared" si="98"/>
        <v>quarta-feira</v>
      </c>
      <c r="C3167" s="49">
        <v>4.4999999999999998E-2</v>
      </c>
      <c r="D3167" s="51">
        <v>4.6199999999999998E-2</v>
      </c>
      <c r="E3167" s="48">
        <v>2324.5500000000002</v>
      </c>
      <c r="F3167" s="48">
        <v>2307.8000000000002</v>
      </c>
      <c r="G3167" s="52">
        <v>2307.14</v>
      </c>
      <c r="I3167" s="68"/>
      <c r="J3167" s="69"/>
      <c r="K3167" s="69"/>
      <c r="L3167" s="70"/>
      <c r="M3167" s="70"/>
      <c r="N3167" s="68"/>
      <c r="O3167" s="68"/>
      <c r="P3167" s="70"/>
    </row>
    <row r="3168" spans="1:16" x14ac:dyDescent="0.25">
      <c r="A3168" s="61">
        <v>43209</v>
      </c>
      <c r="B3168" s="64" t="str">
        <f t="shared" si="98"/>
        <v>quinta-feira</v>
      </c>
      <c r="C3168" s="49">
        <v>4.5100000000000001E-2</v>
      </c>
      <c r="D3168" s="51">
        <v>4.6300000000000001E-2</v>
      </c>
      <c r="E3168" s="48">
        <v>2323.8000000000002</v>
      </c>
      <c r="F3168" s="48">
        <v>2307.0700000000002</v>
      </c>
      <c r="G3168" s="52">
        <v>2306.41</v>
      </c>
      <c r="I3168" s="68"/>
      <c r="J3168" s="69"/>
      <c r="K3168" s="69"/>
      <c r="L3168" s="70"/>
      <c r="M3168" s="70"/>
      <c r="N3168" s="68"/>
      <c r="O3168" s="68"/>
      <c r="P3168" s="70"/>
    </row>
    <row r="3169" spans="1:16" x14ac:dyDescent="0.25">
      <c r="A3169" s="61">
        <v>43210</v>
      </c>
      <c r="B3169" s="64" t="str">
        <f t="shared" si="98"/>
        <v>sexta-feira</v>
      </c>
      <c r="C3169" s="49">
        <v>4.4999999999999998E-2</v>
      </c>
      <c r="D3169" s="51">
        <v>4.6199999999999998E-2</v>
      </c>
      <c r="E3169" s="48">
        <v>2326.35</v>
      </c>
      <c r="F3169" s="48">
        <v>2309.61</v>
      </c>
      <c r="G3169" s="52">
        <v>2308.46</v>
      </c>
      <c r="I3169" s="68"/>
      <c r="J3169" s="69"/>
      <c r="K3169" s="69"/>
      <c r="L3169" s="70"/>
      <c r="M3169" s="70"/>
      <c r="N3169" s="68"/>
      <c r="O3169" s="68"/>
      <c r="P3169" s="70"/>
    </row>
    <row r="3170" spans="1:16" x14ac:dyDescent="0.25">
      <c r="A3170" s="61">
        <v>43213</v>
      </c>
      <c r="B3170" s="64" t="str">
        <f t="shared" si="98"/>
        <v>segunda-feira</v>
      </c>
      <c r="C3170" s="49">
        <v>4.5100000000000001E-2</v>
      </c>
      <c r="D3170" s="51">
        <v>4.6300000000000001E-2</v>
      </c>
      <c r="E3170" s="48">
        <v>2325.33</v>
      </c>
      <c r="F3170" s="48">
        <v>2308.61</v>
      </c>
      <c r="G3170" s="52">
        <v>2307.98</v>
      </c>
      <c r="I3170" s="68"/>
      <c r="J3170" s="69"/>
      <c r="K3170" s="69"/>
      <c r="L3170" s="70"/>
      <c r="M3170" s="70"/>
      <c r="N3170" s="68"/>
      <c r="O3170" s="68"/>
      <c r="P3170" s="70"/>
    </row>
    <row r="3171" spans="1:16" x14ac:dyDescent="0.25">
      <c r="A3171" s="61">
        <v>43214</v>
      </c>
      <c r="B3171" s="64" t="str">
        <f t="shared" si="98"/>
        <v>terça-feira</v>
      </c>
      <c r="C3171" s="49">
        <v>4.5599999999999995E-2</v>
      </c>
      <c r="D3171" s="51">
        <v>4.6799999999999994E-2</v>
      </c>
      <c r="E3171" s="48">
        <v>2318.9699999999998</v>
      </c>
      <c r="F3171" s="48">
        <v>2302.31</v>
      </c>
      <c r="G3171" s="52">
        <v>2301.6799999999998</v>
      </c>
      <c r="I3171" s="68"/>
      <c r="J3171" s="69"/>
      <c r="K3171" s="69"/>
      <c r="L3171" s="70"/>
      <c r="M3171" s="70"/>
      <c r="N3171" s="68"/>
      <c r="O3171" s="68"/>
      <c r="P3171" s="70"/>
    </row>
    <row r="3172" spans="1:16" x14ac:dyDescent="0.25">
      <c r="A3172" s="61">
        <v>43215</v>
      </c>
      <c r="B3172" s="64" t="str">
        <f t="shared" si="98"/>
        <v>quarta-feira</v>
      </c>
      <c r="C3172" s="49">
        <v>4.6399999999999997E-2</v>
      </c>
      <c r="D3172" s="51">
        <v>4.7599999999999996E-2</v>
      </c>
      <c r="E3172" s="48">
        <v>2308.48</v>
      </c>
      <c r="F3172" s="48">
        <v>2291.92</v>
      </c>
      <c r="G3172" s="52">
        <v>2291.2800000000002</v>
      </c>
      <c r="I3172" s="68"/>
      <c r="J3172" s="69"/>
      <c r="K3172" s="69"/>
      <c r="L3172" s="70"/>
      <c r="M3172" s="70"/>
      <c r="N3172" s="68"/>
      <c r="O3172" s="68"/>
      <c r="P3172" s="70"/>
    </row>
    <row r="3173" spans="1:16" x14ac:dyDescent="0.25">
      <c r="A3173" s="61">
        <v>43216</v>
      </c>
      <c r="B3173" s="64" t="str">
        <f t="shared" si="98"/>
        <v>quinta-feira</v>
      </c>
      <c r="C3173" s="49">
        <v>4.5400000000000003E-2</v>
      </c>
      <c r="D3173" s="51">
        <v>4.6600000000000003E-2</v>
      </c>
      <c r="E3173" s="48">
        <v>2323.0100000000002</v>
      </c>
      <c r="F3173" s="48">
        <v>2306.34</v>
      </c>
      <c r="G3173" s="52">
        <v>2305.71</v>
      </c>
      <c r="I3173" s="68"/>
      <c r="J3173" s="69"/>
      <c r="K3173" s="69"/>
      <c r="L3173" s="70"/>
      <c r="M3173" s="70"/>
      <c r="N3173" s="68"/>
      <c r="O3173" s="68"/>
      <c r="P3173" s="70"/>
    </row>
    <row r="3174" spans="1:16" x14ac:dyDescent="0.25">
      <c r="A3174" s="61">
        <v>43217</v>
      </c>
      <c r="B3174" s="64" t="str">
        <f t="shared" si="98"/>
        <v>sexta-feira</v>
      </c>
      <c r="C3174" s="49">
        <v>4.53E-2</v>
      </c>
      <c r="D3174" s="51">
        <v>4.6500000000000007E-2</v>
      </c>
      <c r="E3174" s="48">
        <v>2325.4699999999998</v>
      </c>
      <c r="F3174" s="48">
        <v>2308.79</v>
      </c>
      <c r="G3174" s="52">
        <v>2307.7199999999998</v>
      </c>
      <c r="I3174" s="68"/>
      <c r="J3174" s="69"/>
      <c r="K3174" s="69"/>
      <c r="L3174" s="70"/>
      <c r="M3174" s="70"/>
      <c r="N3174" s="68"/>
      <c r="O3174" s="68"/>
      <c r="P3174" s="70"/>
    </row>
    <row r="3175" spans="1:16" x14ac:dyDescent="0.25">
      <c r="A3175" s="61">
        <v>43220</v>
      </c>
      <c r="B3175" s="64" t="str">
        <f t="shared" si="98"/>
        <v>segunda-feira</v>
      </c>
      <c r="C3175" s="49">
        <v>4.5199999999999997E-2</v>
      </c>
      <c r="D3175" s="51">
        <v>4.6399999999999997E-2</v>
      </c>
      <c r="E3175" s="48">
        <v>2327.71</v>
      </c>
      <c r="F3175" s="48">
        <v>2311.02</v>
      </c>
      <c r="G3175" s="52">
        <v>2310.17</v>
      </c>
      <c r="I3175" s="68"/>
      <c r="J3175" s="69"/>
      <c r="K3175" s="69"/>
      <c r="L3175" s="70"/>
      <c r="M3175" s="70"/>
      <c r="N3175" s="68"/>
      <c r="O3175" s="68"/>
      <c r="P3175" s="70"/>
    </row>
    <row r="3176" spans="1:16" x14ac:dyDescent="0.25">
      <c r="A3176" s="61">
        <v>43222</v>
      </c>
      <c r="B3176" s="64" t="str">
        <f t="shared" si="98"/>
        <v>quarta-feira</v>
      </c>
      <c r="C3176" s="49">
        <v>4.5700000000000005E-2</v>
      </c>
      <c r="D3176" s="51">
        <v>4.6900000000000004E-2</v>
      </c>
      <c r="E3176" s="48">
        <v>2321.36</v>
      </c>
      <c r="F3176" s="48">
        <v>2304.7399999999998</v>
      </c>
      <c r="G3176" s="52">
        <v>2304.11</v>
      </c>
      <c r="I3176" s="68"/>
      <c r="J3176" s="69"/>
      <c r="K3176" s="69"/>
      <c r="L3176" s="70"/>
      <c r="M3176" s="70"/>
      <c r="N3176" s="68"/>
      <c r="O3176" s="68"/>
      <c r="P3176" s="70"/>
    </row>
    <row r="3177" spans="1:16" x14ac:dyDescent="0.25">
      <c r="A3177" s="61">
        <v>43223</v>
      </c>
      <c r="B3177" s="64" t="str">
        <f t="shared" si="98"/>
        <v>quinta-feira</v>
      </c>
      <c r="C3177" s="49">
        <v>4.5499999999999999E-2</v>
      </c>
      <c r="D3177" s="51">
        <v>4.6699999999999998E-2</v>
      </c>
      <c r="E3177" s="48">
        <v>2324.77</v>
      </c>
      <c r="F3177" s="48">
        <v>2308.13</v>
      </c>
      <c r="G3177" s="52">
        <v>2307.5</v>
      </c>
      <c r="I3177" s="68"/>
      <c r="J3177" s="69"/>
      <c r="K3177" s="69"/>
      <c r="L3177" s="70"/>
      <c r="M3177" s="70"/>
      <c r="N3177" s="68"/>
      <c r="O3177" s="68"/>
      <c r="P3177" s="70"/>
    </row>
    <row r="3178" spans="1:16" x14ac:dyDescent="0.25">
      <c r="A3178" s="61">
        <v>43224</v>
      </c>
      <c r="B3178" s="64" t="str">
        <f t="shared" si="98"/>
        <v>sexta-feira</v>
      </c>
      <c r="C3178" s="49">
        <v>4.6199999999999998E-2</v>
      </c>
      <c r="D3178" s="51">
        <v>4.7400000000000005E-2</v>
      </c>
      <c r="E3178" s="48">
        <v>2316.11</v>
      </c>
      <c r="F3178" s="48">
        <v>2299.56</v>
      </c>
      <c r="G3178" s="52">
        <v>2298.4899999999998</v>
      </c>
      <c r="I3178" s="68"/>
      <c r="J3178" s="69"/>
      <c r="K3178" s="69"/>
      <c r="L3178" s="70"/>
      <c r="M3178" s="70"/>
      <c r="N3178" s="68"/>
      <c r="O3178" s="68"/>
      <c r="P3178" s="70"/>
    </row>
    <row r="3179" spans="1:16" x14ac:dyDescent="0.25">
      <c r="A3179" s="61">
        <v>43227</v>
      </c>
      <c r="B3179" s="64" t="str">
        <f t="shared" si="98"/>
        <v>segunda-feira</v>
      </c>
      <c r="C3179" s="49">
        <v>4.58E-2</v>
      </c>
      <c r="D3179" s="51">
        <v>4.7E-2</v>
      </c>
      <c r="E3179" s="48">
        <v>2322.29</v>
      </c>
      <c r="F3179" s="48">
        <v>2305.6999999999998</v>
      </c>
      <c r="G3179" s="52">
        <v>2305.06</v>
      </c>
      <c r="I3179" s="68"/>
      <c r="J3179" s="69"/>
      <c r="K3179" s="69"/>
      <c r="L3179" s="70"/>
      <c r="M3179" s="70"/>
      <c r="N3179" s="68"/>
      <c r="O3179" s="68"/>
      <c r="P3179" s="70"/>
    </row>
    <row r="3180" spans="1:16" x14ac:dyDescent="0.25">
      <c r="A3180" s="61">
        <v>43228</v>
      </c>
      <c r="B3180" s="64" t="str">
        <f t="shared" si="98"/>
        <v>terça-feira</v>
      </c>
      <c r="C3180" s="49">
        <v>4.6300000000000001E-2</v>
      </c>
      <c r="D3180" s="51">
        <v>4.7500000000000001E-2</v>
      </c>
      <c r="E3180" s="48">
        <v>2315.9899999999998</v>
      </c>
      <c r="F3180" s="48">
        <v>2299.46</v>
      </c>
      <c r="G3180" s="52">
        <v>2298.8200000000002</v>
      </c>
      <c r="I3180" s="68"/>
      <c r="J3180" s="69"/>
      <c r="K3180" s="69"/>
      <c r="L3180" s="70"/>
      <c r="M3180" s="70"/>
      <c r="N3180" s="68"/>
      <c r="O3180" s="68"/>
      <c r="P3180" s="70"/>
    </row>
    <row r="3181" spans="1:16" x14ac:dyDescent="0.25">
      <c r="A3181" s="61">
        <v>43229</v>
      </c>
      <c r="B3181" s="64" t="str">
        <f t="shared" si="98"/>
        <v>quarta-feira</v>
      </c>
      <c r="C3181" s="49">
        <v>4.7599999999999996E-2</v>
      </c>
      <c r="D3181" s="51">
        <v>4.8799999999999996E-2</v>
      </c>
      <c r="E3181" s="48">
        <v>2298.73</v>
      </c>
      <c r="F3181" s="48">
        <v>2282.35</v>
      </c>
      <c r="G3181" s="52">
        <v>2281.6999999999998</v>
      </c>
      <c r="I3181" s="68"/>
      <c r="J3181" s="69"/>
      <c r="K3181" s="69"/>
      <c r="L3181" s="70"/>
      <c r="M3181" s="70"/>
      <c r="N3181" s="68"/>
      <c r="O3181" s="68"/>
      <c r="P3181" s="70"/>
    </row>
    <row r="3182" spans="1:16" x14ac:dyDescent="0.25">
      <c r="A3182" s="61">
        <v>43230</v>
      </c>
      <c r="B3182" s="64" t="str">
        <f t="shared" si="98"/>
        <v>quinta-feira</v>
      </c>
      <c r="C3182" s="49">
        <v>4.7199999999999999E-2</v>
      </c>
      <c r="D3182" s="51">
        <v>4.8399999999999999E-2</v>
      </c>
      <c r="E3182" s="48">
        <v>2303.66</v>
      </c>
      <c r="F3182" s="48">
        <v>2287.25</v>
      </c>
      <c r="G3182" s="52">
        <v>2286.65</v>
      </c>
      <c r="I3182" s="68"/>
      <c r="J3182" s="69"/>
      <c r="K3182" s="69"/>
      <c r="L3182" s="70"/>
      <c r="M3182" s="70"/>
      <c r="N3182" s="68"/>
      <c r="O3182" s="68"/>
      <c r="P3182" s="70"/>
    </row>
    <row r="3183" spans="1:16" x14ac:dyDescent="0.25">
      <c r="A3183" s="61">
        <v>43231</v>
      </c>
      <c r="B3183" s="64" t="str">
        <f t="shared" si="98"/>
        <v>sexta-feira</v>
      </c>
      <c r="C3183" s="49">
        <v>4.6399999999999997E-2</v>
      </c>
      <c r="D3183" s="51">
        <v>4.7599999999999996E-2</v>
      </c>
      <c r="E3183" s="48">
        <v>2315.6</v>
      </c>
      <c r="F3183" s="48">
        <v>2299.1</v>
      </c>
      <c r="G3183" s="52">
        <v>2298.17</v>
      </c>
      <c r="I3183" s="68"/>
      <c r="J3183" s="69"/>
      <c r="K3183" s="69"/>
      <c r="L3183" s="70"/>
      <c r="M3183" s="70"/>
      <c r="N3183" s="68"/>
      <c r="O3183" s="68"/>
      <c r="P3183" s="70"/>
    </row>
    <row r="3184" spans="1:16" x14ac:dyDescent="0.25">
      <c r="A3184" s="61">
        <v>43234</v>
      </c>
      <c r="B3184" s="64" t="str">
        <f t="shared" si="98"/>
        <v>segunda-feira</v>
      </c>
      <c r="C3184" s="49">
        <v>4.7100000000000003E-2</v>
      </c>
      <c r="D3184" s="51">
        <v>4.8300000000000003E-2</v>
      </c>
      <c r="E3184" s="48">
        <v>2306.5500000000002</v>
      </c>
      <c r="F3184" s="48">
        <v>2290.14</v>
      </c>
      <c r="G3184" s="52">
        <v>2289.54</v>
      </c>
      <c r="I3184" s="68"/>
      <c r="J3184" s="69"/>
      <c r="K3184" s="69"/>
      <c r="L3184" s="70"/>
      <c r="M3184" s="70"/>
      <c r="N3184" s="68"/>
      <c r="O3184" s="68"/>
      <c r="P3184" s="70"/>
    </row>
    <row r="3185" spans="1:16" x14ac:dyDescent="0.25">
      <c r="A3185" s="61">
        <v>43235</v>
      </c>
      <c r="B3185" s="64" t="str">
        <f t="shared" si="98"/>
        <v>terça-feira</v>
      </c>
      <c r="C3185" s="49">
        <v>4.8399999999999999E-2</v>
      </c>
      <c r="D3185" s="51">
        <v>4.9599999999999998E-2</v>
      </c>
      <c r="E3185" s="48">
        <v>2289.48</v>
      </c>
      <c r="F3185" s="48">
        <v>2273.2199999999998</v>
      </c>
      <c r="G3185" s="52">
        <v>2272.5100000000002</v>
      </c>
      <c r="I3185" s="68"/>
      <c r="J3185" s="69"/>
      <c r="K3185" s="69"/>
      <c r="L3185" s="70"/>
      <c r="M3185" s="70"/>
      <c r="N3185" s="68"/>
      <c r="O3185" s="68"/>
      <c r="P3185" s="70"/>
    </row>
    <row r="3186" spans="1:16" x14ac:dyDescent="0.25">
      <c r="A3186" s="61">
        <v>43236</v>
      </c>
      <c r="B3186" s="64" t="str">
        <f t="shared" si="98"/>
        <v>quarta-feira</v>
      </c>
      <c r="C3186" s="49">
        <v>4.7699999999999992E-2</v>
      </c>
      <c r="D3186" s="51">
        <v>4.8899999999999999E-2</v>
      </c>
      <c r="E3186" s="48">
        <v>2299.7199999999998</v>
      </c>
      <c r="F3186" s="48">
        <v>2283.39</v>
      </c>
      <c r="G3186" s="52">
        <v>2282.69</v>
      </c>
      <c r="I3186" s="68"/>
      <c r="J3186" s="69"/>
      <c r="K3186" s="69"/>
      <c r="L3186" s="70"/>
      <c r="M3186" s="70"/>
      <c r="N3186" s="68"/>
      <c r="O3186" s="68"/>
      <c r="P3186" s="70"/>
    </row>
    <row r="3187" spans="1:16" x14ac:dyDescent="0.25">
      <c r="A3187" s="61">
        <v>43237</v>
      </c>
      <c r="B3187" s="64" t="str">
        <f t="shared" si="98"/>
        <v>quinta-feira</v>
      </c>
      <c r="C3187" s="49">
        <v>4.7699999999999992E-2</v>
      </c>
      <c r="D3187" s="51">
        <v>4.8899999999999999E-2</v>
      </c>
      <c r="E3187" s="48">
        <v>2300.42</v>
      </c>
      <c r="F3187" s="48">
        <v>2284.1</v>
      </c>
      <c r="G3187" s="52">
        <v>2283.39</v>
      </c>
      <c r="I3187" s="68"/>
      <c r="J3187" s="69"/>
      <c r="K3187" s="69"/>
      <c r="L3187" s="70"/>
      <c r="M3187" s="70"/>
      <c r="N3187" s="68"/>
      <c r="O3187" s="68"/>
      <c r="P3187" s="70"/>
    </row>
    <row r="3188" spans="1:16" x14ac:dyDescent="0.25">
      <c r="A3188" s="61">
        <v>43238</v>
      </c>
      <c r="B3188" s="64" t="str">
        <f t="shared" si="98"/>
        <v>sexta-feira</v>
      </c>
      <c r="C3188" s="49">
        <v>0.05</v>
      </c>
      <c r="D3188" s="51">
        <v>5.1200000000000002E-2</v>
      </c>
      <c r="E3188" s="48">
        <v>2270.5</v>
      </c>
      <c r="F3188" s="48">
        <v>2254.4299999999998</v>
      </c>
      <c r="G3188" s="52">
        <v>2253.1799999999998</v>
      </c>
      <c r="I3188" s="68"/>
      <c r="J3188" s="69"/>
      <c r="K3188" s="69"/>
      <c r="L3188" s="70"/>
      <c r="M3188" s="70"/>
      <c r="N3188" s="68"/>
      <c r="O3188" s="68"/>
      <c r="P3188" s="70"/>
    </row>
    <row r="3189" spans="1:16" x14ac:dyDescent="0.25">
      <c r="A3189" s="61">
        <v>43241</v>
      </c>
      <c r="B3189" s="64" t="str">
        <f t="shared" si="98"/>
        <v>segunda-feira</v>
      </c>
      <c r="C3189" s="49">
        <v>5.0999999999999997E-2</v>
      </c>
      <c r="D3189" s="51">
        <v>5.2199999999999996E-2</v>
      </c>
      <c r="E3189" s="48">
        <v>2257.81</v>
      </c>
      <c r="F3189" s="48">
        <v>2241.86</v>
      </c>
      <c r="G3189" s="52">
        <v>2241.14</v>
      </c>
      <c r="I3189" s="68"/>
      <c r="J3189" s="69"/>
      <c r="K3189" s="69"/>
      <c r="L3189" s="70"/>
      <c r="M3189" s="70"/>
      <c r="N3189" s="68"/>
      <c r="O3189" s="68"/>
      <c r="P3189" s="70"/>
    </row>
    <row r="3190" spans="1:16" x14ac:dyDescent="0.25">
      <c r="A3190" s="61">
        <v>43242</v>
      </c>
      <c r="B3190" s="64" t="str">
        <f t="shared" si="98"/>
        <v>terça-feira</v>
      </c>
      <c r="C3190" s="49">
        <v>5.04E-2</v>
      </c>
      <c r="D3190" s="51">
        <v>5.16E-2</v>
      </c>
      <c r="E3190" s="48">
        <v>2266.5500000000002</v>
      </c>
      <c r="F3190" s="48">
        <v>2250.54</v>
      </c>
      <c r="G3190" s="52">
        <v>2249.8200000000002</v>
      </c>
      <c r="I3190" s="68"/>
      <c r="J3190" s="69"/>
      <c r="K3190" s="69"/>
      <c r="L3190" s="70"/>
      <c r="M3190" s="70"/>
      <c r="N3190" s="68"/>
      <c r="O3190" s="68"/>
      <c r="P3190" s="70"/>
    </row>
    <row r="3191" spans="1:16" x14ac:dyDescent="0.25">
      <c r="A3191" s="61">
        <v>43243</v>
      </c>
      <c r="B3191" s="64" t="str">
        <f t="shared" si="98"/>
        <v>quarta-feira</v>
      </c>
      <c r="C3191" s="49">
        <v>5.0700000000000002E-2</v>
      </c>
      <c r="D3191" s="51">
        <v>5.1900000000000002E-2</v>
      </c>
      <c r="E3191" s="48">
        <v>2263.25</v>
      </c>
      <c r="F3191" s="48">
        <v>2247.27</v>
      </c>
      <c r="G3191" s="52">
        <v>2246.5500000000002</v>
      </c>
      <c r="I3191" s="68"/>
      <c r="J3191" s="69"/>
      <c r="K3191" s="69"/>
      <c r="L3191" s="70"/>
      <c r="M3191" s="70"/>
      <c r="N3191" s="68"/>
      <c r="O3191" s="68"/>
      <c r="P3191" s="70"/>
    </row>
    <row r="3192" spans="1:16" x14ac:dyDescent="0.25">
      <c r="A3192" s="61">
        <v>43244</v>
      </c>
      <c r="B3192" s="64" t="str">
        <f t="shared" si="98"/>
        <v>quinta-feira</v>
      </c>
      <c r="C3192" s="49">
        <v>5.1500000000000004E-2</v>
      </c>
      <c r="D3192" s="51">
        <v>5.2699999999999997E-2</v>
      </c>
      <c r="E3192" s="48">
        <v>2253.3000000000002</v>
      </c>
      <c r="F3192" s="48">
        <v>2237.42</v>
      </c>
      <c r="G3192" s="52">
        <v>2236.6999999999998</v>
      </c>
      <c r="I3192" s="68"/>
      <c r="J3192" s="69"/>
      <c r="K3192" s="69"/>
      <c r="L3192" s="70"/>
      <c r="M3192" s="70"/>
      <c r="N3192" s="68"/>
      <c r="O3192" s="68"/>
      <c r="P3192" s="70"/>
    </row>
    <row r="3193" spans="1:16" x14ac:dyDescent="0.25">
      <c r="A3193" s="61">
        <v>43245</v>
      </c>
      <c r="B3193" s="64" t="str">
        <f t="shared" si="98"/>
        <v>sexta-feira</v>
      </c>
      <c r="C3193" s="49">
        <v>5.1100000000000007E-2</v>
      </c>
      <c r="D3193" s="51">
        <v>5.2300000000000006E-2</v>
      </c>
      <c r="E3193" s="48">
        <v>2258.56</v>
      </c>
      <c r="F3193" s="48">
        <v>2242.64</v>
      </c>
      <c r="G3193" s="52">
        <v>2241.69</v>
      </c>
      <c r="I3193" s="68"/>
      <c r="J3193" s="69"/>
      <c r="K3193" s="69"/>
      <c r="L3193" s="70"/>
      <c r="M3193" s="70"/>
      <c r="N3193" s="68"/>
      <c r="O3193" s="68"/>
      <c r="P3193" s="70"/>
    </row>
    <row r="3194" spans="1:16" x14ac:dyDescent="0.25">
      <c r="A3194" s="61">
        <v>43248</v>
      </c>
      <c r="B3194" s="64" t="str">
        <f t="shared" si="98"/>
        <v>segunda-feira</v>
      </c>
      <c r="C3194" s="49">
        <v>5.2699999999999997E-2</v>
      </c>
      <c r="D3194" s="51">
        <v>5.3899999999999997E-2</v>
      </c>
      <c r="E3194" s="48">
        <v>2237.98</v>
      </c>
      <c r="F3194" s="48">
        <v>2222.25</v>
      </c>
      <c r="G3194" s="52">
        <v>2221.62</v>
      </c>
      <c r="I3194" s="68"/>
      <c r="J3194" s="69"/>
      <c r="K3194" s="69"/>
      <c r="L3194" s="70"/>
      <c r="M3194" s="70"/>
      <c r="N3194" s="68"/>
      <c r="O3194" s="68"/>
      <c r="P3194" s="70"/>
    </row>
    <row r="3195" spans="1:16" x14ac:dyDescent="0.25">
      <c r="A3195" s="61">
        <v>43249</v>
      </c>
      <c r="B3195" s="64" t="str">
        <f t="shared" si="98"/>
        <v>terça-feira</v>
      </c>
      <c r="C3195" s="49">
        <v>5.2900000000000003E-2</v>
      </c>
      <c r="D3195" s="51">
        <v>5.4100000000000002E-2</v>
      </c>
      <c r="E3195" s="48">
        <v>2235.9699999999998</v>
      </c>
      <c r="F3195" s="48">
        <v>2220.2600000000002</v>
      </c>
      <c r="G3195" s="52">
        <v>2219.64</v>
      </c>
      <c r="I3195" s="68"/>
      <c r="J3195" s="69"/>
      <c r="K3195" s="69"/>
      <c r="L3195" s="70"/>
      <c r="M3195" s="70"/>
      <c r="N3195" s="68"/>
      <c r="O3195" s="68"/>
      <c r="P3195" s="70"/>
    </row>
    <row r="3196" spans="1:16" x14ac:dyDescent="0.25">
      <c r="A3196" s="61">
        <v>43250</v>
      </c>
      <c r="B3196" s="64" t="str">
        <f t="shared" si="98"/>
        <v>quarta-feira</v>
      </c>
      <c r="C3196" s="49">
        <v>5.2600000000000001E-2</v>
      </c>
      <c r="D3196" s="51">
        <v>5.3800000000000001E-2</v>
      </c>
      <c r="E3196" s="48">
        <v>2240.71</v>
      </c>
      <c r="F3196" s="48">
        <v>2224.9699999999998</v>
      </c>
      <c r="G3196" s="52">
        <v>2224.1799999999998</v>
      </c>
      <c r="I3196" s="68"/>
      <c r="J3196" s="69"/>
      <c r="K3196" s="69"/>
      <c r="L3196" s="70"/>
      <c r="M3196" s="70"/>
      <c r="N3196" s="68"/>
      <c r="O3196" s="68"/>
      <c r="P3196" s="70"/>
    </row>
    <row r="3197" spans="1:16" x14ac:dyDescent="0.25">
      <c r="A3197" s="61">
        <v>43252</v>
      </c>
      <c r="B3197" s="64" t="str">
        <f t="shared" si="98"/>
        <v>sexta-feira</v>
      </c>
      <c r="C3197" s="49">
        <v>5.3099999999999994E-2</v>
      </c>
      <c r="D3197" s="51">
        <v>5.4299999999999994E-2</v>
      </c>
      <c r="E3197" s="48">
        <v>2235.09</v>
      </c>
      <c r="F3197" s="48">
        <v>2219.41</v>
      </c>
      <c r="G3197" s="52">
        <v>2218.4499999999998</v>
      </c>
      <c r="I3197" s="68"/>
      <c r="J3197" s="69"/>
      <c r="K3197" s="69"/>
      <c r="L3197" s="70"/>
      <c r="M3197" s="70"/>
      <c r="N3197" s="68"/>
      <c r="O3197" s="68"/>
      <c r="P3197" s="70"/>
    </row>
    <row r="3198" spans="1:16" x14ac:dyDescent="0.25">
      <c r="A3198" s="61">
        <v>43255</v>
      </c>
      <c r="B3198" s="64" t="str">
        <f t="shared" si="98"/>
        <v>segunda-feira</v>
      </c>
      <c r="C3198" s="49">
        <v>5.2300000000000006E-2</v>
      </c>
      <c r="D3198" s="51">
        <v>5.3499999999999999E-2</v>
      </c>
      <c r="E3198" s="48">
        <v>2246.2399999999998</v>
      </c>
      <c r="F3198" s="48">
        <v>2230.48</v>
      </c>
      <c r="G3198" s="52">
        <v>2229.85</v>
      </c>
      <c r="I3198" s="68"/>
      <c r="J3198" s="69"/>
      <c r="K3198" s="69"/>
      <c r="L3198" s="70"/>
      <c r="M3198" s="70"/>
      <c r="N3198" s="68"/>
      <c r="O3198" s="68"/>
      <c r="P3198" s="70"/>
    </row>
    <row r="3199" spans="1:16" x14ac:dyDescent="0.25">
      <c r="A3199" s="61">
        <v>43256</v>
      </c>
      <c r="B3199" s="64" t="str">
        <f t="shared" si="98"/>
        <v>terça-feira</v>
      </c>
      <c r="C3199" s="49">
        <v>5.33E-2</v>
      </c>
      <c r="D3199" s="51">
        <v>5.45E-2</v>
      </c>
      <c r="E3199" s="48">
        <v>2233.7199999999998</v>
      </c>
      <c r="F3199" s="48">
        <v>2218.0700000000002</v>
      </c>
      <c r="G3199" s="52">
        <v>2217.44</v>
      </c>
      <c r="I3199" s="68"/>
      <c r="J3199" s="69"/>
      <c r="K3199" s="69"/>
      <c r="L3199" s="70"/>
      <c r="M3199" s="70"/>
      <c r="N3199" s="68"/>
      <c r="O3199" s="68"/>
      <c r="P3199" s="70"/>
    </row>
    <row r="3200" spans="1:16" x14ac:dyDescent="0.25">
      <c r="A3200" s="61">
        <v>43257</v>
      </c>
      <c r="B3200" s="64" t="str">
        <f t="shared" si="98"/>
        <v>quarta-feira</v>
      </c>
      <c r="C3200" s="49">
        <v>5.5199999999999999E-2</v>
      </c>
      <c r="D3200" s="51">
        <v>5.6399999999999999E-2</v>
      </c>
      <c r="E3200" s="48">
        <v>2209.64</v>
      </c>
      <c r="F3200" s="48">
        <v>2194.19</v>
      </c>
      <c r="G3200" s="52">
        <v>2193.5500000000002</v>
      </c>
      <c r="I3200" s="68"/>
      <c r="J3200" s="69"/>
      <c r="K3200" s="69"/>
      <c r="L3200" s="70"/>
      <c r="M3200" s="70"/>
      <c r="N3200" s="68"/>
      <c r="O3200" s="68"/>
      <c r="P3200" s="70"/>
    </row>
    <row r="3201" spans="1:16" x14ac:dyDescent="0.25">
      <c r="A3201" s="61">
        <v>43258</v>
      </c>
      <c r="B3201" s="64" t="str">
        <f t="shared" si="98"/>
        <v>quinta-feira</v>
      </c>
      <c r="C3201" s="49">
        <v>5.5999999999999994E-2</v>
      </c>
      <c r="D3201" s="51">
        <v>5.7200000000000001E-2</v>
      </c>
      <c r="E3201" s="48">
        <v>2199.9699999999998</v>
      </c>
      <c r="F3201" s="48">
        <v>2184.61</v>
      </c>
      <c r="G3201" s="52">
        <v>2183.9699999999998</v>
      </c>
      <c r="I3201" s="68"/>
      <c r="J3201" s="69"/>
      <c r="K3201" s="69"/>
      <c r="L3201" s="70"/>
      <c r="M3201" s="70"/>
      <c r="N3201" s="68"/>
      <c r="O3201" s="68"/>
      <c r="P3201" s="70"/>
    </row>
    <row r="3202" spans="1:16" x14ac:dyDescent="0.25">
      <c r="A3202" s="61">
        <v>43259</v>
      </c>
      <c r="B3202" s="64" t="str">
        <f t="shared" si="98"/>
        <v>sexta-feira</v>
      </c>
      <c r="C3202" s="49">
        <v>5.6500000000000002E-2</v>
      </c>
      <c r="D3202" s="51">
        <v>5.7699999999999994E-2</v>
      </c>
      <c r="E3202" s="48">
        <v>2197.7600000000002</v>
      </c>
      <c r="F3202" s="48">
        <v>2182.44</v>
      </c>
      <c r="G3202" s="52">
        <v>2181.11</v>
      </c>
      <c r="I3202" s="68"/>
      <c r="J3202" s="69"/>
      <c r="K3202" s="69"/>
      <c r="L3202" s="70"/>
      <c r="M3202" s="70"/>
      <c r="N3202" s="68"/>
      <c r="O3202" s="68"/>
      <c r="P3202" s="70"/>
    </row>
    <row r="3203" spans="1:16" x14ac:dyDescent="0.25">
      <c r="A3203" s="61">
        <v>43262</v>
      </c>
      <c r="B3203" s="64" t="str">
        <f t="shared" ref="B3203:B3266" si="99">TEXT(A3203,"dddd")</f>
        <v>segunda-feira</v>
      </c>
      <c r="C3203" s="49">
        <v>5.45E-2</v>
      </c>
      <c r="D3203" s="51">
        <v>5.57E-2</v>
      </c>
      <c r="E3203" s="48">
        <v>2224.33</v>
      </c>
      <c r="F3203" s="48">
        <v>2208.8000000000002</v>
      </c>
      <c r="G3203" s="52">
        <v>2208.04</v>
      </c>
      <c r="I3203" s="68"/>
      <c r="J3203" s="69"/>
      <c r="K3203" s="69"/>
      <c r="L3203" s="70"/>
      <c r="M3203" s="70"/>
      <c r="N3203" s="68"/>
      <c r="O3203" s="68"/>
      <c r="P3203" s="70"/>
    </row>
    <row r="3204" spans="1:16" x14ac:dyDescent="0.25">
      <c r="A3204" s="61">
        <v>43263</v>
      </c>
      <c r="B3204" s="64" t="str">
        <f t="shared" si="99"/>
        <v>terça-feira</v>
      </c>
      <c r="C3204" s="49">
        <v>5.57E-2</v>
      </c>
      <c r="D3204" s="51">
        <v>5.6900000000000006E-2</v>
      </c>
      <c r="E3204" s="48">
        <v>2209.56</v>
      </c>
      <c r="F3204" s="48">
        <v>2194.17</v>
      </c>
      <c r="G3204" s="52">
        <v>2193.4</v>
      </c>
      <c r="I3204" s="68"/>
      <c r="J3204" s="69"/>
      <c r="K3204" s="69"/>
      <c r="L3204" s="70"/>
      <c r="M3204" s="70"/>
      <c r="N3204" s="68"/>
      <c r="O3204" s="68"/>
      <c r="P3204" s="70"/>
    </row>
    <row r="3205" spans="1:16" x14ac:dyDescent="0.25">
      <c r="A3205" s="61">
        <v>43264</v>
      </c>
      <c r="B3205" s="64" t="str">
        <f t="shared" si="99"/>
        <v>quarta-feira</v>
      </c>
      <c r="C3205" s="49">
        <v>5.62E-2</v>
      </c>
      <c r="D3205" s="51">
        <v>5.74E-2</v>
      </c>
      <c r="E3205" s="48">
        <v>2203.9</v>
      </c>
      <c r="F3205" s="48">
        <v>2188.56</v>
      </c>
      <c r="G3205" s="52">
        <v>2187.79</v>
      </c>
      <c r="I3205" s="68"/>
      <c r="J3205" s="69"/>
      <c r="K3205" s="69"/>
      <c r="L3205" s="70"/>
      <c r="M3205" s="70"/>
      <c r="N3205" s="68"/>
      <c r="O3205" s="68"/>
      <c r="P3205" s="70"/>
    </row>
    <row r="3206" spans="1:16" x14ac:dyDescent="0.25">
      <c r="A3206" s="61">
        <v>43265</v>
      </c>
      <c r="B3206" s="64" t="str">
        <f t="shared" si="99"/>
        <v>quinta-feira</v>
      </c>
      <c r="C3206" s="49">
        <v>5.5999999999999994E-2</v>
      </c>
      <c r="D3206" s="51">
        <v>5.7200000000000001E-2</v>
      </c>
      <c r="E3206" s="48">
        <v>2207.23</v>
      </c>
      <c r="F3206" s="48">
        <v>2191.87</v>
      </c>
      <c r="G3206" s="52">
        <v>2191.11</v>
      </c>
      <c r="I3206" s="68"/>
      <c r="J3206" s="69"/>
      <c r="K3206" s="69"/>
      <c r="L3206" s="70"/>
      <c r="M3206" s="70"/>
      <c r="N3206" s="68"/>
      <c r="O3206" s="68"/>
      <c r="P3206" s="70"/>
    </row>
    <row r="3207" spans="1:16" x14ac:dyDescent="0.25">
      <c r="A3207" s="61">
        <v>43266</v>
      </c>
      <c r="B3207" s="64" t="str">
        <f t="shared" si="99"/>
        <v>sexta-feira</v>
      </c>
      <c r="C3207" s="49">
        <v>5.9200000000000003E-2</v>
      </c>
      <c r="D3207" s="51">
        <v>6.0400000000000002E-2</v>
      </c>
      <c r="E3207" s="48">
        <v>2168.9499999999998</v>
      </c>
      <c r="F3207" s="48">
        <v>2153.92</v>
      </c>
      <c r="G3207" s="52">
        <v>2151.5300000000002</v>
      </c>
      <c r="I3207" s="68"/>
      <c r="J3207" s="69"/>
      <c r="K3207" s="69"/>
      <c r="L3207" s="70"/>
      <c r="M3207" s="70"/>
      <c r="N3207" s="68"/>
      <c r="O3207" s="68"/>
      <c r="P3207" s="70"/>
    </row>
    <row r="3208" spans="1:16" x14ac:dyDescent="0.25">
      <c r="A3208" s="61">
        <v>43269</v>
      </c>
      <c r="B3208" s="64" t="str">
        <f t="shared" si="99"/>
        <v>segunda-feira</v>
      </c>
      <c r="C3208" s="49">
        <v>5.6500000000000002E-2</v>
      </c>
      <c r="D3208" s="51">
        <v>5.7699999999999994E-2</v>
      </c>
      <c r="E3208" s="48">
        <v>2204.35</v>
      </c>
      <c r="F3208" s="48">
        <v>2189.04</v>
      </c>
      <c r="G3208" s="52">
        <v>2187.91</v>
      </c>
      <c r="I3208" s="68"/>
      <c r="J3208" s="69"/>
      <c r="K3208" s="69"/>
      <c r="L3208" s="70"/>
      <c r="M3208" s="70"/>
      <c r="N3208" s="68"/>
      <c r="O3208" s="68"/>
      <c r="P3208" s="70"/>
    </row>
    <row r="3209" spans="1:16" x14ac:dyDescent="0.25">
      <c r="A3209" s="61">
        <v>43270</v>
      </c>
      <c r="B3209" s="64" t="str">
        <f t="shared" si="99"/>
        <v>terça-feira</v>
      </c>
      <c r="C3209" s="49">
        <v>5.6299999999999996E-2</v>
      </c>
      <c r="D3209" s="51">
        <v>5.7500000000000002E-2</v>
      </c>
      <c r="E3209" s="48">
        <v>2208.04</v>
      </c>
      <c r="F3209" s="48">
        <v>2192.71</v>
      </c>
      <c r="G3209" s="52">
        <v>2191.58</v>
      </c>
      <c r="I3209" s="68"/>
      <c r="J3209" s="69"/>
      <c r="K3209" s="69"/>
      <c r="L3209" s="70"/>
      <c r="M3209" s="70"/>
      <c r="N3209" s="68"/>
      <c r="O3209" s="68"/>
      <c r="P3209" s="70"/>
    </row>
    <row r="3210" spans="1:16" x14ac:dyDescent="0.25">
      <c r="A3210" s="61">
        <v>43271</v>
      </c>
      <c r="B3210" s="64" t="str">
        <f t="shared" si="99"/>
        <v>quarta-feira</v>
      </c>
      <c r="C3210" s="49">
        <v>5.4000000000000006E-2</v>
      </c>
      <c r="D3210" s="51">
        <v>5.5199999999999999E-2</v>
      </c>
      <c r="E3210" s="48">
        <v>2238.88</v>
      </c>
      <c r="F3210" s="48">
        <v>2223.3200000000002</v>
      </c>
      <c r="G3210" s="52">
        <v>2222.19</v>
      </c>
      <c r="I3210" s="68"/>
      <c r="J3210" s="69"/>
      <c r="K3210" s="69"/>
      <c r="L3210" s="70"/>
      <c r="M3210" s="70"/>
      <c r="N3210" s="68"/>
      <c r="O3210" s="68"/>
      <c r="P3210" s="70"/>
    </row>
    <row r="3211" spans="1:16" x14ac:dyDescent="0.25">
      <c r="A3211" s="61">
        <v>43272</v>
      </c>
      <c r="B3211" s="64" t="str">
        <f t="shared" si="99"/>
        <v>quinta-feira</v>
      </c>
      <c r="C3211" s="49">
        <v>5.57E-2</v>
      </c>
      <c r="D3211" s="51">
        <v>5.6900000000000006E-2</v>
      </c>
      <c r="E3211" s="48">
        <v>2218</v>
      </c>
      <c r="F3211" s="48">
        <v>2202.61</v>
      </c>
      <c r="G3211" s="52">
        <v>2201.48</v>
      </c>
      <c r="I3211" s="68"/>
      <c r="J3211" s="69"/>
      <c r="K3211" s="69"/>
      <c r="L3211" s="70"/>
      <c r="M3211" s="70"/>
      <c r="N3211" s="68"/>
      <c r="O3211" s="68"/>
      <c r="P3211" s="70"/>
    </row>
    <row r="3212" spans="1:16" x14ac:dyDescent="0.25">
      <c r="A3212" s="61">
        <v>43273</v>
      </c>
      <c r="B3212" s="64" t="str">
        <f t="shared" si="99"/>
        <v>sexta-feira</v>
      </c>
      <c r="C3212" s="49">
        <v>5.6100000000000004E-2</v>
      </c>
      <c r="D3212" s="51">
        <v>5.7300000000000004E-2</v>
      </c>
      <c r="E3212" s="48">
        <v>2215.27</v>
      </c>
      <c r="F3212" s="48">
        <v>2199.92</v>
      </c>
      <c r="G3212" s="52">
        <v>2197.5100000000002</v>
      </c>
      <c r="I3212" s="68"/>
      <c r="J3212" s="69"/>
      <c r="K3212" s="69"/>
      <c r="L3212" s="70"/>
      <c r="M3212" s="70"/>
      <c r="N3212" s="68"/>
      <c r="O3212" s="68"/>
      <c r="P3212" s="70"/>
    </row>
    <row r="3213" spans="1:16" x14ac:dyDescent="0.25">
      <c r="A3213" s="61">
        <v>43276</v>
      </c>
      <c r="B3213" s="64" t="str">
        <f t="shared" si="99"/>
        <v>segunda-feira</v>
      </c>
      <c r="C3213" s="49">
        <v>5.62E-2</v>
      </c>
      <c r="D3213" s="51">
        <v>5.74E-2</v>
      </c>
      <c r="E3213" s="48">
        <v>2218.0100000000002</v>
      </c>
      <c r="F3213" s="48">
        <v>2202.65</v>
      </c>
      <c r="G3213" s="52">
        <v>2201.2600000000002</v>
      </c>
      <c r="I3213" s="68"/>
      <c r="J3213" s="69"/>
      <c r="K3213" s="69"/>
      <c r="L3213" s="70"/>
      <c r="M3213" s="70"/>
      <c r="N3213" s="68"/>
      <c r="O3213" s="68"/>
      <c r="P3213" s="70"/>
    </row>
    <row r="3214" spans="1:16" x14ac:dyDescent="0.25">
      <c r="A3214" s="61">
        <v>43277</v>
      </c>
      <c r="B3214" s="64" t="str">
        <f t="shared" si="99"/>
        <v>terça-feira</v>
      </c>
      <c r="C3214" s="49">
        <v>5.4900000000000004E-2</v>
      </c>
      <c r="D3214" s="51">
        <v>5.6100000000000004E-2</v>
      </c>
      <c r="E3214" s="48">
        <v>2236.1799999999998</v>
      </c>
      <c r="F3214" s="48">
        <v>2220.69</v>
      </c>
      <c r="G3214" s="52">
        <v>2219.3000000000002</v>
      </c>
      <c r="I3214" s="68"/>
      <c r="J3214" s="69"/>
      <c r="K3214" s="69"/>
      <c r="L3214" s="70"/>
      <c r="M3214" s="70"/>
      <c r="N3214" s="68"/>
      <c r="O3214" s="68"/>
      <c r="P3214" s="70"/>
    </row>
    <row r="3215" spans="1:16" x14ac:dyDescent="0.25">
      <c r="A3215" s="61">
        <v>43278</v>
      </c>
      <c r="B3215" s="64" t="str">
        <f t="shared" si="99"/>
        <v>quarta-feira</v>
      </c>
      <c r="C3215" s="49">
        <v>5.5599999999999997E-2</v>
      </c>
      <c r="D3215" s="51">
        <v>5.6799999999999996E-2</v>
      </c>
      <c r="E3215" s="48">
        <v>2228.52</v>
      </c>
      <c r="F3215" s="48">
        <v>2213.1</v>
      </c>
      <c r="G3215" s="52">
        <v>2211.71</v>
      </c>
      <c r="I3215" s="68"/>
      <c r="J3215" s="69"/>
      <c r="K3215" s="69"/>
      <c r="L3215" s="70"/>
      <c r="M3215" s="70"/>
      <c r="N3215" s="68"/>
      <c r="O3215" s="68"/>
      <c r="P3215" s="70"/>
    </row>
    <row r="3216" spans="1:16" x14ac:dyDescent="0.25">
      <c r="A3216" s="61">
        <v>43279</v>
      </c>
      <c r="B3216" s="64" t="str">
        <f t="shared" si="99"/>
        <v>quinta-feira</v>
      </c>
      <c r="C3216" s="49">
        <v>5.6500000000000002E-2</v>
      </c>
      <c r="D3216" s="51">
        <v>5.7699999999999994E-2</v>
      </c>
      <c r="E3216" s="48">
        <v>2218.34</v>
      </c>
      <c r="F3216" s="48">
        <v>2203.0100000000002</v>
      </c>
      <c r="G3216" s="52">
        <v>2201.62</v>
      </c>
      <c r="I3216" s="68"/>
      <c r="J3216" s="69"/>
      <c r="K3216" s="69"/>
      <c r="L3216" s="70"/>
      <c r="M3216" s="70"/>
      <c r="N3216" s="68"/>
      <c r="O3216" s="68"/>
      <c r="P3216" s="70"/>
    </row>
    <row r="3217" spans="1:16" x14ac:dyDescent="0.25">
      <c r="A3217" s="61">
        <v>43280</v>
      </c>
      <c r="B3217" s="64" t="str">
        <f t="shared" si="99"/>
        <v>sexta-feira</v>
      </c>
      <c r="C3217" s="49">
        <v>5.5999999999999994E-2</v>
      </c>
      <c r="D3217" s="51">
        <v>5.7200000000000001E-2</v>
      </c>
      <c r="E3217" s="48">
        <v>2227.9899999999998</v>
      </c>
      <c r="F3217" s="48">
        <v>2212.6</v>
      </c>
      <c r="G3217" s="52">
        <v>2209.39</v>
      </c>
      <c r="I3217" s="68"/>
      <c r="J3217" s="69"/>
      <c r="K3217" s="69"/>
      <c r="L3217" s="70"/>
      <c r="M3217" s="70"/>
      <c r="N3217" s="68"/>
      <c r="O3217" s="68"/>
      <c r="P3217" s="70"/>
    </row>
    <row r="3218" spans="1:16" x14ac:dyDescent="0.25">
      <c r="A3218" s="61">
        <v>43283</v>
      </c>
      <c r="B3218" s="64" t="str">
        <f t="shared" si="99"/>
        <v>segunda-feira</v>
      </c>
      <c r="C3218" s="49">
        <v>5.5199999999999999E-2</v>
      </c>
      <c r="D3218" s="51">
        <v>5.6399999999999999E-2</v>
      </c>
      <c r="E3218" s="48">
        <v>2239.7199999999998</v>
      </c>
      <c r="F3218" s="48">
        <v>2224.2399999999998</v>
      </c>
      <c r="G3218" s="52">
        <v>2222.84</v>
      </c>
      <c r="I3218" s="68"/>
      <c r="J3218" s="69"/>
      <c r="K3218" s="69"/>
      <c r="L3218" s="70"/>
      <c r="M3218" s="70"/>
      <c r="N3218" s="68"/>
      <c r="O3218" s="68"/>
      <c r="P3218" s="70"/>
    </row>
    <row r="3219" spans="1:16" x14ac:dyDescent="0.25">
      <c r="A3219" s="61">
        <v>43284</v>
      </c>
      <c r="B3219" s="64" t="str">
        <f t="shared" si="99"/>
        <v>terça-feira</v>
      </c>
      <c r="C3219" s="49">
        <v>5.4600000000000003E-2</v>
      </c>
      <c r="D3219" s="51">
        <v>5.5800000000000002E-2</v>
      </c>
      <c r="E3219" s="48">
        <v>2248.89</v>
      </c>
      <c r="F3219" s="48">
        <v>2233.36</v>
      </c>
      <c r="G3219" s="52">
        <v>2231.96</v>
      </c>
      <c r="I3219" s="68"/>
      <c r="J3219" s="69"/>
      <c r="K3219" s="69"/>
      <c r="L3219" s="70"/>
      <c r="M3219" s="70"/>
      <c r="N3219" s="68"/>
      <c r="O3219" s="68"/>
      <c r="P3219" s="70"/>
    </row>
    <row r="3220" spans="1:16" x14ac:dyDescent="0.25">
      <c r="A3220" s="61">
        <v>43285</v>
      </c>
      <c r="B3220" s="64" t="str">
        <f t="shared" si="99"/>
        <v>quarta-feira</v>
      </c>
      <c r="C3220" s="49">
        <v>5.5E-2</v>
      </c>
      <c r="D3220" s="51">
        <v>5.62E-2</v>
      </c>
      <c r="E3220" s="48">
        <v>2245.1</v>
      </c>
      <c r="F3220" s="48">
        <v>2229.61</v>
      </c>
      <c r="G3220" s="52">
        <v>2228.21</v>
      </c>
      <c r="I3220" s="68"/>
      <c r="J3220" s="69"/>
      <c r="K3220" s="69"/>
      <c r="L3220" s="70"/>
      <c r="M3220" s="70"/>
      <c r="N3220" s="68"/>
      <c r="O3220" s="68"/>
      <c r="P3220" s="70"/>
    </row>
    <row r="3221" spans="1:16" x14ac:dyDescent="0.25">
      <c r="A3221" s="61">
        <v>43286</v>
      </c>
      <c r="B3221" s="64" t="str">
        <f t="shared" si="99"/>
        <v>quinta-feira</v>
      </c>
      <c r="C3221" s="49">
        <v>5.4699999999999999E-2</v>
      </c>
      <c r="D3221" s="51">
        <v>5.5899999999999998E-2</v>
      </c>
      <c r="E3221" s="48">
        <v>2250.39</v>
      </c>
      <c r="F3221" s="48">
        <v>2234.87</v>
      </c>
      <c r="G3221" s="52">
        <v>2233.4699999999998</v>
      </c>
      <c r="I3221" s="68"/>
      <c r="J3221" s="69"/>
      <c r="K3221" s="69"/>
      <c r="L3221" s="70"/>
      <c r="M3221" s="70"/>
      <c r="N3221" s="68"/>
      <c r="O3221" s="68"/>
      <c r="P3221" s="70"/>
    </row>
    <row r="3222" spans="1:16" x14ac:dyDescent="0.25">
      <c r="A3222" s="61">
        <v>43287</v>
      </c>
      <c r="B3222" s="64" t="str">
        <f t="shared" si="99"/>
        <v>sexta-feira</v>
      </c>
      <c r="C3222" s="49">
        <v>5.57E-2</v>
      </c>
      <c r="D3222" s="51">
        <v>5.6900000000000006E-2</v>
      </c>
      <c r="E3222" s="48">
        <v>2242.46</v>
      </c>
      <c r="F3222" s="48">
        <v>2227.0300000000002</v>
      </c>
      <c r="G3222" s="52">
        <v>2222.34</v>
      </c>
      <c r="I3222" s="68"/>
      <c r="J3222" s="69"/>
      <c r="K3222" s="69"/>
      <c r="L3222" s="70"/>
      <c r="M3222" s="70"/>
      <c r="N3222" s="68"/>
      <c r="O3222" s="68"/>
      <c r="P3222" s="70"/>
    </row>
    <row r="3223" spans="1:16" x14ac:dyDescent="0.25">
      <c r="A3223" s="61">
        <v>43291</v>
      </c>
      <c r="B3223" s="64" t="str">
        <f t="shared" si="99"/>
        <v>terça-feira</v>
      </c>
      <c r="C3223" s="49">
        <v>5.5199999999999999E-2</v>
      </c>
      <c r="D3223" s="51">
        <v>5.6399999999999999E-2</v>
      </c>
      <c r="E3223" s="48">
        <v>2250.35</v>
      </c>
      <c r="F3223" s="48">
        <v>2234.86</v>
      </c>
      <c r="G3223" s="52">
        <v>2233.44</v>
      </c>
      <c r="I3223" s="68"/>
      <c r="J3223" s="69"/>
      <c r="K3223" s="69"/>
      <c r="L3223" s="70"/>
      <c r="M3223" s="70"/>
      <c r="N3223" s="68"/>
      <c r="O3223" s="68"/>
      <c r="P3223" s="70"/>
    </row>
    <row r="3224" spans="1:16" x14ac:dyDescent="0.25">
      <c r="A3224" s="61">
        <v>43292</v>
      </c>
      <c r="B3224" s="64" t="str">
        <f t="shared" si="99"/>
        <v>quarta-feira</v>
      </c>
      <c r="C3224" s="49">
        <v>5.4699999999999999E-2</v>
      </c>
      <c r="D3224" s="51">
        <v>5.5899999999999998E-2</v>
      </c>
      <c r="E3224" s="48">
        <v>2258.2600000000002</v>
      </c>
      <c r="F3224" s="48">
        <v>2242.7199999999998</v>
      </c>
      <c r="G3224" s="52">
        <v>2241.3000000000002</v>
      </c>
      <c r="I3224" s="68"/>
      <c r="J3224" s="69"/>
      <c r="K3224" s="69"/>
      <c r="L3224" s="70"/>
      <c r="M3224" s="70"/>
      <c r="N3224" s="68"/>
      <c r="O3224" s="68"/>
      <c r="P3224" s="70"/>
    </row>
    <row r="3225" spans="1:16" x14ac:dyDescent="0.25">
      <c r="A3225" s="61">
        <v>43293</v>
      </c>
      <c r="B3225" s="64" t="str">
        <f t="shared" si="99"/>
        <v>quinta-feira</v>
      </c>
      <c r="C3225" s="49">
        <v>5.5800000000000002E-2</v>
      </c>
      <c r="D3225" s="51">
        <v>5.7000000000000002E-2</v>
      </c>
      <c r="E3225" s="48">
        <v>2245.4299999999998</v>
      </c>
      <c r="F3225" s="48">
        <v>2230.0100000000002</v>
      </c>
      <c r="G3225" s="52">
        <v>2228.59</v>
      </c>
      <c r="I3225" s="68"/>
      <c r="J3225" s="69"/>
      <c r="K3225" s="69"/>
      <c r="L3225" s="70"/>
      <c r="M3225" s="70"/>
      <c r="N3225" s="68"/>
      <c r="O3225" s="68"/>
      <c r="P3225" s="70"/>
    </row>
    <row r="3226" spans="1:16" x14ac:dyDescent="0.25">
      <c r="A3226" s="61">
        <v>43294</v>
      </c>
      <c r="B3226" s="64" t="str">
        <f t="shared" si="99"/>
        <v>sexta-feira</v>
      </c>
      <c r="C3226" s="49">
        <v>5.6100000000000004E-2</v>
      </c>
      <c r="D3226" s="51">
        <v>5.7300000000000004E-2</v>
      </c>
      <c r="E3226" s="48">
        <v>2244.19</v>
      </c>
      <c r="F3226" s="48">
        <v>2228.79</v>
      </c>
      <c r="G3226" s="52">
        <v>2226.17</v>
      </c>
      <c r="I3226" s="68"/>
      <c r="J3226" s="69"/>
      <c r="K3226" s="69"/>
      <c r="L3226" s="70"/>
      <c r="M3226" s="70"/>
      <c r="N3226" s="68"/>
      <c r="O3226" s="68"/>
      <c r="P3226" s="70"/>
    </row>
    <row r="3227" spans="1:16" x14ac:dyDescent="0.25">
      <c r="A3227" s="61">
        <v>43297</v>
      </c>
      <c r="B3227" s="64" t="str">
        <f t="shared" si="99"/>
        <v>segunda-feira</v>
      </c>
      <c r="C3227" s="49">
        <v>5.5599999999999997E-2</v>
      </c>
      <c r="D3227" s="51">
        <v>5.6799999999999996E-2</v>
      </c>
      <c r="E3227" s="48">
        <v>2251.39</v>
      </c>
      <c r="F3227" s="48">
        <v>2235.9499999999998</v>
      </c>
      <c r="G3227" s="52">
        <v>2235.19</v>
      </c>
      <c r="I3227" s="68"/>
      <c r="J3227" s="69"/>
      <c r="K3227" s="69"/>
      <c r="L3227" s="70"/>
      <c r="M3227" s="70"/>
      <c r="N3227" s="68"/>
      <c r="O3227" s="68"/>
      <c r="P3227" s="70"/>
    </row>
    <row r="3228" spans="1:16" x14ac:dyDescent="0.25">
      <c r="A3228" s="61">
        <v>43298</v>
      </c>
      <c r="B3228" s="64" t="str">
        <f t="shared" si="99"/>
        <v>terça-feira</v>
      </c>
      <c r="C3228" s="49">
        <v>5.57E-2</v>
      </c>
      <c r="D3228" s="51">
        <v>5.6900000000000006E-2</v>
      </c>
      <c r="E3228" s="48">
        <v>2250.85</v>
      </c>
      <c r="F3228" s="48">
        <v>2235.42</v>
      </c>
      <c r="G3228" s="52">
        <v>2234.66</v>
      </c>
      <c r="I3228" s="68"/>
      <c r="J3228" s="69"/>
      <c r="K3228" s="69"/>
      <c r="L3228" s="70"/>
      <c r="M3228" s="70"/>
      <c r="N3228" s="68"/>
      <c r="O3228" s="68"/>
      <c r="P3228" s="70"/>
    </row>
    <row r="3229" spans="1:16" x14ac:dyDescent="0.25">
      <c r="A3229" s="61">
        <v>43299</v>
      </c>
      <c r="B3229" s="64" t="str">
        <f t="shared" si="99"/>
        <v>quarta-feira</v>
      </c>
      <c r="C3229" s="49">
        <v>5.4800000000000001E-2</v>
      </c>
      <c r="D3229" s="51">
        <v>5.5999999999999994E-2</v>
      </c>
      <c r="E3229" s="48">
        <v>2263.2600000000002</v>
      </c>
      <c r="F3229" s="48">
        <v>2247.7399999999998</v>
      </c>
      <c r="G3229" s="52">
        <v>2246.9899999999998</v>
      </c>
      <c r="I3229" s="68"/>
      <c r="J3229" s="69"/>
      <c r="K3229" s="69"/>
      <c r="L3229" s="70"/>
      <c r="M3229" s="70"/>
      <c r="N3229" s="68"/>
      <c r="O3229" s="68"/>
      <c r="P3229" s="70"/>
    </row>
    <row r="3230" spans="1:16" x14ac:dyDescent="0.25">
      <c r="A3230" s="61">
        <v>43300</v>
      </c>
      <c r="B3230" s="64" t="str">
        <f t="shared" si="99"/>
        <v>quinta-feira</v>
      </c>
      <c r="C3230" s="49">
        <v>5.5500000000000001E-2</v>
      </c>
      <c r="D3230" s="51">
        <v>5.67E-2</v>
      </c>
      <c r="E3230" s="48">
        <v>2254.94</v>
      </c>
      <c r="F3230" s="48">
        <v>2239.5</v>
      </c>
      <c r="G3230" s="52">
        <v>2238.7399999999998</v>
      </c>
      <c r="I3230" s="68"/>
      <c r="J3230" s="69"/>
      <c r="K3230" s="69"/>
      <c r="L3230" s="70"/>
      <c r="M3230" s="70"/>
      <c r="N3230" s="68"/>
      <c r="O3230" s="68"/>
      <c r="P3230" s="70"/>
    </row>
    <row r="3231" spans="1:16" x14ac:dyDescent="0.25">
      <c r="A3231" s="61">
        <v>43301</v>
      </c>
      <c r="B3231" s="64" t="str">
        <f t="shared" si="99"/>
        <v>sexta-feira</v>
      </c>
      <c r="C3231" s="49">
        <v>5.3399999999999996E-2</v>
      </c>
      <c r="D3231" s="51">
        <v>5.4600000000000003E-2</v>
      </c>
      <c r="E3231" s="48">
        <v>2283.5500000000002</v>
      </c>
      <c r="F3231" s="48">
        <v>2267.89</v>
      </c>
      <c r="G3231" s="52">
        <v>2266.61</v>
      </c>
      <c r="I3231" s="68"/>
      <c r="J3231" s="69"/>
      <c r="K3231" s="69"/>
      <c r="L3231" s="70"/>
      <c r="M3231" s="70"/>
      <c r="N3231" s="68"/>
      <c r="O3231" s="68"/>
      <c r="P3231" s="70"/>
    </row>
    <row r="3232" spans="1:16" x14ac:dyDescent="0.25">
      <c r="A3232" s="61">
        <v>43304</v>
      </c>
      <c r="B3232" s="64" t="str">
        <f t="shared" si="99"/>
        <v>segunda-feira</v>
      </c>
      <c r="C3232" s="49">
        <v>5.3800000000000001E-2</v>
      </c>
      <c r="D3232" s="51">
        <v>5.5E-2</v>
      </c>
      <c r="E3232" s="48">
        <v>2278.6</v>
      </c>
      <c r="F3232" s="48">
        <v>2262.9899999999998</v>
      </c>
      <c r="G3232" s="52">
        <v>2262.29</v>
      </c>
      <c r="I3232" s="68"/>
      <c r="J3232" s="69"/>
      <c r="K3232" s="69"/>
      <c r="L3232" s="70"/>
      <c r="M3232" s="70"/>
      <c r="N3232" s="68"/>
      <c r="O3232" s="68"/>
      <c r="P3232" s="70"/>
    </row>
    <row r="3233" spans="1:16" x14ac:dyDescent="0.25">
      <c r="A3233" s="61">
        <v>43305</v>
      </c>
      <c r="B3233" s="64" t="str">
        <f t="shared" si="99"/>
        <v>terça-feira</v>
      </c>
      <c r="C3233" s="49">
        <v>5.3800000000000001E-2</v>
      </c>
      <c r="D3233" s="51">
        <v>5.5E-2</v>
      </c>
      <c r="E3233" s="48">
        <v>2279.3000000000002</v>
      </c>
      <c r="F3233" s="48">
        <v>2263.69</v>
      </c>
      <c r="G3233" s="52">
        <v>2262.9899999999998</v>
      </c>
      <c r="I3233" s="68"/>
      <c r="J3233" s="69"/>
      <c r="K3233" s="69"/>
      <c r="L3233" s="70"/>
      <c r="M3233" s="70"/>
      <c r="N3233" s="68"/>
      <c r="O3233" s="68"/>
      <c r="P3233" s="70"/>
    </row>
    <row r="3234" spans="1:16" x14ac:dyDescent="0.25">
      <c r="A3234" s="61">
        <v>43306</v>
      </c>
      <c r="B3234" s="64" t="str">
        <f t="shared" si="99"/>
        <v>quarta-feira</v>
      </c>
      <c r="C3234" s="49">
        <v>5.3499999999999999E-2</v>
      </c>
      <c r="D3234" s="51">
        <v>5.4699999999999999E-2</v>
      </c>
      <c r="E3234" s="48">
        <v>2283.91</v>
      </c>
      <c r="F3234" s="48">
        <v>2268.2800000000002</v>
      </c>
      <c r="G3234" s="52">
        <v>2267.58</v>
      </c>
      <c r="I3234" s="68"/>
      <c r="J3234" s="69"/>
      <c r="K3234" s="69"/>
      <c r="L3234" s="70"/>
      <c r="M3234" s="70"/>
      <c r="N3234" s="68"/>
      <c r="O3234" s="68"/>
      <c r="P3234" s="70"/>
    </row>
    <row r="3235" spans="1:16" x14ac:dyDescent="0.25">
      <c r="A3235" s="61">
        <v>43307</v>
      </c>
      <c r="B3235" s="64" t="str">
        <f t="shared" si="99"/>
        <v>quinta-feira</v>
      </c>
      <c r="C3235" s="49">
        <v>5.2900000000000003E-2</v>
      </c>
      <c r="D3235" s="51">
        <v>5.4100000000000002E-2</v>
      </c>
      <c r="E3235" s="48">
        <v>2292.46</v>
      </c>
      <c r="F3235" s="48">
        <v>2276.7800000000002</v>
      </c>
      <c r="G3235" s="52">
        <v>2276.08</v>
      </c>
      <c r="I3235" s="68"/>
      <c r="J3235" s="69"/>
      <c r="K3235" s="69"/>
      <c r="L3235" s="70"/>
      <c r="M3235" s="70"/>
      <c r="N3235" s="68"/>
      <c r="O3235" s="68"/>
      <c r="P3235" s="70"/>
    </row>
    <row r="3236" spans="1:16" x14ac:dyDescent="0.25">
      <c r="A3236" s="61">
        <v>43308</v>
      </c>
      <c r="B3236" s="64" t="str">
        <f t="shared" si="99"/>
        <v>sexta-feira</v>
      </c>
      <c r="C3236" s="49">
        <v>5.3499999999999999E-2</v>
      </c>
      <c r="D3236" s="51">
        <v>5.4699999999999999E-2</v>
      </c>
      <c r="E3236" s="48">
        <v>2285.7399999999998</v>
      </c>
      <c r="F3236" s="48">
        <v>2270.12</v>
      </c>
      <c r="G3236" s="52">
        <v>2268.98</v>
      </c>
      <c r="I3236" s="68"/>
      <c r="J3236" s="69"/>
      <c r="K3236" s="69"/>
      <c r="L3236" s="70"/>
      <c r="M3236" s="70"/>
      <c r="N3236" s="68"/>
      <c r="O3236" s="68"/>
      <c r="P3236" s="70"/>
    </row>
    <row r="3237" spans="1:16" x14ac:dyDescent="0.25">
      <c r="A3237" s="61">
        <v>43311</v>
      </c>
      <c r="B3237" s="64" t="str">
        <f t="shared" si="99"/>
        <v>segunda-feira</v>
      </c>
      <c r="C3237" s="49">
        <v>5.3499999999999999E-2</v>
      </c>
      <c r="D3237" s="51">
        <v>5.4699999999999999E-2</v>
      </c>
      <c r="E3237" s="48">
        <v>2286.4299999999998</v>
      </c>
      <c r="F3237" s="48">
        <v>2270.8200000000002</v>
      </c>
      <c r="G3237" s="52">
        <v>2270.12</v>
      </c>
      <c r="I3237" s="68"/>
      <c r="J3237" s="69"/>
      <c r="K3237" s="69"/>
      <c r="L3237" s="70"/>
      <c r="M3237" s="70"/>
      <c r="N3237" s="68"/>
      <c r="O3237" s="68"/>
      <c r="P3237" s="70"/>
    </row>
    <row r="3238" spans="1:16" x14ac:dyDescent="0.25">
      <c r="A3238" s="61">
        <v>43312</v>
      </c>
      <c r="B3238" s="64" t="str">
        <f t="shared" si="99"/>
        <v>terça-feira</v>
      </c>
      <c r="C3238" s="49">
        <v>5.3499999999999999E-2</v>
      </c>
      <c r="D3238" s="51">
        <v>5.4699999999999999E-2</v>
      </c>
      <c r="E3238" s="48">
        <v>2287.12</v>
      </c>
      <c r="F3238" s="48">
        <v>2271.52</v>
      </c>
      <c r="G3238" s="52">
        <v>2270.8200000000002</v>
      </c>
      <c r="I3238" s="68"/>
      <c r="J3238" s="69"/>
      <c r="K3238" s="69"/>
      <c r="L3238" s="70"/>
      <c r="M3238" s="70"/>
      <c r="N3238" s="68"/>
      <c r="O3238" s="68"/>
      <c r="P3238" s="70"/>
    </row>
    <row r="3239" spans="1:16" x14ac:dyDescent="0.25">
      <c r="A3239" s="61">
        <v>43313</v>
      </c>
      <c r="B3239" s="64" t="str">
        <f t="shared" si="99"/>
        <v>quarta-feira</v>
      </c>
      <c r="C3239" s="49">
        <v>5.3899999999999997E-2</v>
      </c>
      <c r="D3239" s="51">
        <v>5.5099999999999996E-2</v>
      </c>
      <c r="E3239" s="48">
        <v>2282.6</v>
      </c>
      <c r="F3239" s="48">
        <v>2267.04</v>
      </c>
      <c r="G3239" s="52">
        <v>2266.34</v>
      </c>
      <c r="I3239" s="68"/>
      <c r="J3239" s="69"/>
      <c r="K3239" s="69"/>
      <c r="L3239" s="70"/>
      <c r="M3239" s="70"/>
      <c r="N3239" s="68"/>
      <c r="O3239" s="68"/>
      <c r="P3239" s="70"/>
    </row>
    <row r="3240" spans="1:16" x14ac:dyDescent="0.25">
      <c r="A3240" s="61">
        <v>43314</v>
      </c>
      <c r="B3240" s="64" t="str">
        <f t="shared" si="99"/>
        <v>quinta-feira</v>
      </c>
      <c r="C3240" s="49">
        <v>5.3600000000000002E-2</v>
      </c>
      <c r="D3240" s="51">
        <v>5.4800000000000001E-2</v>
      </c>
      <c r="E3240" s="48">
        <v>2287.21</v>
      </c>
      <c r="F3240" s="48">
        <v>2271.62</v>
      </c>
      <c r="G3240" s="52">
        <v>2270.92</v>
      </c>
      <c r="I3240" s="68"/>
      <c r="J3240" s="69"/>
      <c r="K3240" s="69"/>
      <c r="L3240" s="70"/>
      <c r="M3240" s="70"/>
      <c r="N3240" s="68"/>
      <c r="O3240" s="68"/>
      <c r="P3240" s="70"/>
    </row>
    <row r="3241" spans="1:16" x14ac:dyDescent="0.25">
      <c r="A3241" s="61">
        <v>43315</v>
      </c>
      <c r="B3241" s="64" t="str">
        <f t="shared" si="99"/>
        <v>sexta-feira</v>
      </c>
      <c r="C3241" s="49">
        <v>5.2699999999999997E-2</v>
      </c>
      <c r="D3241" s="51">
        <v>5.3899999999999997E-2</v>
      </c>
      <c r="E3241" s="48">
        <v>2300.12</v>
      </c>
      <c r="F3241" s="48">
        <v>2284.44</v>
      </c>
      <c r="G3241" s="52">
        <v>2283.3000000000002</v>
      </c>
      <c r="I3241" s="68"/>
      <c r="J3241" s="69"/>
      <c r="K3241" s="69"/>
      <c r="L3241" s="70"/>
      <c r="M3241" s="70"/>
      <c r="N3241" s="68"/>
      <c r="O3241" s="68"/>
      <c r="P3241" s="70"/>
    </row>
    <row r="3242" spans="1:16" x14ac:dyDescent="0.25">
      <c r="A3242" s="61">
        <v>43318</v>
      </c>
      <c r="B3242" s="64" t="str">
        <f t="shared" si="99"/>
        <v>segunda-feira</v>
      </c>
      <c r="C3242" s="49">
        <v>5.1799999999999999E-2</v>
      </c>
      <c r="D3242" s="51">
        <v>5.2999999999999999E-2</v>
      </c>
      <c r="E3242" s="48">
        <v>2312.65</v>
      </c>
      <c r="F3242" s="48">
        <v>2296.88</v>
      </c>
      <c r="G3242" s="52">
        <v>2296.19</v>
      </c>
      <c r="I3242" s="68"/>
      <c r="J3242" s="69"/>
      <c r="K3242" s="69"/>
      <c r="L3242" s="70"/>
      <c r="M3242" s="70"/>
      <c r="N3242" s="68"/>
      <c r="O3242" s="68"/>
      <c r="P3242" s="70"/>
    </row>
    <row r="3243" spans="1:16" x14ac:dyDescent="0.25">
      <c r="A3243" s="61">
        <v>43319</v>
      </c>
      <c r="B3243" s="64" t="str">
        <f t="shared" si="99"/>
        <v>terça-feira</v>
      </c>
      <c r="C3243" s="49">
        <v>5.2000000000000005E-2</v>
      </c>
      <c r="D3243" s="51">
        <v>5.3200000000000004E-2</v>
      </c>
      <c r="E3243" s="48">
        <v>2310.6999999999998</v>
      </c>
      <c r="F3243" s="48">
        <v>2294.96</v>
      </c>
      <c r="G3243" s="52">
        <v>2294.2600000000002</v>
      </c>
      <c r="I3243" s="68"/>
      <c r="J3243" s="69"/>
      <c r="K3243" s="69"/>
      <c r="L3243" s="70"/>
      <c r="M3243" s="70"/>
      <c r="N3243" s="68"/>
      <c r="O3243" s="68"/>
      <c r="P3243" s="70"/>
    </row>
    <row r="3244" spans="1:16" x14ac:dyDescent="0.25">
      <c r="A3244" s="61">
        <v>43320</v>
      </c>
      <c r="B3244" s="64" t="str">
        <f t="shared" si="99"/>
        <v>quarta-feira</v>
      </c>
      <c r="C3244" s="49">
        <v>5.2600000000000001E-2</v>
      </c>
      <c r="D3244" s="51">
        <v>5.3800000000000001E-2</v>
      </c>
      <c r="E3244" s="48">
        <v>2304.06</v>
      </c>
      <c r="F3244" s="48">
        <v>2288.38</v>
      </c>
      <c r="G3244" s="52">
        <v>2287.66</v>
      </c>
      <c r="I3244" s="68"/>
      <c r="J3244" s="69"/>
      <c r="K3244" s="69"/>
      <c r="L3244" s="70"/>
      <c r="M3244" s="70"/>
      <c r="N3244" s="68"/>
      <c r="O3244" s="68"/>
      <c r="P3244" s="70"/>
    </row>
    <row r="3245" spans="1:16" x14ac:dyDescent="0.25">
      <c r="A3245" s="61">
        <v>43321</v>
      </c>
      <c r="B3245" s="64" t="str">
        <f t="shared" si="99"/>
        <v>quinta-feira</v>
      </c>
      <c r="C3245" s="49">
        <v>5.4000000000000006E-2</v>
      </c>
      <c r="D3245" s="51">
        <v>5.5199999999999999E-2</v>
      </c>
      <c r="E3245" s="48">
        <v>2286.5</v>
      </c>
      <c r="F3245" s="48">
        <v>2270.9699999999998</v>
      </c>
      <c r="G3245" s="52">
        <v>2270.25</v>
      </c>
      <c r="I3245" s="68"/>
      <c r="J3245" s="69"/>
      <c r="K3245" s="69"/>
      <c r="L3245" s="70"/>
      <c r="M3245" s="70"/>
      <c r="N3245" s="68"/>
      <c r="O3245" s="68"/>
      <c r="P3245" s="70"/>
    </row>
    <row r="3246" spans="1:16" x14ac:dyDescent="0.25">
      <c r="A3246" s="61">
        <v>43322</v>
      </c>
      <c r="B3246" s="64" t="str">
        <f t="shared" si="99"/>
        <v>sexta-feira</v>
      </c>
      <c r="C3246" s="49">
        <v>5.5099999999999996E-2</v>
      </c>
      <c r="D3246" s="51">
        <v>5.6299999999999996E-2</v>
      </c>
      <c r="E3246" s="48">
        <v>2273.4699999999998</v>
      </c>
      <c r="F3246" s="48">
        <v>2258.06</v>
      </c>
      <c r="G3246" s="52">
        <v>2256.85</v>
      </c>
      <c r="I3246" s="68"/>
      <c r="J3246" s="69"/>
      <c r="K3246" s="69"/>
      <c r="L3246" s="70"/>
      <c r="M3246" s="70"/>
      <c r="N3246" s="68"/>
      <c r="O3246" s="68"/>
      <c r="P3246" s="70"/>
    </row>
    <row r="3247" spans="1:16" x14ac:dyDescent="0.25">
      <c r="A3247" s="61">
        <v>43325</v>
      </c>
      <c r="B3247" s="64" t="str">
        <f t="shared" si="99"/>
        <v>segunda-feira</v>
      </c>
      <c r="C3247" s="49">
        <v>5.7699999999999994E-2</v>
      </c>
      <c r="D3247" s="51">
        <v>5.8899999999999994E-2</v>
      </c>
      <c r="E3247" s="48">
        <v>2240.9699999999998</v>
      </c>
      <c r="F3247" s="48">
        <v>2225.8200000000002</v>
      </c>
      <c r="G3247" s="52">
        <v>2225.08</v>
      </c>
      <c r="I3247" s="68"/>
      <c r="J3247" s="69"/>
      <c r="K3247" s="69"/>
      <c r="L3247" s="70"/>
      <c r="M3247" s="70"/>
      <c r="N3247" s="68"/>
      <c r="O3247" s="68"/>
      <c r="P3247" s="70"/>
    </row>
    <row r="3248" spans="1:16" x14ac:dyDescent="0.25">
      <c r="A3248" s="61">
        <v>43326</v>
      </c>
      <c r="B3248" s="64" t="str">
        <f t="shared" si="99"/>
        <v>terça-feira</v>
      </c>
      <c r="C3248" s="49">
        <v>5.4800000000000001E-2</v>
      </c>
      <c r="D3248" s="51">
        <v>5.5999999999999994E-2</v>
      </c>
      <c r="E3248" s="48">
        <v>2278.8000000000002</v>
      </c>
      <c r="F3248" s="48">
        <v>2263.36</v>
      </c>
      <c r="G3248" s="52">
        <v>2262.63</v>
      </c>
      <c r="I3248" s="68"/>
      <c r="J3248" s="69"/>
      <c r="K3248" s="69"/>
      <c r="L3248" s="70"/>
      <c r="M3248" s="70"/>
      <c r="N3248" s="68"/>
      <c r="O3248" s="68"/>
      <c r="P3248" s="70"/>
    </row>
    <row r="3249" spans="1:16" x14ac:dyDescent="0.25">
      <c r="A3249" s="61">
        <v>43327</v>
      </c>
      <c r="B3249" s="64" t="str">
        <f t="shared" si="99"/>
        <v>quarta-feira</v>
      </c>
      <c r="C3249" s="49">
        <v>5.45E-2</v>
      </c>
      <c r="D3249" s="51">
        <v>5.57E-2</v>
      </c>
      <c r="E3249" s="48">
        <v>2283.17</v>
      </c>
      <c r="F3249" s="48">
        <v>2267.7199999999998</v>
      </c>
      <c r="G3249" s="52">
        <v>2267.21</v>
      </c>
      <c r="I3249" s="68"/>
      <c r="J3249" s="69"/>
      <c r="K3249" s="69"/>
      <c r="L3249" s="70"/>
      <c r="M3249" s="70"/>
      <c r="N3249" s="68"/>
      <c r="O3249" s="68"/>
      <c r="P3249" s="70"/>
    </row>
    <row r="3250" spans="1:16" x14ac:dyDescent="0.25">
      <c r="A3250" s="61">
        <v>43328</v>
      </c>
      <c r="B3250" s="64" t="str">
        <f t="shared" si="99"/>
        <v>quinta-feira</v>
      </c>
      <c r="C3250" s="49">
        <v>5.2900000000000003E-2</v>
      </c>
      <c r="D3250" s="51">
        <v>5.4100000000000002E-2</v>
      </c>
      <c r="E3250" s="48">
        <v>2304.4699999999998</v>
      </c>
      <c r="F3250" s="48">
        <v>2288.85</v>
      </c>
      <c r="G3250" s="52">
        <v>2288.35</v>
      </c>
      <c r="I3250" s="68"/>
      <c r="J3250" s="69"/>
      <c r="K3250" s="69"/>
      <c r="L3250" s="70"/>
      <c r="M3250" s="70"/>
      <c r="N3250" s="68"/>
      <c r="O3250" s="68"/>
      <c r="P3250" s="70"/>
    </row>
    <row r="3251" spans="1:16" x14ac:dyDescent="0.25">
      <c r="A3251" s="61">
        <v>43329</v>
      </c>
      <c r="B3251" s="64" t="str">
        <f t="shared" si="99"/>
        <v>sexta-feira</v>
      </c>
      <c r="C3251" s="49">
        <v>5.4299999999999994E-2</v>
      </c>
      <c r="D3251" s="51">
        <v>5.5500000000000001E-2</v>
      </c>
      <c r="E3251" s="48">
        <v>2286.81</v>
      </c>
      <c r="F3251" s="48">
        <v>2271.35</v>
      </c>
      <c r="G3251" s="52">
        <v>2270.8000000000002</v>
      </c>
      <c r="I3251" s="68"/>
      <c r="J3251" s="69"/>
      <c r="K3251" s="69"/>
      <c r="L3251" s="70"/>
      <c r="M3251" s="70"/>
      <c r="N3251" s="68"/>
      <c r="O3251" s="68"/>
      <c r="P3251" s="70"/>
    </row>
    <row r="3252" spans="1:16" x14ac:dyDescent="0.25">
      <c r="A3252" s="61">
        <v>43332</v>
      </c>
      <c r="B3252" s="64" t="str">
        <f t="shared" si="99"/>
        <v>segunda-feira</v>
      </c>
      <c r="C3252" s="49">
        <v>5.3600000000000002E-2</v>
      </c>
      <c r="D3252" s="51">
        <v>5.4800000000000001E-2</v>
      </c>
      <c r="E3252" s="48">
        <v>2296.38</v>
      </c>
      <c r="F3252" s="48">
        <v>2280.86</v>
      </c>
      <c r="G3252" s="52">
        <v>2280.35</v>
      </c>
      <c r="I3252" s="68"/>
      <c r="J3252" s="69"/>
      <c r="K3252" s="69"/>
      <c r="L3252" s="70"/>
      <c r="M3252" s="70"/>
      <c r="N3252" s="68"/>
      <c r="O3252" s="68"/>
      <c r="P3252" s="70"/>
    </row>
    <row r="3253" spans="1:16" x14ac:dyDescent="0.25">
      <c r="A3253" s="61">
        <v>43333</v>
      </c>
      <c r="B3253" s="64" t="str">
        <f t="shared" si="99"/>
        <v>terça-feira</v>
      </c>
      <c r="C3253" s="49">
        <v>5.4000000000000006E-2</v>
      </c>
      <c r="D3253" s="51">
        <v>5.5199999999999999E-2</v>
      </c>
      <c r="E3253" s="48">
        <v>2291.6999999999998</v>
      </c>
      <c r="F3253" s="48">
        <v>2276.2199999999998</v>
      </c>
      <c r="G3253" s="52">
        <v>2275.71</v>
      </c>
      <c r="I3253" s="68"/>
      <c r="J3253" s="69"/>
      <c r="K3253" s="69"/>
      <c r="L3253" s="70"/>
      <c r="M3253" s="70"/>
      <c r="N3253" s="68"/>
      <c r="O3253" s="68"/>
      <c r="P3253" s="70"/>
    </row>
    <row r="3254" spans="1:16" x14ac:dyDescent="0.25">
      <c r="A3254" s="61">
        <v>43334</v>
      </c>
      <c r="B3254" s="64" t="str">
        <f t="shared" si="99"/>
        <v>quarta-feira</v>
      </c>
      <c r="C3254" s="49">
        <v>5.74E-2</v>
      </c>
      <c r="D3254" s="51">
        <v>5.8600000000000006E-2</v>
      </c>
      <c r="E3254" s="48">
        <v>2248.67</v>
      </c>
      <c r="F3254" s="48">
        <v>2233.54</v>
      </c>
      <c r="G3254" s="52">
        <v>2233.02</v>
      </c>
      <c r="I3254" s="68"/>
      <c r="J3254" s="69"/>
      <c r="K3254" s="69"/>
      <c r="L3254" s="70"/>
      <c r="M3254" s="70"/>
      <c r="N3254" s="68"/>
      <c r="O3254" s="68"/>
      <c r="P3254" s="70"/>
    </row>
    <row r="3255" spans="1:16" x14ac:dyDescent="0.25">
      <c r="A3255" s="61">
        <v>43335</v>
      </c>
      <c r="B3255" s="64" t="str">
        <f t="shared" si="99"/>
        <v>quinta-feira</v>
      </c>
      <c r="C3255" s="49">
        <v>5.5099999999999996E-2</v>
      </c>
      <c r="D3255" s="51">
        <v>5.6299999999999996E-2</v>
      </c>
      <c r="E3255" s="48">
        <v>2278.5100000000002</v>
      </c>
      <c r="F3255" s="48">
        <v>2263.16</v>
      </c>
      <c r="G3255" s="52">
        <v>2262.65</v>
      </c>
      <c r="I3255" s="68"/>
      <c r="J3255" s="69"/>
      <c r="K3255" s="69"/>
      <c r="L3255" s="70"/>
      <c r="M3255" s="70"/>
      <c r="N3255" s="68"/>
      <c r="O3255" s="68"/>
      <c r="P3255" s="70"/>
    </row>
    <row r="3256" spans="1:16" x14ac:dyDescent="0.25">
      <c r="A3256" s="61">
        <v>43336</v>
      </c>
      <c r="B3256" s="64" t="str">
        <f t="shared" si="99"/>
        <v>sexta-feira</v>
      </c>
      <c r="C3256" s="49">
        <v>5.5800000000000002E-2</v>
      </c>
      <c r="D3256" s="51">
        <v>5.7000000000000002E-2</v>
      </c>
      <c r="E3256" s="48">
        <v>2269.84</v>
      </c>
      <c r="F3256" s="48">
        <v>2254.56</v>
      </c>
      <c r="G3256" s="52">
        <v>2254.06</v>
      </c>
      <c r="I3256" s="68"/>
      <c r="J3256" s="69"/>
      <c r="K3256" s="69"/>
      <c r="L3256" s="70"/>
      <c r="M3256" s="70"/>
      <c r="N3256" s="68"/>
      <c r="O3256" s="68"/>
      <c r="P3256" s="70"/>
    </row>
    <row r="3257" spans="1:16" x14ac:dyDescent="0.25">
      <c r="A3257" s="61">
        <v>43339</v>
      </c>
      <c r="B3257" s="64" t="str">
        <f t="shared" si="99"/>
        <v>segunda-feira</v>
      </c>
      <c r="C3257" s="49">
        <v>5.5099999999999996E-2</v>
      </c>
      <c r="D3257" s="51">
        <v>5.6299999999999996E-2</v>
      </c>
      <c r="E3257" s="48">
        <v>2279.29</v>
      </c>
      <c r="F3257" s="48">
        <v>2263.9499999999998</v>
      </c>
      <c r="G3257" s="52">
        <v>2263.4499999999998</v>
      </c>
      <c r="I3257" s="68"/>
      <c r="J3257" s="69"/>
      <c r="K3257" s="69"/>
      <c r="L3257" s="70"/>
      <c r="M3257" s="70"/>
      <c r="N3257" s="68"/>
      <c r="O3257" s="68"/>
      <c r="P3257" s="70"/>
    </row>
    <row r="3258" spans="1:16" x14ac:dyDescent="0.25">
      <c r="A3258" s="61">
        <v>43340</v>
      </c>
      <c r="B3258" s="64" t="str">
        <f t="shared" si="99"/>
        <v>terça-feira</v>
      </c>
      <c r="C3258" s="49">
        <v>5.4900000000000004E-2</v>
      </c>
      <c r="D3258" s="51">
        <v>5.6100000000000004E-2</v>
      </c>
      <c r="E3258" s="48">
        <v>2282.34</v>
      </c>
      <c r="F3258" s="48">
        <v>2266.9899999999998</v>
      </c>
      <c r="G3258" s="52">
        <v>2266.5</v>
      </c>
      <c r="I3258" s="68"/>
      <c r="J3258" s="69"/>
      <c r="K3258" s="69"/>
      <c r="L3258" s="70"/>
      <c r="M3258" s="70"/>
      <c r="N3258" s="68"/>
      <c r="O3258" s="68"/>
      <c r="P3258" s="70"/>
    </row>
    <row r="3259" spans="1:16" x14ac:dyDescent="0.25">
      <c r="A3259" s="61">
        <v>43341</v>
      </c>
      <c r="B3259" s="64" t="str">
        <f t="shared" si="99"/>
        <v>quarta-feira</v>
      </c>
      <c r="C3259" s="49">
        <v>5.57E-2</v>
      </c>
      <c r="D3259" s="51">
        <v>5.6900000000000006E-2</v>
      </c>
      <c r="E3259" s="48">
        <v>2272.58</v>
      </c>
      <c r="F3259" s="48">
        <v>2257.31</v>
      </c>
      <c r="G3259" s="52">
        <v>2256.8200000000002</v>
      </c>
      <c r="I3259" s="68"/>
      <c r="J3259" s="69"/>
      <c r="K3259" s="69"/>
      <c r="L3259" s="70"/>
      <c r="M3259" s="70"/>
      <c r="N3259" s="68"/>
      <c r="O3259" s="68"/>
      <c r="P3259" s="70"/>
    </row>
    <row r="3260" spans="1:16" x14ac:dyDescent="0.25">
      <c r="A3260" s="61">
        <v>43342</v>
      </c>
      <c r="B3260" s="64" t="str">
        <f t="shared" si="99"/>
        <v>quinta-feira</v>
      </c>
      <c r="C3260" s="49">
        <v>5.5199999999999999E-2</v>
      </c>
      <c r="D3260" s="51">
        <v>5.6399999999999999E-2</v>
      </c>
      <c r="E3260" s="48">
        <v>2279.46</v>
      </c>
      <c r="F3260" s="48">
        <v>2264.15</v>
      </c>
      <c r="G3260" s="52">
        <v>2263.66</v>
      </c>
      <c r="I3260" s="68"/>
      <c r="J3260" s="69"/>
      <c r="K3260" s="69"/>
      <c r="L3260" s="70"/>
      <c r="M3260" s="70"/>
      <c r="N3260" s="68"/>
      <c r="O3260" s="68"/>
      <c r="P3260" s="70"/>
    </row>
    <row r="3261" spans="1:16" x14ac:dyDescent="0.25">
      <c r="A3261" s="61">
        <v>43343</v>
      </c>
      <c r="B3261" s="64" t="str">
        <f t="shared" si="99"/>
        <v>sexta-feira</v>
      </c>
      <c r="C3261" s="49">
        <v>5.6799999999999996E-2</v>
      </c>
      <c r="D3261" s="51">
        <v>5.7999999999999996E-2</v>
      </c>
      <c r="E3261" s="48">
        <v>2259.5700000000002</v>
      </c>
      <c r="F3261" s="48">
        <v>2244.4299999999998</v>
      </c>
      <c r="G3261" s="52">
        <v>2243.9299999999998</v>
      </c>
      <c r="I3261" s="68"/>
      <c r="J3261" s="69"/>
      <c r="K3261" s="69"/>
      <c r="L3261" s="70"/>
      <c r="M3261" s="70"/>
      <c r="N3261" s="68"/>
      <c r="O3261" s="68"/>
      <c r="P3261" s="70"/>
    </row>
    <row r="3262" spans="1:16" x14ac:dyDescent="0.25">
      <c r="A3262" s="61">
        <v>43346</v>
      </c>
      <c r="B3262" s="64" t="str">
        <f t="shared" si="99"/>
        <v>segunda-feira</v>
      </c>
      <c r="C3262" s="49">
        <v>5.7000000000000002E-2</v>
      </c>
      <c r="D3262" s="51">
        <v>5.8200000000000002E-2</v>
      </c>
      <c r="E3262" s="48">
        <v>2257.54</v>
      </c>
      <c r="F3262" s="48">
        <v>2242.42</v>
      </c>
      <c r="G3262" s="52">
        <v>2241.92</v>
      </c>
      <c r="I3262" s="68"/>
      <c r="J3262" s="69"/>
      <c r="K3262" s="69"/>
      <c r="L3262" s="70"/>
      <c r="M3262" s="70"/>
      <c r="N3262" s="68"/>
      <c r="O3262" s="68"/>
      <c r="P3262" s="70"/>
    </row>
    <row r="3263" spans="1:16" x14ac:dyDescent="0.25">
      <c r="A3263" s="61">
        <v>43347</v>
      </c>
      <c r="B3263" s="64" t="str">
        <f t="shared" si="99"/>
        <v>terça-feira</v>
      </c>
      <c r="C3263" s="49">
        <v>5.7200000000000001E-2</v>
      </c>
      <c r="D3263" s="51">
        <v>5.8400000000000001E-2</v>
      </c>
      <c r="E3263" s="48">
        <v>2255.5100000000002</v>
      </c>
      <c r="F3263" s="48">
        <v>2240.42</v>
      </c>
      <c r="G3263" s="52">
        <v>2239.91</v>
      </c>
      <c r="I3263" s="68"/>
      <c r="J3263" s="69"/>
      <c r="K3263" s="69"/>
      <c r="L3263" s="70"/>
      <c r="M3263" s="70"/>
      <c r="N3263" s="68"/>
      <c r="O3263" s="68"/>
      <c r="P3263" s="70"/>
    </row>
    <row r="3264" spans="1:16" x14ac:dyDescent="0.25">
      <c r="A3264" s="61">
        <v>43348</v>
      </c>
      <c r="B3264" s="64" t="str">
        <f t="shared" si="99"/>
        <v>quarta-feira</v>
      </c>
      <c r="C3264" s="49">
        <v>5.8600000000000006E-2</v>
      </c>
      <c r="D3264" s="51">
        <v>5.9800000000000006E-2</v>
      </c>
      <c r="E3264" s="48">
        <v>2238.42</v>
      </c>
      <c r="F3264" s="48">
        <v>2223.48</v>
      </c>
      <c r="G3264" s="52">
        <v>2222.9699999999998</v>
      </c>
      <c r="I3264" s="68"/>
      <c r="J3264" s="69"/>
      <c r="K3264" s="69"/>
      <c r="L3264" s="70"/>
      <c r="M3264" s="70"/>
      <c r="N3264" s="68"/>
      <c r="O3264" s="68"/>
      <c r="P3264" s="70"/>
    </row>
    <row r="3265" spans="1:16" x14ac:dyDescent="0.25">
      <c r="A3265" s="61">
        <v>43349</v>
      </c>
      <c r="B3265" s="64" t="str">
        <f t="shared" si="99"/>
        <v>quinta-feira</v>
      </c>
      <c r="C3265" s="49">
        <v>5.8200000000000002E-2</v>
      </c>
      <c r="D3265" s="51">
        <v>5.9400000000000001E-2</v>
      </c>
      <c r="E3265" s="48">
        <v>2242.2399999999998</v>
      </c>
      <c r="F3265" s="48">
        <v>2227.27</v>
      </c>
      <c r="G3265" s="52">
        <v>2227.02</v>
      </c>
      <c r="I3265" s="68"/>
      <c r="J3265" s="69"/>
      <c r="K3265" s="69"/>
      <c r="L3265" s="70"/>
      <c r="M3265" s="70"/>
      <c r="N3265" s="68"/>
      <c r="O3265" s="68"/>
      <c r="P3265" s="70"/>
    </row>
    <row r="3266" spans="1:16" x14ac:dyDescent="0.25">
      <c r="A3266" s="61">
        <v>43353</v>
      </c>
      <c r="B3266" s="64" t="str">
        <f t="shared" si="99"/>
        <v>segunda-feira</v>
      </c>
      <c r="C3266" s="49">
        <v>5.7699999999999994E-2</v>
      </c>
      <c r="D3266" s="51">
        <v>5.8899999999999994E-2</v>
      </c>
      <c r="E3266" s="48">
        <v>2248.9499999999998</v>
      </c>
      <c r="F3266" s="48">
        <v>2233.94</v>
      </c>
      <c r="G3266" s="52">
        <v>2233.4899999999998</v>
      </c>
      <c r="I3266" s="68"/>
      <c r="J3266" s="69"/>
      <c r="K3266" s="69"/>
      <c r="L3266" s="70"/>
      <c r="M3266" s="70"/>
      <c r="N3266" s="68"/>
      <c r="O3266" s="68"/>
      <c r="P3266" s="70"/>
    </row>
    <row r="3267" spans="1:16" x14ac:dyDescent="0.25">
      <c r="A3267" s="61">
        <v>43354</v>
      </c>
      <c r="B3267" s="64" t="str">
        <f t="shared" ref="B3267:B3330" si="100">TEXT(A3267,"dddd")</f>
        <v>terça-feira</v>
      </c>
      <c r="C3267" s="49">
        <v>5.9299999999999999E-2</v>
      </c>
      <c r="D3267" s="51">
        <v>6.0499999999999998E-2</v>
      </c>
      <c r="E3267" s="48">
        <v>2229.41</v>
      </c>
      <c r="F3267" s="48">
        <v>2214.56</v>
      </c>
      <c r="G3267" s="52">
        <v>2214.11</v>
      </c>
      <c r="I3267" s="68"/>
      <c r="J3267" s="69"/>
      <c r="K3267" s="69"/>
      <c r="L3267" s="70"/>
      <c r="M3267" s="70"/>
      <c r="N3267" s="68"/>
      <c r="O3267" s="68"/>
      <c r="P3267" s="70"/>
    </row>
    <row r="3268" spans="1:16" x14ac:dyDescent="0.25">
      <c r="A3268" s="61">
        <v>43355</v>
      </c>
      <c r="B3268" s="64" t="str">
        <f t="shared" si="100"/>
        <v>quarta-feira</v>
      </c>
      <c r="C3268" s="49">
        <v>5.8499999999999996E-2</v>
      </c>
      <c r="D3268" s="51">
        <v>5.9699999999999996E-2</v>
      </c>
      <c r="E3268" s="48">
        <v>2239.81</v>
      </c>
      <c r="F3268" s="48">
        <v>2224.89</v>
      </c>
      <c r="G3268" s="52">
        <v>2224.44</v>
      </c>
      <c r="I3268" s="68"/>
      <c r="J3268" s="69"/>
      <c r="K3268" s="69"/>
      <c r="L3268" s="70"/>
      <c r="M3268" s="70"/>
      <c r="N3268" s="68"/>
      <c r="O3268" s="68"/>
      <c r="P3268" s="70"/>
    </row>
    <row r="3269" spans="1:16" x14ac:dyDescent="0.25">
      <c r="A3269" s="61">
        <v>43356</v>
      </c>
      <c r="B3269" s="64" t="str">
        <f t="shared" si="100"/>
        <v>quinta-feira</v>
      </c>
      <c r="C3269" s="49">
        <v>5.8200000000000002E-2</v>
      </c>
      <c r="D3269" s="51">
        <v>5.9400000000000001E-2</v>
      </c>
      <c r="E3269" s="48">
        <v>2243.9899999999998</v>
      </c>
      <c r="F3269" s="48">
        <v>2229.06</v>
      </c>
      <c r="G3269" s="52">
        <v>2228.61</v>
      </c>
      <c r="I3269" s="68"/>
      <c r="J3269" s="69"/>
      <c r="K3269" s="69"/>
      <c r="L3269" s="70"/>
      <c r="M3269" s="70"/>
      <c r="N3269" s="68"/>
      <c r="O3269" s="68"/>
      <c r="P3269" s="70"/>
    </row>
    <row r="3270" spans="1:16" x14ac:dyDescent="0.25">
      <c r="A3270" s="61">
        <v>43357</v>
      </c>
      <c r="B3270" s="64" t="str">
        <f t="shared" si="100"/>
        <v>sexta-feira</v>
      </c>
      <c r="C3270" s="49">
        <v>5.8700000000000002E-2</v>
      </c>
      <c r="D3270" s="51">
        <v>5.9900000000000002E-2</v>
      </c>
      <c r="E3270" s="48">
        <v>2238.67</v>
      </c>
      <c r="F3270" s="48">
        <v>2223.79</v>
      </c>
      <c r="G3270" s="52">
        <v>2222.86</v>
      </c>
      <c r="I3270" s="68"/>
      <c r="J3270" s="69"/>
      <c r="K3270" s="69"/>
      <c r="L3270" s="70"/>
      <c r="M3270" s="70"/>
      <c r="N3270" s="68"/>
      <c r="O3270" s="68"/>
      <c r="P3270" s="70"/>
    </row>
    <row r="3271" spans="1:16" x14ac:dyDescent="0.25">
      <c r="A3271" s="61">
        <v>43360</v>
      </c>
      <c r="B3271" s="64" t="str">
        <f t="shared" si="100"/>
        <v>segunda-feira</v>
      </c>
      <c r="C3271" s="49">
        <v>5.8899999999999994E-2</v>
      </c>
      <c r="D3271" s="51">
        <v>6.0100000000000001E-2</v>
      </c>
      <c r="E3271" s="48">
        <v>2236.9299999999998</v>
      </c>
      <c r="F3271" s="48">
        <v>2222.0700000000002</v>
      </c>
      <c r="G3271" s="52">
        <v>2221.3200000000002</v>
      </c>
      <c r="I3271" s="68"/>
      <c r="J3271" s="69"/>
      <c r="K3271" s="69"/>
      <c r="L3271" s="70"/>
      <c r="M3271" s="70"/>
      <c r="N3271" s="68"/>
      <c r="O3271" s="68"/>
      <c r="P3271" s="70"/>
    </row>
    <row r="3272" spans="1:16" x14ac:dyDescent="0.25">
      <c r="A3272" s="61">
        <v>43361</v>
      </c>
      <c r="B3272" s="64" t="str">
        <f t="shared" si="100"/>
        <v>terça-feira</v>
      </c>
      <c r="C3272" s="49">
        <v>5.7800000000000004E-2</v>
      </c>
      <c r="D3272" s="51">
        <v>5.9000000000000004E-2</v>
      </c>
      <c r="E3272" s="48">
        <v>2251.4</v>
      </c>
      <c r="F3272" s="48">
        <v>2236.44</v>
      </c>
      <c r="G3272" s="52">
        <v>2235.69</v>
      </c>
      <c r="I3272" s="68"/>
      <c r="J3272" s="69"/>
      <c r="K3272" s="69"/>
      <c r="L3272" s="70"/>
      <c r="M3272" s="70"/>
      <c r="N3272" s="68"/>
      <c r="O3272" s="68"/>
      <c r="P3272" s="70"/>
    </row>
    <row r="3273" spans="1:16" x14ac:dyDescent="0.25">
      <c r="A3273" s="61">
        <v>43362</v>
      </c>
      <c r="B3273" s="64" t="str">
        <f t="shared" si="100"/>
        <v>quarta-feira</v>
      </c>
      <c r="C3273" s="49">
        <v>5.74E-2</v>
      </c>
      <c r="D3273" s="51">
        <v>5.8600000000000006E-2</v>
      </c>
      <c r="E3273" s="48">
        <v>2257.15</v>
      </c>
      <c r="F3273" s="48">
        <v>2242.16</v>
      </c>
      <c r="G3273" s="52">
        <v>2241.41</v>
      </c>
      <c r="I3273" s="68"/>
      <c r="J3273" s="69"/>
      <c r="K3273" s="69"/>
      <c r="L3273" s="70"/>
      <c r="M3273" s="70"/>
      <c r="N3273" s="68"/>
      <c r="O3273" s="68"/>
      <c r="P3273" s="70"/>
    </row>
    <row r="3274" spans="1:16" x14ac:dyDescent="0.25">
      <c r="A3274" s="61">
        <v>43363</v>
      </c>
      <c r="B3274" s="64" t="str">
        <f t="shared" si="100"/>
        <v>quinta-feira</v>
      </c>
      <c r="C3274" s="49">
        <v>5.7599999999999998E-2</v>
      </c>
      <c r="D3274" s="51">
        <v>5.8799999999999998E-2</v>
      </c>
      <c r="E3274" s="48">
        <v>2255.39</v>
      </c>
      <c r="F3274" s="48">
        <v>2240.42</v>
      </c>
      <c r="G3274" s="52">
        <v>2239.67</v>
      </c>
      <c r="I3274" s="68"/>
      <c r="J3274" s="69"/>
      <c r="K3274" s="69"/>
      <c r="L3274" s="70"/>
      <c r="M3274" s="70"/>
      <c r="N3274" s="68"/>
      <c r="O3274" s="68"/>
      <c r="P3274" s="70"/>
    </row>
    <row r="3275" spans="1:16" x14ac:dyDescent="0.25">
      <c r="A3275" s="61">
        <v>43364</v>
      </c>
      <c r="B3275" s="64" t="str">
        <f t="shared" si="100"/>
        <v>sexta-feira</v>
      </c>
      <c r="C3275" s="49">
        <v>5.7300000000000004E-2</v>
      </c>
      <c r="D3275" s="51">
        <v>5.8499999999999996E-2</v>
      </c>
      <c r="E3275" s="48">
        <v>2260.37</v>
      </c>
      <c r="F3275" s="48">
        <v>2245.37</v>
      </c>
      <c r="G3275" s="52">
        <v>2244.15</v>
      </c>
      <c r="I3275" s="68"/>
      <c r="J3275" s="69"/>
      <c r="K3275" s="69"/>
      <c r="L3275" s="70"/>
      <c r="M3275" s="70"/>
      <c r="N3275" s="68"/>
      <c r="O3275" s="68"/>
      <c r="P3275" s="70"/>
    </row>
    <row r="3276" spans="1:16" x14ac:dyDescent="0.25">
      <c r="A3276" s="61">
        <v>43367</v>
      </c>
      <c r="B3276" s="64" t="str">
        <f t="shared" si="100"/>
        <v>segunda-feira</v>
      </c>
      <c r="C3276" s="49">
        <v>5.7999999999999996E-2</v>
      </c>
      <c r="D3276" s="51">
        <v>5.9200000000000003E-2</v>
      </c>
      <c r="E3276" s="48">
        <v>2252.9499999999998</v>
      </c>
      <c r="F3276" s="48">
        <v>2238.02</v>
      </c>
      <c r="G3276" s="52">
        <v>2237.21</v>
      </c>
      <c r="I3276" s="68"/>
      <c r="J3276" s="69"/>
      <c r="K3276" s="69"/>
      <c r="L3276" s="70"/>
      <c r="M3276" s="70"/>
      <c r="N3276" s="68"/>
      <c r="O3276" s="68"/>
      <c r="P3276" s="70"/>
    </row>
    <row r="3277" spans="1:16" x14ac:dyDescent="0.25">
      <c r="A3277" s="61">
        <v>43368</v>
      </c>
      <c r="B3277" s="64" t="str">
        <f t="shared" si="100"/>
        <v>terça-feira</v>
      </c>
      <c r="C3277" s="49">
        <v>5.8299999999999998E-2</v>
      </c>
      <c r="D3277" s="51">
        <v>5.9500000000000004E-2</v>
      </c>
      <c r="E3277" s="48">
        <v>2250.0100000000002</v>
      </c>
      <c r="F3277" s="48">
        <v>2235.11</v>
      </c>
      <c r="G3277" s="52">
        <v>2234.3000000000002</v>
      </c>
      <c r="I3277" s="68"/>
      <c r="J3277" s="69"/>
      <c r="K3277" s="69"/>
      <c r="L3277" s="70"/>
      <c r="M3277" s="70"/>
      <c r="N3277" s="68"/>
      <c r="O3277" s="68"/>
      <c r="P3277" s="70"/>
    </row>
    <row r="3278" spans="1:16" x14ac:dyDescent="0.25">
      <c r="A3278" s="61">
        <v>43369</v>
      </c>
      <c r="B3278" s="64" t="str">
        <f t="shared" si="100"/>
        <v>quarta-feira</v>
      </c>
      <c r="C3278" s="49">
        <v>5.7999999999999996E-2</v>
      </c>
      <c r="D3278" s="51">
        <v>5.9200000000000003E-2</v>
      </c>
      <c r="E3278" s="48">
        <v>2254.56</v>
      </c>
      <c r="F3278" s="48">
        <v>2239.64</v>
      </c>
      <c r="G3278" s="52">
        <v>2238.83</v>
      </c>
      <c r="I3278" s="68"/>
      <c r="J3278" s="69"/>
      <c r="K3278" s="69"/>
      <c r="L3278" s="70"/>
      <c r="M3278" s="70"/>
      <c r="N3278" s="68"/>
      <c r="O3278" s="68"/>
      <c r="P3278" s="70"/>
    </row>
    <row r="3279" spans="1:16" x14ac:dyDescent="0.25">
      <c r="A3279" s="61">
        <v>43370</v>
      </c>
      <c r="B3279" s="64" t="str">
        <f t="shared" si="100"/>
        <v>quinta-feira</v>
      </c>
      <c r="C3279" s="49">
        <v>5.7599999999999998E-2</v>
      </c>
      <c r="D3279" s="51">
        <v>5.8799999999999998E-2</v>
      </c>
      <c r="E3279" s="48">
        <v>2260.36</v>
      </c>
      <c r="F3279" s="48">
        <v>2245.4</v>
      </c>
      <c r="G3279" s="52">
        <v>2244.6</v>
      </c>
      <c r="I3279" s="68"/>
      <c r="J3279" s="69"/>
      <c r="K3279" s="69"/>
      <c r="L3279" s="70"/>
      <c r="M3279" s="70"/>
      <c r="N3279" s="68"/>
      <c r="O3279" s="68"/>
      <c r="P3279" s="70"/>
    </row>
    <row r="3280" spans="1:16" x14ac:dyDescent="0.25">
      <c r="A3280" s="61">
        <v>43371</v>
      </c>
      <c r="B3280" s="64" t="str">
        <f t="shared" si="100"/>
        <v>sexta-feira</v>
      </c>
      <c r="C3280" s="49">
        <v>5.7599999999999998E-2</v>
      </c>
      <c r="D3280" s="51">
        <v>5.8799999999999998E-2</v>
      </c>
      <c r="E3280" s="48">
        <v>2261.7600000000002</v>
      </c>
      <c r="F3280" s="48">
        <v>2246.81</v>
      </c>
      <c r="G3280" s="52">
        <v>2245.4</v>
      </c>
      <c r="I3280" s="68"/>
      <c r="J3280" s="69"/>
      <c r="K3280" s="69"/>
      <c r="L3280" s="70"/>
      <c r="M3280" s="70"/>
      <c r="N3280" s="68"/>
      <c r="O3280" s="68"/>
      <c r="P3280" s="70"/>
    </row>
    <row r="3281" spans="1:16" x14ac:dyDescent="0.25">
      <c r="A3281" s="61">
        <v>43374</v>
      </c>
      <c r="B3281" s="64" t="str">
        <f t="shared" si="100"/>
        <v>segunda-feira</v>
      </c>
      <c r="C3281" s="49">
        <v>5.8400000000000001E-2</v>
      </c>
      <c r="D3281" s="51">
        <v>5.96E-2</v>
      </c>
      <c r="E3281" s="48">
        <v>2252.59</v>
      </c>
      <c r="F3281" s="48">
        <v>2237.7199999999998</v>
      </c>
      <c r="G3281" s="52">
        <v>2236.91</v>
      </c>
      <c r="I3281" s="68"/>
      <c r="J3281" s="69"/>
      <c r="K3281" s="69"/>
      <c r="L3281" s="70"/>
      <c r="M3281" s="70"/>
      <c r="N3281" s="68"/>
      <c r="O3281" s="68"/>
      <c r="P3281" s="70"/>
    </row>
    <row r="3282" spans="1:16" x14ac:dyDescent="0.25">
      <c r="A3282" s="61">
        <v>43375</v>
      </c>
      <c r="B3282" s="64" t="str">
        <f t="shared" si="100"/>
        <v>terça-feira</v>
      </c>
      <c r="C3282" s="49">
        <v>5.7599999999999998E-2</v>
      </c>
      <c r="D3282" s="51">
        <v>5.8799999999999998E-2</v>
      </c>
      <c r="E3282" s="48">
        <v>2263.37</v>
      </c>
      <c r="F3282" s="48">
        <v>2248.4299999999998</v>
      </c>
      <c r="G3282" s="52">
        <v>2247.62</v>
      </c>
      <c r="I3282" s="68"/>
      <c r="J3282" s="69"/>
      <c r="K3282" s="69"/>
      <c r="L3282" s="70"/>
      <c r="M3282" s="70"/>
      <c r="N3282" s="68"/>
      <c r="O3282" s="68"/>
      <c r="P3282" s="70"/>
    </row>
    <row r="3283" spans="1:16" x14ac:dyDescent="0.25">
      <c r="A3283" s="61">
        <v>43376</v>
      </c>
      <c r="B3283" s="64" t="str">
        <f t="shared" si="100"/>
        <v>quarta-feira</v>
      </c>
      <c r="C3283" s="49">
        <v>5.6500000000000002E-2</v>
      </c>
      <c r="D3283" s="51">
        <v>5.7699999999999994E-2</v>
      </c>
      <c r="E3283" s="48">
        <v>2277.9699999999998</v>
      </c>
      <c r="F3283" s="48">
        <v>2262.9299999999998</v>
      </c>
      <c r="G3283" s="52">
        <v>2262.12</v>
      </c>
      <c r="I3283" s="68"/>
      <c r="J3283" s="69"/>
      <c r="K3283" s="69"/>
      <c r="L3283" s="70"/>
      <c r="M3283" s="70"/>
      <c r="N3283" s="68"/>
      <c r="O3283" s="68"/>
      <c r="P3283" s="70"/>
    </row>
    <row r="3284" spans="1:16" x14ac:dyDescent="0.25">
      <c r="A3284" s="61">
        <v>43377</v>
      </c>
      <c r="B3284" s="64" t="str">
        <f t="shared" si="100"/>
        <v>quinta-feira</v>
      </c>
      <c r="C3284" s="49">
        <v>5.67E-2</v>
      </c>
      <c r="D3284" s="51">
        <v>5.79E-2</v>
      </c>
      <c r="E3284" s="48">
        <v>2276.2600000000002</v>
      </c>
      <c r="F3284" s="48">
        <v>2261.2399999999998</v>
      </c>
      <c r="G3284" s="52">
        <v>2260.4299999999998</v>
      </c>
      <c r="I3284" s="68"/>
      <c r="J3284" s="69"/>
      <c r="K3284" s="69"/>
      <c r="L3284" s="70"/>
      <c r="M3284" s="70"/>
      <c r="N3284" s="68"/>
      <c r="O3284" s="68"/>
      <c r="P3284" s="70"/>
    </row>
    <row r="3285" spans="1:16" x14ac:dyDescent="0.25">
      <c r="A3285" s="61">
        <v>43378</v>
      </c>
      <c r="B3285" s="64" t="str">
        <f t="shared" si="100"/>
        <v>sexta-feira</v>
      </c>
      <c r="C3285" s="49">
        <v>5.4600000000000003E-2</v>
      </c>
      <c r="D3285" s="51">
        <v>5.5800000000000002E-2</v>
      </c>
      <c r="E3285" s="48">
        <v>2305.64</v>
      </c>
      <c r="F3285" s="48">
        <v>2290.4</v>
      </c>
      <c r="G3285" s="52">
        <v>2288.81</v>
      </c>
      <c r="I3285" s="68"/>
      <c r="J3285" s="69"/>
      <c r="K3285" s="69"/>
      <c r="L3285" s="70"/>
      <c r="M3285" s="70"/>
      <c r="N3285" s="68"/>
      <c r="O3285" s="68"/>
      <c r="P3285" s="70"/>
    </row>
    <row r="3286" spans="1:16" x14ac:dyDescent="0.25">
      <c r="A3286" s="61">
        <v>43381</v>
      </c>
      <c r="B3286" s="64" t="str">
        <f t="shared" si="100"/>
        <v>segunda-feira</v>
      </c>
      <c r="C3286" s="49">
        <v>5.3099999999999994E-2</v>
      </c>
      <c r="D3286" s="51">
        <v>5.4299999999999994E-2</v>
      </c>
      <c r="E3286" s="48">
        <v>2325.6999999999998</v>
      </c>
      <c r="F3286" s="48">
        <v>2310.3200000000002</v>
      </c>
      <c r="G3286" s="52">
        <v>2309.46</v>
      </c>
      <c r="I3286" s="68"/>
      <c r="J3286" s="69"/>
      <c r="K3286" s="69"/>
      <c r="L3286" s="70"/>
      <c r="M3286" s="70"/>
      <c r="N3286" s="68"/>
      <c r="O3286" s="68"/>
      <c r="P3286" s="70"/>
    </row>
    <row r="3287" spans="1:16" x14ac:dyDescent="0.25">
      <c r="A3287" s="61">
        <v>43382</v>
      </c>
      <c r="B3287" s="64" t="str">
        <f t="shared" si="100"/>
        <v>terça-feira</v>
      </c>
      <c r="C3287" s="49">
        <v>5.2600000000000001E-2</v>
      </c>
      <c r="D3287" s="51">
        <v>5.3800000000000001E-2</v>
      </c>
      <c r="E3287" s="48">
        <v>2332.9899999999998</v>
      </c>
      <c r="F3287" s="48">
        <v>2317.56</v>
      </c>
      <c r="G3287" s="52">
        <v>2316.71</v>
      </c>
      <c r="I3287" s="68"/>
      <c r="J3287" s="69"/>
      <c r="K3287" s="69"/>
      <c r="L3287" s="70"/>
      <c r="M3287" s="70"/>
      <c r="N3287" s="68"/>
      <c r="O3287" s="68"/>
      <c r="P3287" s="70"/>
    </row>
    <row r="3288" spans="1:16" x14ac:dyDescent="0.25">
      <c r="A3288" s="61">
        <v>43383</v>
      </c>
      <c r="B3288" s="64" t="str">
        <f t="shared" si="100"/>
        <v>quarta-feira</v>
      </c>
      <c r="C3288" s="49">
        <v>5.1299999999999998E-2</v>
      </c>
      <c r="D3288" s="51">
        <v>5.2499999999999998E-2</v>
      </c>
      <c r="E3288" s="48">
        <v>2350.67</v>
      </c>
      <c r="F3288" s="48">
        <v>2335.12</v>
      </c>
      <c r="G3288" s="52">
        <v>2334.27</v>
      </c>
      <c r="I3288" s="68"/>
      <c r="J3288" s="69"/>
      <c r="K3288" s="69"/>
      <c r="L3288" s="70"/>
      <c r="M3288" s="70"/>
      <c r="N3288" s="68"/>
      <c r="O3288" s="68"/>
      <c r="P3288" s="70"/>
    </row>
    <row r="3289" spans="1:16" x14ac:dyDescent="0.25">
      <c r="A3289" s="61">
        <v>43384</v>
      </c>
      <c r="B3289" s="64" t="str">
        <f t="shared" si="100"/>
        <v>quinta-feira</v>
      </c>
      <c r="C3289" s="49">
        <v>5.1200000000000002E-2</v>
      </c>
      <c r="D3289" s="51">
        <v>5.2400000000000002E-2</v>
      </c>
      <c r="E3289" s="48">
        <v>2353.94</v>
      </c>
      <c r="F3289" s="48">
        <v>2338.38</v>
      </c>
      <c r="G3289" s="52">
        <v>2336.41</v>
      </c>
      <c r="I3289" s="68"/>
      <c r="J3289" s="69"/>
      <c r="K3289" s="69"/>
      <c r="L3289" s="70"/>
      <c r="M3289" s="70"/>
      <c r="N3289" s="68"/>
      <c r="O3289" s="68"/>
      <c r="P3289" s="70"/>
    </row>
    <row r="3290" spans="1:16" x14ac:dyDescent="0.25">
      <c r="A3290" s="61">
        <v>43388</v>
      </c>
      <c r="B3290" s="64" t="str">
        <f t="shared" si="100"/>
        <v>segunda-feira</v>
      </c>
      <c r="C3290" s="49">
        <v>5.04E-2</v>
      </c>
      <c r="D3290" s="51">
        <v>5.16E-2</v>
      </c>
      <c r="E3290" s="48">
        <v>2365.2199999999998</v>
      </c>
      <c r="F3290" s="48">
        <v>2349.58</v>
      </c>
      <c r="G3290" s="52">
        <v>2348.7399999999998</v>
      </c>
      <c r="I3290" s="68"/>
      <c r="J3290" s="69"/>
      <c r="K3290" s="69"/>
      <c r="L3290" s="70"/>
      <c r="M3290" s="70"/>
      <c r="N3290" s="68"/>
      <c r="O3290" s="68"/>
      <c r="P3290" s="70"/>
    </row>
    <row r="3291" spans="1:16" x14ac:dyDescent="0.25">
      <c r="A3291" s="61">
        <v>43389</v>
      </c>
      <c r="B3291" s="64" t="str">
        <f t="shared" si="100"/>
        <v>terça-feira</v>
      </c>
      <c r="C3291" s="49">
        <v>4.9299999999999997E-2</v>
      </c>
      <c r="D3291" s="51">
        <v>5.0499999999999996E-2</v>
      </c>
      <c r="E3291" s="48">
        <v>2380.4899999999998</v>
      </c>
      <c r="F3291" s="48">
        <v>2364.7399999999998</v>
      </c>
      <c r="G3291" s="52">
        <v>2363.91</v>
      </c>
      <c r="I3291" s="68"/>
      <c r="J3291" s="69"/>
      <c r="K3291" s="69"/>
      <c r="L3291" s="70"/>
      <c r="M3291" s="70"/>
      <c r="N3291" s="68"/>
      <c r="O3291" s="68"/>
      <c r="P3291" s="70"/>
    </row>
    <row r="3292" spans="1:16" x14ac:dyDescent="0.25">
      <c r="A3292" s="61">
        <v>43390</v>
      </c>
      <c r="B3292" s="64" t="str">
        <f t="shared" si="100"/>
        <v>quarta-feira</v>
      </c>
      <c r="C3292" s="49">
        <v>4.9200000000000001E-2</v>
      </c>
      <c r="D3292" s="51">
        <v>5.04E-2</v>
      </c>
      <c r="E3292" s="48">
        <v>2382.63</v>
      </c>
      <c r="F3292" s="48">
        <v>2366.89</v>
      </c>
      <c r="G3292" s="52">
        <v>2366.0500000000002</v>
      </c>
      <c r="I3292" s="68"/>
      <c r="J3292" s="69"/>
      <c r="K3292" s="69"/>
      <c r="L3292" s="70"/>
      <c r="M3292" s="70"/>
      <c r="N3292" s="68"/>
      <c r="O3292" s="68"/>
      <c r="P3292" s="70"/>
    </row>
    <row r="3293" spans="1:16" x14ac:dyDescent="0.25">
      <c r="A3293" s="61">
        <v>43391</v>
      </c>
      <c r="B3293" s="64" t="str">
        <f t="shared" si="100"/>
        <v>quinta-feira</v>
      </c>
      <c r="C3293" s="49">
        <v>4.8499999999999995E-2</v>
      </c>
      <c r="D3293" s="51">
        <v>4.9699999999999994E-2</v>
      </c>
      <c r="E3293" s="48">
        <v>2392.71</v>
      </c>
      <c r="F3293" s="48">
        <v>2376.89</v>
      </c>
      <c r="G3293" s="52">
        <v>2376.06</v>
      </c>
      <c r="I3293" s="68"/>
      <c r="J3293" s="69"/>
      <c r="K3293" s="69"/>
      <c r="L3293" s="70"/>
      <c r="M3293" s="70"/>
      <c r="N3293" s="68"/>
      <c r="O3293" s="68"/>
      <c r="P3293" s="70"/>
    </row>
    <row r="3294" spans="1:16" x14ac:dyDescent="0.25">
      <c r="A3294" s="61">
        <v>43392</v>
      </c>
      <c r="B3294" s="64" t="str">
        <f t="shared" si="100"/>
        <v>sexta-feira</v>
      </c>
      <c r="C3294" s="49">
        <v>4.8399999999999999E-2</v>
      </c>
      <c r="D3294" s="51">
        <v>4.9599999999999998E-2</v>
      </c>
      <c r="E3294" s="48">
        <v>2395.61</v>
      </c>
      <c r="F3294" s="48">
        <v>2379.7800000000002</v>
      </c>
      <c r="G3294" s="52">
        <v>2378.1999999999998</v>
      </c>
      <c r="I3294" s="68"/>
      <c r="J3294" s="69"/>
      <c r="K3294" s="69"/>
      <c r="L3294" s="70"/>
      <c r="M3294" s="70"/>
      <c r="N3294" s="68"/>
      <c r="O3294" s="68"/>
      <c r="P3294" s="70"/>
    </row>
    <row r="3295" spans="1:16" x14ac:dyDescent="0.25">
      <c r="A3295" s="61">
        <v>43395</v>
      </c>
      <c r="B3295" s="64" t="str">
        <f t="shared" si="100"/>
        <v>segunda-feira</v>
      </c>
      <c r="C3295" s="49">
        <v>4.8399999999999999E-2</v>
      </c>
      <c r="D3295" s="51">
        <v>4.9599999999999998E-2</v>
      </c>
      <c r="E3295" s="48">
        <v>2396.44</v>
      </c>
      <c r="F3295" s="48">
        <v>2380.62</v>
      </c>
      <c r="G3295" s="52">
        <v>2379.7800000000002</v>
      </c>
      <c r="I3295" s="68"/>
      <c r="J3295" s="69"/>
      <c r="K3295" s="69"/>
      <c r="L3295" s="70"/>
      <c r="M3295" s="70"/>
      <c r="N3295" s="68"/>
      <c r="O3295" s="68"/>
      <c r="P3295" s="70"/>
    </row>
    <row r="3296" spans="1:16" x14ac:dyDescent="0.25">
      <c r="A3296" s="61">
        <v>43396</v>
      </c>
      <c r="B3296" s="64" t="str">
        <f t="shared" si="100"/>
        <v>terça-feira</v>
      </c>
      <c r="C3296" s="49">
        <v>4.8000000000000001E-2</v>
      </c>
      <c r="D3296" s="51">
        <v>4.9200000000000001E-2</v>
      </c>
      <c r="E3296" s="48">
        <v>2402.5700000000002</v>
      </c>
      <c r="F3296" s="48">
        <v>2386.71</v>
      </c>
      <c r="G3296" s="52">
        <v>2385.88</v>
      </c>
      <c r="I3296" s="68"/>
      <c r="J3296" s="69"/>
      <c r="K3296" s="69"/>
      <c r="L3296" s="70"/>
      <c r="M3296" s="70"/>
      <c r="N3296" s="68"/>
      <c r="O3296" s="68"/>
      <c r="P3296" s="70"/>
    </row>
    <row r="3297" spans="1:16" x14ac:dyDescent="0.25">
      <c r="A3297" s="61">
        <v>43397</v>
      </c>
      <c r="B3297" s="64" t="str">
        <f t="shared" si="100"/>
        <v>quarta-feira</v>
      </c>
      <c r="C3297" s="49">
        <v>4.8099999999999997E-2</v>
      </c>
      <c r="D3297" s="51">
        <v>4.9299999999999997E-2</v>
      </c>
      <c r="E3297" s="48">
        <v>2402.4499999999998</v>
      </c>
      <c r="F3297" s="48">
        <v>2386.61</v>
      </c>
      <c r="G3297" s="52">
        <v>2385.7399999999998</v>
      </c>
      <c r="I3297" s="68"/>
      <c r="J3297" s="69"/>
      <c r="K3297" s="69"/>
      <c r="L3297" s="70"/>
      <c r="M3297" s="70"/>
      <c r="N3297" s="68"/>
      <c r="O3297" s="68"/>
      <c r="P3297" s="70"/>
    </row>
    <row r="3298" spans="1:16" x14ac:dyDescent="0.25">
      <c r="A3298" s="61">
        <v>43398</v>
      </c>
      <c r="B3298" s="64" t="str">
        <f t="shared" si="100"/>
        <v>quinta-feira</v>
      </c>
      <c r="C3298" s="49">
        <v>4.7899999999999998E-2</v>
      </c>
      <c r="D3298" s="51">
        <v>4.9100000000000005E-2</v>
      </c>
      <c r="E3298" s="48">
        <v>2405.9699999999998</v>
      </c>
      <c r="F3298" s="48">
        <v>2390.11</v>
      </c>
      <c r="G3298" s="52">
        <v>2389.2399999999998</v>
      </c>
      <c r="I3298" s="68"/>
      <c r="J3298" s="69"/>
      <c r="K3298" s="69"/>
      <c r="L3298" s="70"/>
      <c r="M3298" s="70"/>
      <c r="N3298" s="68"/>
      <c r="O3298" s="68"/>
      <c r="P3298" s="70"/>
    </row>
    <row r="3299" spans="1:16" x14ac:dyDescent="0.25">
      <c r="A3299" s="61">
        <v>43399</v>
      </c>
      <c r="B3299" s="64" t="str">
        <f t="shared" si="100"/>
        <v>sexta-feira</v>
      </c>
      <c r="C3299" s="49">
        <v>4.8099999999999997E-2</v>
      </c>
      <c r="D3299" s="51">
        <v>4.9299999999999997E-2</v>
      </c>
      <c r="E3299" s="48">
        <v>2405.02</v>
      </c>
      <c r="F3299" s="48">
        <v>2389.1799999999998</v>
      </c>
      <c r="G3299" s="52">
        <v>2387.48</v>
      </c>
      <c r="I3299" s="68"/>
      <c r="J3299" s="69"/>
      <c r="K3299" s="69"/>
      <c r="L3299" s="70"/>
      <c r="M3299" s="70"/>
      <c r="N3299" s="68"/>
      <c r="O3299" s="68"/>
      <c r="P3299" s="70"/>
    </row>
    <row r="3300" spans="1:16" x14ac:dyDescent="0.25">
      <c r="A3300" s="61">
        <v>43402</v>
      </c>
      <c r="B3300" s="64" t="str">
        <f t="shared" si="100"/>
        <v>segunda-feira</v>
      </c>
      <c r="C3300" s="49">
        <v>4.5599999999999995E-2</v>
      </c>
      <c r="D3300" s="51">
        <v>4.6799999999999994E-2</v>
      </c>
      <c r="E3300" s="48">
        <v>2439.2600000000002</v>
      </c>
      <c r="F3300" s="48">
        <v>2423.17</v>
      </c>
      <c r="G3300" s="52">
        <v>2422.31</v>
      </c>
      <c r="I3300" s="68"/>
      <c r="J3300" s="69"/>
      <c r="K3300" s="69"/>
      <c r="L3300" s="70"/>
      <c r="M3300" s="70"/>
      <c r="N3300" s="68"/>
      <c r="O3300" s="68"/>
      <c r="P3300" s="70"/>
    </row>
    <row r="3301" spans="1:16" x14ac:dyDescent="0.25">
      <c r="A3301" s="61">
        <v>43403</v>
      </c>
      <c r="B3301" s="64" t="str">
        <f t="shared" si="100"/>
        <v>terça-feira</v>
      </c>
      <c r="C3301" s="49">
        <v>4.7E-2</v>
      </c>
      <c r="D3301" s="51">
        <v>4.82E-2</v>
      </c>
      <c r="E3301" s="48">
        <v>2421.36</v>
      </c>
      <c r="F3301" s="48">
        <v>2405.4299999999998</v>
      </c>
      <c r="G3301" s="52">
        <v>2404.56</v>
      </c>
      <c r="I3301" s="68"/>
      <c r="J3301" s="69"/>
      <c r="K3301" s="69"/>
      <c r="L3301" s="70"/>
      <c r="M3301" s="70"/>
      <c r="N3301" s="68"/>
      <c r="O3301" s="68"/>
      <c r="P3301" s="70"/>
    </row>
    <row r="3302" spans="1:16" x14ac:dyDescent="0.25">
      <c r="A3302" s="61">
        <v>43404</v>
      </c>
      <c r="B3302" s="64" t="str">
        <f t="shared" si="100"/>
        <v>quarta-feira</v>
      </c>
      <c r="C3302" s="49">
        <v>4.6900000000000004E-2</v>
      </c>
      <c r="D3302" s="51">
        <v>4.8099999999999997E-2</v>
      </c>
      <c r="E3302" s="48">
        <v>2423.56</v>
      </c>
      <c r="F3302" s="48">
        <v>2407.62</v>
      </c>
      <c r="G3302" s="52">
        <v>2406.75</v>
      </c>
      <c r="I3302" s="68"/>
      <c r="J3302" s="69"/>
      <c r="K3302" s="69"/>
      <c r="L3302" s="70"/>
      <c r="M3302" s="70"/>
      <c r="N3302" s="68"/>
      <c r="O3302" s="68"/>
      <c r="P3302" s="70"/>
    </row>
    <row r="3303" spans="1:16" x14ac:dyDescent="0.25">
      <c r="A3303" s="61">
        <v>43405</v>
      </c>
      <c r="B3303" s="64" t="str">
        <f t="shared" si="100"/>
        <v>quinta-feira</v>
      </c>
      <c r="C3303" s="49">
        <v>4.7100000000000003E-2</v>
      </c>
      <c r="D3303" s="51">
        <v>4.8300000000000003E-2</v>
      </c>
      <c r="E3303" s="48">
        <v>2423.02</v>
      </c>
      <c r="F3303" s="48">
        <v>2407.09</v>
      </c>
      <c r="G3303" s="52">
        <v>2404.9699999999998</v>
      </c>
      <c r="I3303" s="68"/>
      <c r="J3303" s="69"/>
      <c r="K3303" s="69"/>
      <c r="L3303" s="70"/>
      <c r="M3303" s="70"/>
      <c r="N3303" s="68"/>
      <c r="O3303" s="68"/>
      <c r="P3303" s="70"/>
    </row>
    <row r="3304" spans="1:16" x14ac:dyDescent="0.25">
      <c r="A3304" s="61">
        <v>43409</v>
      </c>
      <c r="B3304" s="64" t="str">
        <f t="shared" si="100"/>
        <v>segunda-feira</v>
      </c>
      <c r="C3304" s="49">
        <v>4.7199999999999999E-2</v>
      </c>
      <c r="D3304" s="51">
        <v>4.8399999999999999E-2</v>
      </c>
      <c r="E3304" s="48">
        <v>2422.5500000000002</v>
      </c>
      <c r="F3304" s="48">
        <v>2406.64</v>
      </c>
      <c r="G3304" s="52">
        <v>2405.77</v>
      </c>
      <c r="I3304" s="68"/>
      <c r="J3304" s="69"/>
      <c r="K3304" s="69"/>
      <c r="L3304" s="70"/>
      <c r="M3304" s="70"/>
      <c r="N3304" s="68"/>
      <c r="O3304" s="68"/>
      <c r="P3304" s="70"/>
    </row>
    <row r="3305" spans="1:16" x14ac:dyDescent="0.25">
      <c r="A3305" s="61">
        <v>43410</v>
      </c>
      <c r="B3305" s="64" t="str">
        <f t="shared" si="100"/>
        <v>terça-feira</v>
      </c>
      <c r="C3305" s="49">
        <v>4.7100000000000003E-2</v>
      </c>
      <c r="D3305" s="51">
        <v>4.8300000000000003E-2</v>
      </c>
      <c r="E3305" s="48">
        <v>2424.75</v>
      </c>
      <c r="F3305" s="48">
        <v>2408.83</v>
      </c>
      <c r="G3305" s="52">
        <v>2407.96</v>
      </c>
      <c r="I3305" s="68"/>
      <c r="J3305" s="69"/>
      <c r="K3305" s="69"/>
      <c r="L3305" s="70"/>
      <c r="M3305" s="70"/>
      <c r="N3305" s="68"/>
      <c r="O3305" s="68"/>
      <c r="P3305" s="70"/>
    </row>
    <row r="3306" spans="1:16" x14ac:dyDescent="0.25">
      <c r="A3306" s="61">
        <v>43411</v>
      </c>
      <c r="B3306" s="64" t="str">
        <f t="shared" si="100"/>
        <v>quarta-feira</v>
      </c>
      <c r="C3306" s="49">
        <v>4.6600000000000003E-2</v>
      </c>
      <c r="D3306" s="51">
        <v>4.7800000000000002E-2</v>
      </c>
      <c r="E3306" s="48">
        <v>2430.59</v>
      </c>
      <c r="F3306" s="48">
        <v>2414.64</v>
      </c>
      <c r="G3306" s="52">
        <v>2413.84</v>
      </c>
      <c r="I3306" s="68"/>
      <c r="J3306" s="69"/>
      <c r="K3306" s="69"/>
      <c r="L3306" s="70"/>
      <c r="M3306" s="70"/>
      <c r="N3306" s="68"/>
      <c r="O3306" s="68"/>
      <c r="P3306" s="70"/>
    </row>
    <row r="3307" spans="1:16" x14ac:dyDescent="0.25">
      <c r="A3307" s="61">
        <v>43412</v>
      </c>
      <c r="B3307" s="64" t="str">
        <f t="shared" si="100"/>
        <v>quinta-feira</v>
      </c>
      <c r="C3307" s="49">
        <v>4.7899999999999998E-2</v>
      </c>
      <c r="D3307" s="51">
        <v>4.9100000000000005E-2</v>
      </c>
      <c r="E3307" s="48">
        <v>2414.11</v>
      </c>
      <c r="F3307" s="48">
        <v>2398.3000000000002</v>
      </c>
      <c r="G3307" s="52">
        <v>2397.5</v>
      </c>
      <c r="I3307" s="68"/>
      <c r="J3307" s="69"/>
      <c r="K3307" s="69"/>
      <c r="L3307" s="70"/>
      <c r="M3307" s="70"/>
      <c r="N3307" s="68"/>
      <c r="O3307" s="68"/>
      <c r="P3307" s="70"/>
    </row>
    <row r="3308" spans="1:16" x14ac:dyDescent="0.25">
      <c r="A3308" s="61">
        <v>43413</v>
      </c>
      <c r="B3308" s="64" t="str">
        <f t="shared" si="100"/>
        <v>sexta-feira</v>
      </c>
      <c r="C3308" s="49">
        <v>4.87E-2</v>
      </c>
      <c r="D3308" s="51">
        <v>4.99E-2</v>
      </c>
      <c r="E3308" s="48">
        <v>2405.06</v>
      </c>
      <c r="F3308" s="48">
        <v>2389.33</v>
      </c>
      <c r="G3308" s="52">
        <v>2387.83</v>
      </c>
      <c r="I3308" s="68"/>
      <c r="J3308" s="69"/>
      <c r="K3308" s="69"/>
      <c r="L3308" s="70"/>
      <c r="M3308" s="70"/>
      <c r="N3308" s="68"/>
      <c r="O3308" s="68"/>
      <c r="P3308" s="70"/>
    </row>
    <row r="3309" spans="1:16" x14ac:dyDescent="0.25">
      <c r="A3309" s="61">
        <v>43416</v>
      </c>
      <c r="B3309" s="64" t="str">
        <f t="shared" si="100"/>
        <v>segunda-feira</v>
      </c>
      <c r="C3309" s="49">
        <v>4.82E-2</v>
      </c>
      <c r="D3309" s="51">
        <v>4.9400000000000006E-2</v>
      </c>
      <c r="E3309" s="48">
        <v>2412.4499999999998</v>
      </c>
      <c r="F3309" s="48">
        <v>2396.67</v>
      </c>
      <c r="G3309" s="52">
        <v>2395.87</v>
      </c>
      <c r="I3309" s="68"/>
      <c r="J3309" s="69"/>
      <c r="K3309" s="69"/>
      <c r="L3309" s="70"/>
      <c r="M3309" s="70"/>
      <c r="N3309" s="68"/>
      <c r="O3309" s="68"/>
      <c r="P3309" s="70"/>
    </row>
    <row r="3310" spans="1:16" x14ac:dyDescent="0.25">
      <c r="A3310" s="61">
        <v>43417</v>
      </c>
      <c r="B3310" s="64" t="str">
        <f t="shared" si="100"/>
        <v>terça-feira</v>
      </c>
      <c r="C3310" s="49">
        <v>4.8899999999999999E-2</v>
      </c>
      <c r="D3310" s="51">
        <v>5.0099999999999999E-2</v>
      </c>
      <c r="E3310" s="48">
        <v>2404.0300000000002</v>
      </c>
      <c r="F3310" s="48">
        <v>2388.34</v>
      </c>
      <c r="G3310" s="52">
        <v>2387.52</v>
      </c>
      <c r="I3310" s="68"/>
      <c r="J3310" s="69"/>
      <c r="K3310" s="69"/>
      <c r="L3310" s="70"/>
      <c r="M3310" s="70"/>
      <c r="N3310" s="68"/>
      <c r="O3310" s="68"/>
      <c r="P3310" s="70"/>
    </row>
    <row r="3311" spans="1:16" x14ac:dyDescent="0.25">
      <c r="A3311" s="61">
        <v>43418</v>
      </c>
      <c r="B3311" s="64" t="str">
        <f t="shared" si="100"/>
        <v>quarta-feira</v>
      </c>
      <c r="C3311" s="49">
        <v>4.9500000000000002E-2</v>
      </c>
      <c r="D3311" s="51">
        <v>5.0700000000000002E-2</v>
      </c>
      <c r="E3311" s="48">
        <v>2396.9299999999998</v>
      </c>
      <c r="F3311" s="48">
        <v>2381.3000000000002</v>
      </c>
      <c r="G3311" s="52">
        <v>2380.5300000000002</v>
      </c>
      <c r="I3311" s="68"/>
      <c r="J3311" s="69"/>
      <c r="K3311" s="69"/>
      <c r="L3311" s="70"/>
      <c r="M3311" s="70"/>
      <c r="N3311" s="68"/>
      <c r="O3311" s="68"/>
      <c r="P3311" s="70"/>
    </row>
    <row r="3312" spans="1:16" x14ac:dyDescent="0.25">
      <c r="A3312" s="61">
        <v>43420</v>
      </c>
      <c r="B3312" s="64" t="str">
        <f t="shared" si="100"/>
        <v>sexta-feira</v>
      </c>
      <c r="C3312" s="49">
        <v>4.8399999999999999E-2</v>
      </c>
      <c r="D3312" s="51">
        <v>4.9599999999999998E-2</v>
      </c>
      <c r="E3312" s="48">
        <v>2411.6999999999998</v>
      </c>
      <c r="F3312" s="48">
        <v>2395.9699999999998</v>
      </c>
      <c r="G3312" s="52">
        <v>2395.63</v>
      </c>
      <c r="I3312" s="68"/>
      <c r="J3312" s="69"/>
      <c r="K3312" s="69"/>
      <c r="L3312" s="70"/>
      <c r="M3312" s="70"/>
      <c r="N3312" s="68"/>
      <c r="O3312" s="68"/>
      <c r="P3312" s="70"/>
    </row>
    <row r="3313" spans="1:16" x14ac:dyDescent="0.25">
      <c r="A3313" s="61">
        <v>43423</v>
      </c>
      <c r="B3313" s="64" t="str">
        <f t="shared" si="100"/>
        <v>segunda-feira</v>
      </c>
      <c r="C3313" s="49">
        <v>4.8099999999999997E-2</v>
      </c>
      <c r="D3313" s="51">
        <v>4.9299999999999997E-2</v>
      </c>
      <c r="E3313" s="48">
        <v>2416.48</v>
      </c>
      <c r="F3313" s="48">
        <v>2400.73</v>
      </c>
      <c r="G3313" s="52">
        <v>2399.89</v>
      </c>
      <c r="I3313" s="68"/>
      <c r="J3313" s="69"/>
      <c r="K3313" s="69"/>
      <c r="L3313" s="70"/>
      <c r="M3313" s="70"/>
      <c r="N3313" s="68"/>
      <c r="O3313" s="68"/>
      <c r="P3313" s="70"/>
    </row>
    <row r="3314" spans="1:16" x14ac:dyDescent="0.25">
      <c r="A3314" s="61">
        <v>43424</v>
      </c>
      <c r="B3314" s="64" t="str">
        <f t="shared" si="100"/>
        <v>terça-feira</v>
      </c>
      <c r="C3314" s="49">
        <v>4.82E-2</v>
      </c>
      <c r="D3314" s="51">
        <v>4.9400000000000006E-2</v>
      </c>
      <c r="E3314" s="48">
        <v>2415.16</v>
      </c>
      <c r="F3314" s="48">
        <v>2399.42</v>
      </c>
      <c r="G3314" s="52">
        <v>2399</v>
      </c>
      <c r="I3314" s="68"/>
      <c r="J3314" s="69"/>
      <c r="K3314" s="69"/>
      <c r="L3314" s="70"/>
      <c r="M3314" s="70"/>
      <c r="N3314" s="68"/>
      <c r="O3314" s="68"/>
      <c r="P3314" s="70"/>
    </row>
    <row r="3315" spans="1:16" x14ac:dyDescent="0.25">
      <c r="A3315" s="61">
        <v>43425</v>
      </c>
      <c r="B3315" s="64" t="str">
        <f t="shared" si="100"/>
        <v>quarta-feira</v>
      </c>
      <c r="C3315" s="49">
        <v>4.8399999999999999E-2</v>
      </c>
      <c r="D3315" s="51">
        <v>4.9599999999999998E-2</v>
      </c>
      <c r="E3315" s="48">
        <v>2412.94</v>
      </c>
      <c r="F3315" s="48">
        <v>2397.23</v>
      </c>
      <c r="G3315" s="52">
        <v>2396.81</v>
      </c>
      <c r="I3315" s="68"/>
      <c r="J3315" s="69"/>
      <c r="K3315" s="69"/>
      <c r="L3315" s="70"/>
      <c r="M3315" s="70"/>
      <c r="N3315" s="68"/>
      <c r="O3315" s="68"/>
      <c r="P3315" s="70"/>
    </row>
    <row r="3316" spans="1:16" x14ac:dyDescent="0.25">
      <c r="A3316" s="61">
        <v>43426</v>
      </c>
      <c r="B3316" s="64" t="str">
        <f t="shared" si="100"/>
        <v>quinta-feira</v>
      </c>
      <c r="C3316" s="49">
        <v>4.7899999999999998E-2</v>
      </c>
      <c r="D3316" s="51">
        <v>4.9100000000000005E-2</v>
      </c>
      <c r="E3316" s="48">
        <v>2419.9299999999998</v>
      </c>
      <c r="F3316" s="48">
        <v>2404.1799999999998</v>
      </c>
      <c r="G3316" s="52">
        <v>2403.7600000000002</v>
      </c>
      <c r="I3316" s="68"/>
      <c r="J3316" s="69"/>
      <c r="K3316" s="69"/>
      <c r="L3316" s="70"/>
      <c r="M3316" s="70"/>
      <c r="N3316" s="68"/>
      <c r="O3316" s="68"/>
      <c r="P3316" s="70"/>
    </row>
    <row r="3317" spans="1:16" x14ac:dyDescent="0.25">
      <c r="A3317" s="61">
        <v>43427</v>
      </c>
      <c r="B3317" s="64" t="str">
        <f t="shared" si="100"/>
        <v>sexta-feira</v>
      </c>
      <c r="C3317" s="49">
        <v>4.7199999999999999E-2</v>
      </c>
      <c r="D3317" s="51">
        <v>4.8399999999999999E-2</v>
      </c>
      <c r="E3317" s="48">
        <v>2429.5</v>
      </c>
      <c r="F3317" s="48">
        <v>2413.6799999999998</v>
      </c>
      <c r="G3317" s="52">
        <v>2413.35</v>
      </c>
      <c r="I3317" s="68"/>
      <c r="J3317" s="69"/>
      <c r="K3317" s="69"/>
      <c r="L3317" s="70"/>
      <c r="M3317" s="70"/>
      <c r="N3317" s="68"/>
      <c r="O3317" s="68"/>
      <c r="P3317" s="70"/>
    </row>
    <row r="3318" spans="1:16" x14ac:dyDescent="0.25">
      <c r="A3318" s="61">
        <v>43430</v>
      </c>
      <c r="B3318" s="64" t="str">
        <f t="shared" si="100"/>
        <v>segunda-feira</v>
      </c>
      <c r="C3318" s="49">
        <v>4.7599999999999996E-2</v>
      </c>
      <c r="D3318" s="51">
        <v>4.8799999999999996E-2</v>
      </c>
      <c r="E3318" s="48">
        <v>2424.33</v>
      </c>
      <c r="F3318" s="48">
        <v>2408.56</v>
      </c>
      <c r="G3318" s="52">
        <v>2408.17</v>
      </c>
      <c r="I3318" s="68"/>
      <c r="J3318" s="69"/>
      <c r="K3318" s="69"/>
      <c r="L3318" s="70"/>
      <c r="M3318" s="70"/>
      <c r="N3318" s="68"/>
      <c r="O3318" s="68"/>
      <c r="P3318" s="70"/>
    </row>
    <row r="3319" spans="1:16" x14ac:dyDescent="0.25">
      <c r="A3319" s="61">
        <v>43431</v>
      </c>
      <c r="B3319" s="64" t="str">
        <f t="shared" si="100"/>
        <v>terça-feira</v>
      </c>
      <c r="C3319" s="49">
        <v>4.9200000000000001E-2</v>
      </c>
      <c r="D3319" s="51">
        <v>5.04E-2</v>
      </c>
      <c r="E3319" s="48">
        <v>2403.73</v>
      </c>
      <c r="F3319" s="48">
        <v>2388.14</v>
      </c>
      <c r="G3319" s="52">
        <v>2387.73</v>
      </c>
      <c r="I3319" s="68"/>
      <c r="J3319" s="69"/>
      <c r="K3319" s="69"/>
      <c r="L3319" s="70"/>
      <c r="M3319" s="70"/>
      <c r="N3319" s="68"/>
      <c r="O3319" s="68"/>
      <c r="P3319" s="70"/>
    </row>
    <row r="3320" spans="1:16" x14ac:dyDescent="0.25">
      <c r="A3320" s="61">
        <v>43432</v>
      </c>
      <c r="B3320" s="64" t="str">
        <f t="shared" si="100"/>
        <v>quarta-feira</v>
      </c>
      <c r="C3320" s="49">
        <v>4.8399999999999999E-2</v>
      </c>
      <c r="D3320" s="51">
        <v>4.9599999999999998E-2</v>
      </c>
      <c r="E3320" s="48">
        <v>2414.58</v>
      </c>
      <c r="F3320" s="48">
        <v>2398.92</v>
      </c>
      <c r="G3320" s="52">
        <v>2398.52</v>
      </c>
      <c r="I3320" s="68"/>
      <c r="J3320" s="69"/>
      <c r="K3320" s="69"/>
      <c r="L3320" s="70"/>
      <c r="M3320" s="70"/>
      <c r="N3320" s="68"/>
      <c r="O3320" s="68"/>
      <c r="P3320" s="70"/>
    </row>
    <row r="3321" spans="1:16" x14ac:dyDescent="0.25">
      <c r="A3321" s="61">
        <v>43433</v>
      </c>
      <c r="B3321" s="64" t="str">
        <f t="shared" si="100"/>
        <v>quinta-feira</v>
      </c>
      <c r="C3321" s="49">
        <v>4.9000000000000002E-2</v>
      </c>
      <c r="D3321" s="51">
        <v>5.0199999999999995E-2</v>
      </c>
      <c r="E3321" s="48">
        <v>2407.13</v>
      </c>
      <c r="F3321" s="48">
        <v>2391.5300000000002</v>
      </c>
      <c r="G3321" s="52">
        <v>2391.13</v>
      </c>
      <c r="I3321" s="68"/>
      <c r="J3321" s="69"/>
      <c r="K3321" s="69"/>
      <c r="L3321" s="70"/>
      <c r="M3321" s="70"/>
      <c r="N3321" s="68"/>
      <c r="O3321" s="68"/>
      <c r="P3321" s="70"/>
    </row>
    <row r="3322" spans="1:16" x14ac:dyDescent="0.25">
      <c r="A3322" s="61">
        <v>43434</v>
      </c>
      <c r="B3322" s="64" t="str">
        <f t="shared" si="100"/>
        <v>sexta-feira</v>
      </c>
      <c r="C3322" s="49">
        <v>4.8399999999999999E-2</v>
      </c>
      <c r="D3322" s="51">
        <v>4.9599999999999998E-2</v>
      </c>
      <c r="E3322" s="48">
        <v>2415.23</v>
      </c>
      <c r="F3322" s="48">
        <v>2399.58</v>
      </c>
      <c r="G3322" s="52">
        <v>2399.31</v>
      </c>
      <c r="H3322" s="63"/>
      <c r="I3322" s="68"/>
      <c r="J3322" s="69"/>
      <c r="K3322" s="69"/>
      <c r="L3322" s="70"/>
      <c r="M3322" s="70"/>
      <c r="N3322" s="68"/>
      <c r="O3322" s="68"/>
      <c r="P3322" s="70"/>
    </row>
    <row r="3323" spans="1:16" hidden="1" x14ac:dyDescent="0.25">
      <c r="A3323" s="61">
        <v>43437</v>
      </c>
      <c r="B3323" s="64" t="str">
        <f t="shared" si="100"/>
        <v>segunda-feira</v>
      </c>
      <c r="C3323" s="49">
        <v>4.7500000000000001E-2</v>
      </c>
      <c r="D3323" s="51">
        <v>4.87E-2</v>
      </c>
      <c r="E3323" s="48">
        <v>2427.4299999999998</v>
      </c>
      <c r="F3323" s="48">
        <v>2411.6999999999998</v>
      </c>
      <c r="G3323" s="52">
        <v>2411.31</v>
      </c>
      <c r="I3323" s="68"/>
      <c r="J3323" s="69"/>
      <c r="K3323" s="69"/>
      <c r="L3323" s="70"/>
      <c r="M3323" s="70"/>
      <c r="N3323" s="68"/>
      <c r="O3323" s="68"/>
      <c r="P3323" s="70"/>
    </row>
    <row r="3324" spans="1:16" hidden="1" x14ac:dyDescent="0.25">
      <c r="A3324" s="61">
        <v>43438</v>
      </c>
      <c r="B3324" s="64" t="str">
        <f t="shared" si="100"/>
        <v>terça-feira</v>
      </c>
      <c r="C3324" s="49">
        <v>4.8399999999999999E-2</v>
      </c>
      <c r="D3324" s="51">
        <v>4.9599999999999998E-2</v>
      </c>
      <c r="E3324" s="48">
        <v>2416.0100000000002</v>
      </c>
      <c r="F3324" s="48">
        <v>2400.38</v>
      </c>
      <c r="G3324" s="52">
        <v>2399.98</v>
      </c>
      <c r="I3324" s="68"/>
      <c r="J3324" s="69"/>
      <c r="K3324" s="69"/>
      <c r="L3324" s="70"/>
      <c r="M3324" s="70"/>
      <c r="N3324" s="68"/>
      <c r="O3324" s="68"/>
      <c r="P3324" s="70"/>
    </row>
    <row r="3325" spans="1:16" hidden="1" x14ac:dyDescent="0.25">
      <c r="A3325" s="61">
        <v>43439</v>
      </c>
      <c r="B3325" s="64" t="str">
        <f t="shared" si="100"/>
        <v>quarta-feira</v>
      </c>
      <c r="C3325" s="49">
        <v>4.82E-2</v>
      </c>
      <c r="D3325" s="51">
        <v>4.9400000000000006E-2</v>
      </c>
      <c r="E3325" s="48">
        <v>2419.0100000000002</v>
      </c>
      <c r="F3325" s="48">
        <v>2403.37</v>
      </c>
      <c r="G3325" s="52">
        <v>2402.9699999999998</v>
      </c>
      <c r="I3325" s="68"/>
      <c r="J3325" s="69"/>
      <c r="K3325" s="69"/>
      <c r="L3325" s="70"/>
      <c r="M3325" s="70"/>
      <c r="N3325" s="68"/>
      <c r="O3325" s="68"/>
      <c r="P3325" s="70"/>
    </row>
    <row r="3326" spans="1:16" hidden="1" x14ac:dyDescent="0.25">
      <c r="A3326" s="61">
        <v>43440</v>
      </c>
      <c r="B3326" s="64" t="str">
        <f t="shared" si="100"/>
        <v>quinta-feira</v>
      </c>
      <c r="C3326" s="49">
        <v>4.8899999999999999E-2</v>
      </c>
      <c r="D3326" s="51">
        <v>5.0099999999999999E-2</v>
      </c>
      <c r="E3326" s="48">
        <v>2410.2600000000002</v>
      </c>
      <c r="F3326" s="48">
        <v>2394.6999999999998</v>
      </c>
      <c r="G3326" s="52">
        <v>2394.3000000000002</v>
      </c>
      <c r="I3326" s="68"/>
      <c r="J3326" s="69"/>
      <c r="K3326" s="69"/>
      <c r="L3326" s="70"/>
      <c r="M3326" s="70"/>
      <c r="N3326" s="68"/>
      <c r="O3326" s="68"/>
      <c r="P3326" s="70"/>
    </row>
    <row r="3327" spans="1:16" hidden="1" x14ac:dyDescent="0.25">
      <c r="A3327" s="61">
        <v>43441</v>
      </c>
      <c r="B3327" s="64" t="str">
        <f t="shared" si="100"/>
        <v>sexta-feira</v>
      </c>
      <c r="C3327" s="49">
        <v>4.7400000000000005E-2</v>
      </c>
      <c r="D3327" s="51">
        <v>4.8600000000000004E-2</v>
      </c>
      <c r="E3327" s="48">
        <v>2427.5100000000002</v>
      </c>
      <c r="F3327" s="48">
        <v>2411.8200000000002</v>
      </c>
      <c r="G3327" s="52">
        <v>2411.87</v>
      </c>
      <c r="I3327" s="68"/>
      <c r="J3327" s="69"/>
      <c r="K3327" s="69"/>
      <c r="L3327" s="70"/>
      <c r="M3327" s="70"/>
      <c r="N3327" s="68"/>
      <c r="O3327" s="68"/>
      <c r="P3327" s="70"/>
    </row>
    <row r="3328" spans="1:16" hidden="1" x14ac:dyDescent="0.25">
      <c r="A3328" s="61">
        <v>43444</v>
      </c>
      <c r="B3328" s="64" t="str">
        <f t="shared" si="100"/>
        <v>segunda-feira</v>
      </c>
      <c r="C3328" s="49">
        <v>4.8000000000000001E-2</v>
      </c>
      <c r="D3328" s="51">
        <v>4.9200000000000001E-2</v>
      </c>
      <c r="E3328" s="48">
        <v>2419.9299999999998</v>
      </c>
      <c r="F3328" s="48">
        <v>2404.31</v>
      </c>
      <c r="G3328" s="52">
        <v>2404.02</v>
      </c>
      <c r="I3328" s="68"/>
      <c r="J3328" s="69"/>
      <c r="K3328" s="69"/>
      <c r="L3328" s="70"/>
      <c r="M3328" s="70"/>
      <c r="N3328" s="68"/>
      <c r="O3328" s="68"/>
      <c r="P3328" s="70"/>
    </row>
    <row r="3329" spans="1:16" hidden="1" x14ac:dyDescent="0.25">
      <c r="A3329" s="61">
        <v>43445</v>
      </c>
      <c r="B3329" s="64" t="str">
        <f t="shared" si="100"/>
        <v>terça-feira</v>
      </c>
      <c r="C3329" s="49">
        <v>4.7899999999999998E-2</v>
      </c>
      <c r="D3329" s="51">
        <v>4.9100000000000005E-2</v>
      </c>
      <c r="E3329" s="48">
        <v>2421.52</v>
      </c>
      <c r="F3329" s="48">
        <v>2405.9</v>
      </c>
      <c r="G3329" s="52">
        <v>2405.61</v>
      </c>
      <c r="I3329" s="68"/>
      <c r="J3329" s="69"/>
      <c r="K3329" s="69"/>
      <c r="L3329" s="70"/>
      <c r="M3329" s="70"/>
      <c r="N3329" s="68"/>
      <c r="O3329" s="68"/>
      <c r="P3329" s="70"/>
    </row>
    <row r="3330" spans="1:16" hidden="1" x14ac:dyDescent="0.25">
      <c r="A3330" s="61">
        <v>43446</v>
      </c>
      <c r="B3330" s="64" t="str">
        <f t="shared" si="100"/>
        <v>quarta-feira</v>
      </c>
      <c r="C3330" s="49">
        <v>4.7599999999999996E-2</v>
      </c>
      <c r="D3330" s="51">
        <v>4.8799999999999996E-2</v>
      </c>
      <c r="E3330" s="48">
        <v>2425.7199999999998</v>
      </c>
      <c r="F3330" s="48">
        <v>2410.0700000000002</v>
      </c>
      <c r="G3330" s="52">
        <v>2409.79</v>
      </c>
      <c r="I3330" s="68"/>
      <c r="J3330" s="69"/>
      <c r="K3330" s="69"/>
      <c r="L3330" s="70"/>
      <c r="M3330" s="70"/>
      <c r="N3330" s="68"/>
      <c r="O3330" s="68"/>
      <c r="P3330" s="70"/>
    </row>
    <row r="3331" spans="1:16" hidden="1" x14ac:dyDescent="0.25">
      <c r="A3331" s="61">
        <v>43447</v>
      </c>
      <c r="B3331" s="64" t="str">
        <f t="shared" ref="B3331:B3394" si="101">TEXT(A3331,"dddd")</f>
        <v>quinta-feira</v>
      </c>
      <c r="C3331" s="49">
        <v>4.7199999999999999E-2</v>
      </c>
      <c r="D3331" s="51">
        <v>4.8399999999999999E-2</v>
      </c>
      <c r="E3331" s="48">
        <v>2431.23</v>
      </c>
      <c r="F3331" s="48">
        <v>2415.56</v>
      </c>
      <c r="G3331" s="52">
        <v>2415.2800000000002</v>
      </c>
      <c r="I3331" s="68"/>
      <c r="J3331" s="69"/>
      <c r="K3331" s="69"/>
      <c r="L3331" s="70"/>
      <c r="M3331" s="70"/>
      <c r="N3331" s="68"/>
      <c r="O3331" s="68"/>
      <c r="P3331" s="70"/>
    </row>
    <row r="3332" spans="1:16" hidden="1" x14ac:dyDescent="0.25">
      <c r="A3332" s="61">
        <v>43448</v>
      </c>
      <c r="B3332" s="64" t="str">
        <f t="shared" si="101"/>
        <v>sexta-feira</v>
      </c>
      <c r="C3332" s="49">
        <v>4.6900000000000004E-2</v>
      </c>
      <c r="D3332" s="51">
        <v>4.8099999999999997E-2</v>
      </c>
      <c r="E3332" s="48">
        <v>2435.6</v>
      </c>
      <c r="F3332" s="48">
        <v>2419.9</v>
      </c>
      <c r="G3332" s="52">
        <v>2419.4699999999998</v>
      </c>
      <c r="I3332" s="68"/>
      <c r="J3332" s="69"/>
      <c r="K3332" s="69"/>
      <c r="L3332" s="70"/>
      <c r="M3332" s="70"/>
      <c r="N3332" s="68"/>
      <c r="O3332" s="68"/>
      <c r="P3332" s="70"/>
    </row>
    <row r="3333" spans="1:16" hidden="1" x14ac:dyDescent="0.25">
      <c r="A3333" s="61">
        <v>43451</v>
      </c>
      <c r="B3333" s="64" t="str">
        <f t="shared" si="101"/>
        <v>segunda-feira</v>
      </c>
      <c r="C3333" s="49">
        <v>4.6399999999999997E-2</v>
      </c>
      <c r="D3333" s="51">
        <v>4.7599999999999996E-2</v>
      </c>
      <c r="E3333" s="48">
        <v>2442.69</v>
      </c>
      <c r="F3333" s="48">
        <v>2426.9499999999998</v>
      </c>
      <c r="G3333" s="52">
        <v>2426.4299999999998</v>
      </c>
      <c r="I3333" s="68"/>
      <c r="J3333" s="69"/>
      <c r="K3333" s="69"/>
      <c r="L3333" s="70"/>
      <c r="M3333" s="70"/>
      <c r="N3333" s="68"/>
      <c r="O3333" s="68"/>
      <c r="P3333" s="70"/>
    </row>
    <row r="3334" spans="1:16" hidden="1" x14ac:dyDescent="0.25">
      <c r="A3334" s="61">
        <v>43452</v>
      </c>
      <c r="B3334" s="64" t="str">
        <f t="shared" si="101"/>
        <v>terça-feira</v>
      </c>
      <c r="C3334" s="49">
        <v>4.6100000000000002E-2</v>
      </c>
      <c r="D3334" s="51">
        <v>4.7300000000000002E-2</v>
      </c>
      <c r="E3334" s="48">
        <v>2447.16</v>
      </c>
      <c r="F3334" s="48">
        <v>2431.4</v>
      </c>
      <c r="G3334" s="52">
        <v>2430.88</v>
      </c>
      <c r="I3334" s="68"/>
      <c r="J3334" s="69"/>
      <c r="K3334" s="69"/>
      <c r="L3334" s="70"/>
      <c r="M3334" s="70"/>
      <c r="N3334" s="68"/>
      <c r="O3334" s="68"/>
      <c r="P3334" s="70"/>
    </row>
    <row r="3335" spans="1:16" hidden="1" x14ac:dyDescent="0.25">
      <c r="A3335" s="61">
        <v>43453</v>
      </c>
      <c r="B3335" s="64" t="str">
        <f t="shared" si="101"/>
        <v>quarta-feira</v>
      </c>
      <c r="C3335" s="49">
        <v>4.6100000000000002E-2</v>
      </c>
      <c r="D3335" s="51">
        <v>4.7300000000000002E-2</v>
      </c>
      <c r="E3335" s="48">
        <v>2447.6799999999998</v>
      </c>
      <c r="F3335" s="48">
        <v>2431.92</v>
      </c>
      <c r="G3335" s="52">
        <v>2431.4</v>
      </c>
      <c r="I3335" s="68"/>
      <c r="J3335" s="69"/>
      <c r="K3335" s="69"/>
      <c r="L3335" s="70"/>
      <c r="M3335" s="70"/>
      <c r="N3335" s="68"/>
      <c r="O3335" s="68"/>
      <c r="P3335" s="70"/>
    </row>
    <row r="3336" spans="1:16" hidden="1" x14ac:dyDescent="0.25">
      <c r="A3336" s="61">
        <v>43454</v>
      </c>
      <c r="B3336" s="64" t="str">
        <f t="shared" si="101"/>
        <v>quinta-feira</v>
      </c>
      <c r="C3336" s="49">
        <v>4.5599999999999995E-2</v>
      </c>
      <c r="D3336" s="51">
        <v>4.6799999999999994E-2</v>
      </c>
      <c r="E3336" s="48">
        <v>2454.79</v>
      </c>
      <c r="F3336" s="48">
        <v>2438.9899999999998</v>
      </c>
      <c r="G3336" s="52">
        <v>2438.4699999999998</v>
      </c>
      <c r="I3336" s="68"/>
      <c r="J3336" s="69"/>
      <c r="K3336" s="69"/>
      <c r="L3336" s="70"/>
      <c r="M3336" s="70"/>
      <c r="N3336" s="68"/>
      <c r="O3336" s="68"/>
      <c r="P3336" s="70"/>
    </row>
    <row r="3337" spans="1:16" hidden="1" x14ac:dyDescent="0.25">
      <c r="A3337" s="61">
        <v>43455</v>
      </c>
      <c r="B3337" s="64" t="str">
        <f t="shared" si="101"/>
        <v>sexta-feira</v>
      </c>
      <c r="C3337" s="49">
        <v>4.5400000000000003E-2</v>
      </c>
      <c r="D3337" s="51">
        <v>4.6600000000000003E-2</v>
      </c>
      <c r="E3337" s="48">
        <v>2458.69</v>
      </c>
      <c r="F3337" s="48">
        <v>2442.9</v>
      </c>
      <c r="G3337" s="52">
        <v>2441.62</v>
      </c>
      <c r="I3337" s="68"/>
      <c r="J3337" s="69"/>
      <c r="K3337" s="69"/>
      <c r="L3337" s="70"/>
      <c r="M3337" s="70"/>
      <c r="N3337" s="68"/>
      <c r="O3337" s="68"/>
      <c r="P3337" s="70"/>
    </row>
    <row r="3338" spans="1:16" hidden="1" x14ac:dyDescent="0.25">
      <c r="A3338" s="61">
        <v>43458</v>
      </c>
      <c r="B3338" s="64" t="str">
        <f t="shared" si="101"/>
        <v>segunda-feira</v>
      </c>
      <c r="C3338" s="49">
        <v>4.5400000000000003E-2</v>
      </c>
      <c r="D3338" s="51">
        <v>4.6600000000000003E-2</v>
      </c>
      <c r="E3338" s="48">
        <v>2458.69</v>
      </c>
      <c r="F3338" s="48">
        <v>2442.9</v>
      </c>
      <c r="G3338" s="52">
        <v>2442.3000000000002</v>
      </c>
      <c r="I3338" s="68"/>
      <c r="J3338" s="69"/>
      <c r="K3338" s="69"/>
      <c r="L3338" s="70"/>
      <c r="M3338" s="70"/>
      <c r="N3338" s="68"/>
      <c r="O3338" s="68"/>
      <c r="P3338" s="70"/>
    </row>
    <row r="3339" spans="1:16" hidden="1" x14ac:dyDescent="0.25">
      <c r="A3339" s="61">
        <v>43460</v>
      </c>
      <c r="B3339" s="64" t="str">
        <f t="shared" si="101"/>
        <v>quarta-feira</v>
      </c>
      <c r="C3339" s="49">
        <v>4.5400000000000003E-2</v>
      </c>
      <c r="D3339" s="51">
        <v>4.6600000000000003E-2</v>
      </c>
      <c r="E3339" s="48">
        <v>2459.21</v>
      </c>
      <c r="F3339" s="48">
        <v>2443.42</v>
      </c>
      <c r="G3339" s="52">
        <v>2442.9</v>
      </c>
      <c r="I3339" s="68"/>
      <c r="J3339" s="69"/>
      <c r="K3339" s="69"/>
      <c r="L3339" s="70"/>
      <c r="M3339" s="70"/>
      <c r="N3339" s="68"/>
      <c r="O3339" s="68"/>
      <c r="P3339" s="70"/>
    </row>
    <row r="3340" spans="1:16" hidden="1" x14ac:dyDescent="0.25">
      <c r="A3340" s="61">
        <v>43461</v>
      </c>
      <c r="B3340" s="64" t="str">
        <f t="shared" si="101"/>
        <v>quinta-feira</v>
      </c>
      <c r="C3340" s="49">
        <v>4.5199999999999997E-2</v>
      </c>
      <c r="D3340" s="51">
        <v>4.6399999999999997E-2</v>
      </c>
      <c r="E3340" s="48">
        <v>2462.36</v>
      </c>
      <c r="F3340" s="48">
        <v>2446.56</v>
      </c>
      <c r="G3340" s="52">
        <v>2446.04</v>
      </c>
      <c r="I3340" s="68"/>
      <c r="J3340" s="69"/>
      <c r="K3340" s="69"/>
      <c r="L3340" s="70"/>
      <c r="M3340" s="70"/>
      <c r="N3340" s="68"/>
      <c r="O3340" s="68"/>
      <c r="P3340" s="70"/>
    </row>
    <row r="3341" spans="1:16" x14ac:dyDescent="0.25">
      <c r="A3341" s="61">
        <v>43462</v>
      </c>
      <c r="B3341" s="64" t="str">
        <f t="shared" si="101"/>
        <v>sexta-feira</v>
      </c>
      <c r="C3341" s="49">
        <v>4.4800000000000006E-2</v>
      </c>
      <c r="D3341" s="51">
        <v>4.5999999999999999E-2</v>
      </c>
      <c r="E3341" s="48">
        <v>2468.91</v>
      </c>
      <c r="F3341" s="48">
        <v>2453.08</v>
      </c>
      <c r="G3341" s="52">
        <v>2451.81</v>
      </c>
      <c r="H3341" s="63"/>
      <c r="I3341" s="68"/>
      <c r="J3341" s="69"/>
      <c r="K3341" s="69"/>
      <c r="L3341" s="70"/>
      <c r="M3341" s="70"/>
      <c r="N3341" s="68"/>
      <c r="O3341" s="68"/>
      <c r="P3341" s="70"/>
    </row>
    <row r="3342" spans="1:16" hidden="1" x14ac:dyDescent="0.25">
      <c r="A3342" s="61">
        <v>43467</v>
      </c>
      <c r="B3342" s="64" t="str">
        <f t="shared" si="101"/>
        <v>quarta-feira</v>
      </c>
      <c r="C3342" s="49">
        <v>4.4500000000000005E-2</v>
      </c>
      <c r="D3342" s="51">
        <v>4.5700000000000005E-2</v>
      </c>
      <c r="E3342" s="48">
        <v>2473.4</v>
      </c>
      <c r="F3342" s="48">
        <v>2457.5500000000002</v>
      </c>
      <c r="G3342" s="52">
        <v>2457.0300000000002</v>
      </c>
      <c r="I3342" s="68"/>
      <c r="J3342" s="69"/>
      <c r="K3342" s="69"/>
      <c r="L3342" s="70"/>
      <c r="M3342" s="70"/>
      <c r="N3342" s="68"/>
      <c r="O3342" s="68"/>
      <c r="P3342" s="70"/>
    </row>
    <row r="3343" spans="1:16" hidden="1" x14ac:dyDescent="0.25">
      <c r="A3343" s="61">
        <v>43468</v>
      </c>
      <c r="B3343" s="64" t="str">
        <f t="shared" si="101"/>
        <v>quinta-feira</v>
      </c>
      <c r="C3343" s="49">
        <v>4.3899999999999995E-2</v>
      </c>
      <c r="D3343" s="51">
        <v>4.5100000000000001E-2</v>
      </c>
      <c r="E3343" s="48">
        <v>2481.87</v>
      </c>
      <c r="F3343" s="48">
        <v>2465.9699999999998</v>
      </c>
      <c r="G3343" s="52">
        <v>2465.4499999999998</v>
      </c>
      <c r="I3343" s="68"/>
      <c r="J3343" s="69"/>
      <c r="K3343" s="69"/>
      <c r="L3343" s="70"/>
      <c r="M3343" s="70"/>
      <c r="N3343" s="68"/>
      <c r="O3343" s="68"/>
      <c r="P3343" s="70"/>
    </row>
    <row r="3344" spans="1:16" hidden="1" x14ac:dyDescent="0.25">
      <c r="A3344" s="61">
        <v>43469</v>
      </c>
      <c r="B3344" s="64" t="str">
        <f t="shared" si="101"/>
        <v>sexta-feira</v>
      </c>
      <c r="C3344" s="49">
        <v>4.36E-2</v>
      </c>
      <c r="D3344" s="51">
        <v>4.4800000000000006E-2</v>
      </c>
      <c r="E3344" s="48">
        <v>2486.52</v>
      </c>
      <c r="F3344" s="48">
        <v>2470.6</v>
      </c>
      <c r="G3344" s="52">
        <v>2469.9299999999998</v>
      </c>
      <c r="I3344" s="68"/>
      <c r="J3344" s="69"/>
      <c r="K3344" s="69"/>
      <c r="L3344" s="70"/>
      <c r="M3344" s="70"/>
      <c r="N3344" s="68"/>
      <c r="O3344" s="68"/>
      <c r="P3344" s="70"/>
    </row>
    <row r="3345" spans="1:16" hidden="1" x14ac:dyDescent="0.25">
      <c r="A3345" s="61">
        <v>43472</v>
      </c>
      <c r="B3345" s="64" t="str">
        <f t="shared" si="101"/>
        <v>segunda-feira</v>
      </c>
      <c r="C3345" s="49">
        <v>4.3099999999999999E-2</v>
      </c>
      <c r="D3345" s="51">
        <v>4.4299999999999999E-2</v>
      </c>
      <c r="E3345" s="48">
        <v>2493.69</v>
      </c>
      <c r="F3345" s="48">
        <v>2477.7199999999998</v>
      </c>
      <c r="G3345" s="52">
        <v>2477.2199999999998</v>
      </c>
      <c r="I3345" s="68"/>
      <c r="J3345" s="69"/>
      <c r="K3345" s="69"/>
      <c r="L3345" s="70"/>
      <c r="M3345" s="70"/>
      <c r="N3345" s="68"/>
      <c r="O3345" s="68"/>
      <c r="P3345" s="70"/>
    </row>
    <row r="3346" spans="1:16" hidden="1" x14ac:dyDescent="0.25">
      <c r="A3346" s="61">
        <v>43473</v>
      </c>
      <c r="B3346" s="64" t="str">
        <f t="shared" si="101"/>
        <v>terça-feira</v>
      </c>
      <c r="C3346" s="49">
        <v>4.2999999999999997E-2</v>
      </c>
      <c r="D3346" s="51">
        <v>4.4199999999999996E-2</v>
      </c>
      <c r="E3346" s="48">
        <v>2495.5300000000002</v>
      </c>
      <c r="F3346" s="48">
        <v>2479.56</v>
      </c>
      <c r="G3346" s="52">
        <v>2479.0500000000002</v>
      </c>
      <c r="I3346" s="68"/>
      <c r="J3346" s="69"/>
      <c r="K3346" s="69"/>
      <c r="L3346" s="70"/>
      <c r="M3346" s="70"/>
      <c r="N3346" s="68"/>
      <c r="O3346" s="68"/>
      <c r="P3346" s="70"/>
    </row>
    <row r="3347" spans="1:16" hidden="1" x14ac:dyDescent="0.25">
      <c r="A3347" s="61">
        <v>43474</v>
      </c>
      <c r="B3347" s="64" t="str">
        <f t="shared" si="101"/>
        <v>quarta-feira</v>
      </c>
      <c r="C3347" s="49">
        <v>4.3200000000000002E-2</v>
      </c>
      <c r="D3347" s="51">
        <v>4.4400000000000002E-2</v>
      </c>
      <c r="E3347" s="48">
        <v>2493.36</v>
      </c>
      <c r="F3347" s="48">
        <v>2477.41</v>
      </c>
      <c r="G3347" s="52">
        <v>2476.91</v>
      </c>
      <c r="I3347" s="68"/>
      <c r="J3347" s="69"/>
      <c r="K3347" s="69"/>
      <c r="L3347" s="70"/>
      <c r="M3347" s="70"/>
      <c r="N3347" s="68"/>
      <c r="O3347" s="68"/>
      <c r="P3347" s="70"/>
    </row>
    <row r="3348" spans="1:16" hidden="1" x14ac:dyDescent="0.25">
      <c r="A3348" s="61">
        <v>43475</v>
      </c>
      <c r="B3348" s="64" t="str">
        <f t="shared" si="101"/>
        <v>quinta-feira</v>
      </c>
      <c r="C3348" s="49">
        <v>4.2800000000000005E-2</v>
      </c>
      <c r="D3348" s="51">
        <v>4.4000000000000004E-2</v>
      </c>
      <c r="E3348" s="48">
        <v>2499.19</v>
      </c>
      <c r="F3348" s="48">
        <v>2483.2199999999998</v>
      </c>
      <c r="G3348" s="52">
        <v>2482.71</v>
      </c>
      <c r="I3348" s="68"/>
      <c r="J3348" s="69"/>
      <c r="K3348" s="69"/>
      <c r="L3348" s="70"/>
      <c r="M3348" s="70"/>
      <c r="N3348" s="68"/>
      <c r="O3348" s="68"/>
      <c r="P3348" s="70"/>
    </row>
    <row r="3349" spans="1:16" hidden="1" x14ac:dyDescent="0.25">
      <c r="A3349" s="61">
        <v>43476</v>
      </c>
      <c r="B3349" s="64" t="str">
        <f t="shared" si="101"/>
        <v>sexta-feira</v>
      </c>
      <c r="C3349" s="49">
        <v>4.2599999999999999E-2</v>
      </c>
      <c r="D3349" s="51">
        <v>4.3799999999999999E-2</v>
      </c>
      <c r="E3349" s="48">
        <v>2503.73</v>
      </c>
      <c r="F3349" s="48">
        <v>2487.7399999999998</v>
      </c>
      <c r="G3349" s="52">
        <v>2486.9499999999998</v>
      </c>
      <c r="I3349" s="68"/>
      <c r="J3349" s="69"/>
      <c r="K3349" s="69"/>
      <c r="L3349" s="70"/>
      <c r="M3349" s="70"/>
      <c r="N3349" s="68"/>
      <c r="O3349" s="68"/>
      <c r="P3349" s="70"/>
    </row>
    <row r="3350" spans="1:16" hidden="1" x14ac:dyDescent="0.25">
      <c r="A3350" s="61">
        <v>43479</v>
      </c>
      <c r="B3350" s="64" t="str">
        <f t="shared" si="101"/>
        <v>segunda-feira</v>
      </c>
      <c r="C3350" s="49">
        <v>4.2999999999999997E-2</v>
      </c>
      <c r="D3350" s="51">
        <v>4.4199999999999996E-2</v>
      </c>
      <c r="E3350" s="48">
        <v>2498.9299999999998</v>
      </c>
      <c r="F3350" s="48">
        <v>2482.98</v>
      </c>
      <c r="G3350" s="52">
        <v>2482.4299999999998</v>
      </c>
      <c r="I3350" s="68"/>
      <c r="J3350" s="69"/>
      <c r="K3350" s="69"/>
      <c r="L3350" s="70"/>
      <c r="M3350" s="70"/>
      <c r="N3350" s="68"/>
      <c r="O3350" s="68"/>
      <c r="P3350" s="70"/>
    </row>
    <row r="3351" spans="1:16" hidden="1" x14ac:dyDescent="0.25">
      <c r="A3351" s="61">
        <v>43480</v>
      </c>
      <c r="B3351" s="64" t="str">
        <f t="shared" si="101"/>
        <v>terça-feira</v>
      </c>
      <c r="C3351" s="49">
        <v>4.2099999999999999E-2</v>
      </c>
      <c r="D3351" s="51">
        <v>4.3299999999999998E-2</v>
      </c>
      <c r="E3351" s="48">
        <v>2511.6999999999998</v>
      </c>
      <c r="F3351" s="48">
        <v>2495.67</v>
      </c>
      <c r="G3351" s="52">
        <v>2494.9299999999998</v>
      </c>
      <c r="I3351" s="68"/>
      <c r="J3351" s="69"/>
      <c r="K3351" s="69"/>
      <c r="L3351" s="70"/>
      <c r="M3351" s="70"/>
      <c r="N3351" s="68"/>
      <c r="O3351" s="68"/>
      <c r="P3351" s="70"/>
    </row>
    <row r="3352" spans="1:16" hidden="1" x14ac:dyDescent="0.25">
      <c r="A3352" s="61">
        <v>43481</v>
      </c>
      <c r="B3352" s="64" t="str">
        <f t="shared" si="101"/>
        <v>quarta-feira</v>
      </c>
      <c r="C3352" s="49">
        <v>4.2500000000000003E-2</v>
      </c>
      <c r="D3352" s="51">
        <v>4.3700000000000003E-2</v>
      </c>
      <c r="E3352" s="48">
        <v>2507.08</v>
      </c>
      <c r="F3352" s="48">
        <v>2491.1</v>
      </c>
      <c r="G3352" s="52">
        <v>2490.35</v>
      </c>
      <c r="I3352" s="68"/>
      <c r="J3352" s="69"/>
      <c r="K3352" s="69"/>
      <c r="L3352" s="70"/>
      <c r="M3352" s="70"/>
      <c r="N3352" s="68"/>
      <c r="O3352" s="68"/>
      <c r="P3352" s="70"/>
    </row>
    <row r="3353" spans="1:16" hidden="1" x14ac:dyDescent="0.25">
      <c r="A3353" s="61">
        <v>43482</v>
      </c>
      <c r="B3353" s="64" t="str">
        <f t="shared" si="101"/>
        <v>quinta-feira</v>
      </c>
      <c r="C3353" s="49">
        <v>4.24E-2</v>
      </c>
      <c r="D3353" s="51">
        <v>4.36E-2</v>
      </c>
      <c r="E3353" s="48">
        <v>2509.15</v>
      </c>
      <c r="F3353" s="48">
        <v>2493.17</v>
      </c>
      <c r="G3353" s="52">
        <v>2492.42</v>
      </c>
      <c r="I3353" s="68"/>
      <c r="J3353" s="69"/>
      <c r="K3353" s="69"/>
      <c r="L3353" s="70"/>
      <c r="M3353" s="70"/>
      <c r="N3353" s="68"/>
      <c r="O3353" s="68"/>
      <c r="P3353" s="70"/>
    </row>
    <row r="3354" spans="1:16" hidden="1" x14ac:dyDescent="0.25">
      <c r="A3354" s="61">
        <v>43483</v>
      </c>
      <c r="B3354" s="64" t="str">
        <f t="shared" si="101"/>
        <v>sexta-feira</v>
      </c>
      <c r="C3354" s="49">
        <v>4.2000000000000003E-2</v>
      </c>
      <c r="D3354" s="51">
        <v>4.3200000000000002E-2</v>
      </c>
      <c r="E3354" s="48">
        <v>2515.89</v>
      </c>
      <c r="F3354" s="48">
        <v>2499.87</v>
      </c>
      <c r="G3354" s="52">
        <v>2498.48</v>
      </c>
      <c r="I3354" s="68"/>
      <c r="J3354" s="69"/>
      <c r="K3354" s="69"/>
      <c r="L3354" s="70"/>
      <c r="M3354" s="70"/>
      <c r="N3354" s="68"/>
      <c r="O3354" s="68"/>
      <c r="P3354" s="70"/>
    </row>
    <row r="3355" spans="1:16" hidden="1" x14ac:dyDescent="0.25">
      <c r="A3355" s="61">
        <v>43486</v>
      </c>
      <c r="B3355" s="64" t="str">
        <f t="shared" si="101"/>
        <v>segunda-feira</v>
      </c>
      <c r="C3355" s="49">
        <v>4.2599999999999999E-2</v>
      </c>
      <c r="D3355" s="51">
        <v>4.3799999999999999E-2</v>
      </c>
      <c r="E3355" s="48">
        <v>2508.6</v>
      </c>
      <c r="F3355" s="48">
        <v>2492.64</v>
      </c>
      <c r="G3355" s="52">
        <v>2491.9</v>
      </c>
      <c r="I3355" s="68"/>
      <c r="J3355" s="69"/>
      <c r="K3355" s="69"/>
      <c r="L3355" s="70"/>
      <c r="M3355" s="70"/>
      <c r="N3355" s="68"/>
      <c r="O3355" s="68"/>
      <c r="P3355" s="70"/>
    </row>
    <row r="3356" spans="1:16" hidden="1" x14ac:dyDescent="0.25">
      <c r="A3356" s="61">
        <v>43487</v>
      </c>
      <c r="B3356" s="64" t="str">
        <f t="shared" si="101"/>
        <v>terça-feira</v>
      </c>
      <c r="C3356" s="49">
        <v>4.2199999999999994E-2</v>
      </c>
      <c r="D3356" s="51">
        <v>4.3400000000000001E-2</v>
      </c>
      <c r="E3356" s="48">
        <v>2514.6799999999998</v>
      </c>
      <c r="F3356" s="48">
        <v>2498.69</v>
      </c>
      <c r="G3356" s="52">
        <v>2497.9499999999998</v>
      </c>
      <c r="I3356" s="68"/>
      <c r="J3356" s="69"/>
      <c r="K3356" s="69"/>
      <c r="L3356" s="70"/>
      <c r="M3356" s="70"/>
      <c r="N3356" s="68"/>
      <c r="O3356" s="68"/>
      <c r="P3356" s="70"/>
    </row>
    <row r="3357" spans="1:16" hidden="1" x14ac:dyDescent="0.25">
      <c r="A3357" s="61">
        <v>43488</v>
      </c>
      <c r="B3357" s="64" t="str">
        <f t="shared" si="101"/>
        <v>quarta-feira</v>
      </c>
      <c r="C3357" s="49">
        <v>4.2500000000000003E-2</v>
      </c>
      <c r="D3357" s="51">
        <v>4.3700000000000003E-2</v>
      </c>
      <c r="E3357" s="48">
        <v>2511.42</v>
      </c>
      <c r="F3357" s="48">
        <v>2495.46</v>
      </c>
      <c r="G3357" s="52">
        <v>2494.71</v>
      </c>
      <c r="I3357" s="68"/>
      <c r="J3357" s="69"/>
      <c r="K3357" s="69"/>
      <c r="L3357" s="70"/>
      <c r="M3357" s="70"/>
      <c r="N3357" s="68"/>
      <c r="O3357" s="68"/>
      <c r="P3357" s="70"/>
    </row>
    <row r="3358" spans="1:16" hidden="1" x14ac:dyDescent="0.25">
      <c r="A3358" s="61">
        <v>43489</v>
      </c>
      <c r="B3358" s="64" t="str">
        <f t="shared" si="101"/>
        <v>quinta-feira</v>
      </c>
      <c r="C3358" s="49">
        <v>4.2000000000000003E-2</v>
      </c>
      <c r="D3358" s="51">
        <v>4.3200000000000002E-2</v>
      </c>
      <c r="E3358" s="48">
        <v>2520.11</v>
      </c>
      <c r="F3358" s="48">
        <v>2504.12</v>
      </c>
      <c r="G3358" s="52">
        <v>2502.02</v>
      </c>
      <c r="I3358" s="68"/>
      <c r="J3358" s="69"/>
      <c r="K3358" s="69"/>
      <c r="L3358" s="70"/>
      <c r="M3358" s="70"/>
      <c r="N3358" s="68"/>
      <c r="O3358" s="68"/>
      <c r="P3358" s="70"/>
    </row>
    <row r="3359" spans="1:16" hidden="1" x14ac:dyDescent="0.25">
      <c r="A3359" s="61">
        <v>43490</v>
      </c>
      <c r="B3359" s="64" t="str">
        <f t="shared" si="101"/>
        <v>sexta-feira</v>
      </c>
      <c r="C3359" s="49">
        <v>4.2199999999999994E-2</v>
      </c>
      <c r="D3359" s="51">
        <v>4.3400000000000001E-2</v>
      </c>
      <c r="E3359" s="48">
        <v>2517.44</v>
      </c>
      <c r="F3359" s="48">
        <v>2501.46</v>
      </c>
      <c r="G3359" s="52">
        <v>2500.1</v>
      </c>
      <c r="I3359" s="68"/>
      <c r="J3359" s="69"/>
      <c r="K3359" s="69"/>
      <c r="L3359" s="70"/>
      <c r="M3359" s="70"/>
      <c r="N3359" s="68"/>
      <c r="O3359" s="68"/>
      <c r="P3359" s="70"/>
    </row>
    <row r="3360" spans="1:16" hidden="1" x14ac:dyDescent="0.25">
      <c r="A3360" s="61">
        <v>43493</v>
      </c>
      <c r="B3360" s="64" t="str">
        <f t="shared" si="101"/>
        <v>segunda-feira</v>
      </c>
      <c r="C3360" s="49">
        <v>4.24E-2</v>
      </c>
      <c r="D3360" s="51">
        <v>4.36E-2</v>
      </c>
      <c r="E3360" s="48">
        <v>2515.5</v>
      </c>
      <c r="F3360" s="48">
        <v>2499.5500000000002</v>
      </c>
      <c r="G3360" s="52">
        <v>2498.81</v>
      </c>
      <c r="I3360" s="68"/>
      <c r="J3360" s="69"/>
      <c r="K3360" s="69"/>
      <c r="L3360" s="70"/>
      <c r="M3360" s="70"/>
      <c r="N3360" s="68"/>
      <c r="O3360" s="68"/>
      <c r="P3360" s="70"/>
    </row>
    <row r="3361" spans="1:16" hidden="1" x14ac:dyDescent="0.25">
      <c r="A3361" s="61">
        <v>43494</v>
      </c>
      <c r="B3361" s="64" t="str">
        <f t="shared" si="101"/>
        <v>terça-feira</v>
      </c>
      <c r="C3361" s="49">
        <v>4.2000000000000003E-2</v>
      </c>
      <c r="D3361" s="51">
        <v>4.3200000000000002E-2</v>
      </c>
      <c r="E3361" s="48">
        <v>2521.5700000000002</v>
      </c>
      <c r="F3361" s="48">
        <v>2505.59</v>
      </c>
      <c r="G3361" s="52">
        <v>2504.85</v>
      </c>
      <c r="I3361" s="68"/>
      <c r="J3361" s="69"/>
      <c r="K3361" s="69"/>
      <c r="L3361" s="70"/>
      <c r="M3361" s="70"/>
      <c r="N3361" s="68"/>
      <c r="O3361" s="68"/>
      <c r="P3361" s="70"/>
    </row>
    <row r="3362" spans="1:16" hidden="1" x14ac:dyDescent="0.25">
      <c r="A3362" s="61">
        <v>43495</v>
      </c>
      <c r="B3362" s="64" t="str">
        <f t="shared" si="101"/>
        <v>quarta-feira</v>
      </c>
      <c r="C3362" s="49">
        <v>4.1399999999999999E-2</v>
      </c>
      <c r="D3362" s="51">
        <v>4.2599999999999999E-2</v>
      </c>
      <c r="E3362" s="48">
        <v>2530.33</v>
      </c>
      <c r="F3362" s="48">
        <v>2514.29</v>
      </c>
      <c r="G3362" s="52">
        <v>2513.56</v>
      </c>
      <c r="I3362" s="68"/>
      <c r="J3362" s="69"/>
      <c r="K3362" s="69"/>
      <c r="L3362" s="70"/>
      <c r="M3362" s="70"/>
      <c r="N3362" s="68"/>
      <c r="O3362" s="68"/>
      <c r="P3362" s="70"/>
    </row>
    <row r="3363" spans="1:16" x14ac:dyDescent="0.25">
      <c r="A3363" s="61">
        <v>43496</v>
      </c>
      <c r="B3363" s="64" t="str">
        <f t="shared" si="101"/>
        <v>quinta-feira</v>
      </c>
      <c r="C3363" s="49">
        <v>4.1100000000000005E-2</v>
      </c>
      <c r="D3363" s="51">
        <v>4.2300000000000004E-2</v>
      </c>
      <c r="E3363" s="48">
        <v>2535.08</v>
      </c>
      <c r="F3363" s="48">
        <v>2519.02</v>
      </c>
      <c r="G3363" s="52">
        <v>2518.29</v>
      </c>
      <c r="H3363" s="63"/>
      <c r="I3363" s="68"/>
      <c r="J3363" s="69"/>
      <c r="K3363" s="69"/>
      <c r="L3363" s="70"/>
      <c r="M3363" s="70"/>
      <c r="N3363" s="68"/>
      <c r="O3363" s="68"/>
      <c r="P3363" s="70"/>
    </row>
    <row r="3364" spans="1:16" hidden="1" x14ac:dyDescent="0.25">
      <c r="A3364" s="61">
        <v>43497</v>
      </c>
      <c r="B3364" s="64" t="str">
        <f t="shared" si="101"/>
        <v>sexta-feira</v>
      </c>
      <c r="C3364" s="49">
        <v>4.0999999999999995E-2</v>
      </c>
      <c r="D3364" s="51">
        <v>4.2199999999999994E-2</v>
      </c>
      <c r="E3364" s="48">
        <v>2537.7800000000002</v>
      </c>
      <c r="F3364" s="48">
        <v>2521.7199999999998</v>
      </c>
      <c r="G3364" s="52">
        <v>2520.36</v>
      </c>
      <c r="I3364" s="68"/>
      <c r="J3364" s="69"/>
      <c r="K3364" s="69"/>
      <c r="L3364" s="70"/>
      <c r="M3364" s="70"/>
      <c r="N3364" s="68"/>
      <c r="O3364" s="68"/>
      <c r="P3364" s="70"/>
    </row>
    <row r="3365" spans="1:16" hidden="1" x14ac:dyDescent="0.25">
      <c r="A3365" s="61">
        <v>43500</v>
      </c>
      <c r="B3365" s="64" t="str">
        <f t="shared" si="101"/>
        <v>segunda-feira</v>
      </c>
      <c r="C3365" s="49">
        <v>4.0999999999999995E-2</v>
      </c>
      <c r="D3365" s="51">
        <v>4.2199999999999994E-2</v>
      </c>
      <c r="E3365" s="48">
        <v>2538.5100000000002</v>
      </c>
      <c r="F3365" s="48">
        <v>2522.4499999999998</v>
      </c>
      <c r="G3365" s="52">
        <v>2521.7199999999998</v>
      </c>
      <c r="I3365" s="68"/>
      <c r="J3365" s="69"/>
      <c r="K3365" s="69"/>
      <c r="L3365" s="70"/>
      <c r="M3365" s="70"/>
      <c r="N3365" s="68"/>
      <c r="O3365" s="68"/>
      <c r="P3365" s="70"/>
    </row>
    <row r="3366" spans="1:16" hidden="1" x14ac:dyDescent="0.25">
      <c r="A3366" s="61">
        <v>43501</v>
      </c>
      <c r="B3366" s="64" t="str">
        <f t="shared" si="101"/>
        <v>terça-feira</v>
      </c>
      <c r="C3366" s="49">
        <v>4.1399999999999999E-2</v>
      </c>
      <c r="D3366" s="51">
        <v>4.2599999999999999E-2</v>
      </c>
      <c r="E3366" s="48">
        <v>2533.87</v>
      </c>
      <c r="F3366" s="48">
        <v>2517.86</v>
      </c>
      <c r="G3366" s="52">
        <v>2517.12</v>
      </c>
      <c r="I3366" s="68"/>
      <c r="J3366" s="69"/>
      <c r="K3366" s="69"/>
      <c r="L3366" s="70"/>
      <c r="M3366" s="70"/>
      <c r="N3366" s="68"/>
      <c r="O3366" s="68"/>
      <c r="P3366" s="70"/>
    </row>
    <row r="3367" spans="1:16" hidden="1" x14ac:dyDescent="0.25">
      <c r="A3367" s="61">
        <v>43502</v>
      </c>
      <c r="B3367" s="64" t="str">
        <f t="shared" si="101"/>
        <v>quarta-feira</v>
      </c>
      <c r="C3367" s="49">
        <v>4.1799999999999997E-2</v>
      </c>
      <c r="D3367" s="51">
        <v>4.2999999999999997E-2</v>
      </c>
      <c r="E3367" s="48">
        <v>2529.2399999999998</v>
      </c>
      <c r="F3367" s="48">
        <v>2513.2800000000002</v>
      </c>
      <c r="G3367" s="52">
        <v>2512.5500000000002</v>
      </c>
      <c r="I3367" s="68"/>
      <c r="J3367" s="69"/>
      <c r="K3367" s="69"/>
      <c r="L3367" s="70"/>
      <c r="M3367" s="70"/>
      <c r="N3367" s="68"/>
      <c r="O3367" s="68"/>
      <c r="P3367" s="70"/>
    </row>
    <row r="3368" spans="1:16" hidden="1" x14ac:dyDescent="0.25">
      <c r="A3368" s="61">
        <v>43503</v>
      </c>
      <c r="B3368" s="64" t="str">
        <f t="shared" si="101"/>
        <v>quinta-feira</v>
      </c>
      <c r="C3368" s="49">
        <v>4.2000000000000003E-2</v>
      </c>
      <c r="D3368" s="51">
        <v>4.3200000000000002E-2</v>
      </c>
      <c r="E3368" s="48">
        <v>2527.31</v>
      </c>
      <c r="F3368" s="48">
        <v>2511.37</v>
      </c>
      <c r="G3368" s="52">
        <v>2510.63</v>
      </c>
      <c r="I3368" s="68"/>
      <c r="J3368" s="69"/>
      <c r="K3368" s="69"/>
      <c r="L3368" s="70"/>
      <c r="M3368" s="70"/>
      <c r="N3368" s="68"/>
      <c r="O3368" s="68"/>
      <c r="P3368" s="70"/>
    </row>
    <row r="3369" spans="1:16" hidden="1" x14ac:dyDescent="0.25">
      <c r="A3369" s="61">
        <v>43504</v>
      </c>
      <c r="B3369" s="64" t="str">
        <f t="shared" si="101"/>
        <v>sexta-feira</v>
      </c>
      <c r="C3369" s="49">
        <v>4.2099999999999999E-2</v>
      </c>
      <c r="D3369" s="51">
        <v>4.3299999999999998E-2</v>
      </c>
      <c r="E3369" s="48">
        <v>2525.8000000000002</v>
      </c>
      <c r="F3369" s="48">
        <v>2509.89</v>
      </c>
      <c r="G3369" s="52">
        <v>2508.69</v>
      </c>
      <c r="I3369" s="68"/>
      <c r="J3369" s="69"/>
      <c r="K3369" s="69"/>
      <c r="L3369" s="70"/>
      <c r="M3369" s="70"/>
      <c r="N3369" s="68"/>
      <c r="O3369" s="68"/>
      <c r="P3369" s="70"/>
    </row>
    <row r="3370" spans="1:16" hidden="1" x14ac:dyDescent="0.25">
      <c r="A3370" s="61">
        <v>43507</v>
      </c>
      <c r="B3370" s="64" t="str">
        <f t="shared" si="101"/>
        <v>segunda-feira</v>
      </c>
      <c r="C3370" s="49">
        <v>4.2800000000000005E-2</v>
      </c>
      <c r="D3370" s="51">
        <v>4.4000000000000004E-2</v>
      </c>
      <c r="E3370" s="48">
        <v>2517.1799999999998</v>
      </c>
      <c r="F3370" s="48">
        <v>2501.35</v>
      </c>
      <c r="G3370" s="52">
        <v>2500.66</v>
      </c>
      <c r="I3370" s="68"/>
      <c r="J3370" s="69"/>
      <c r="K3370" s="69"/>
      <c r="L3370" s="70"/>
      <c r="M3370" s="70"/>
      <c r="N3370" s="68"/>
      <c r="O3370" s="68"/>
      <c r="P3370" s="70"/>
    </row>
    <row r="3371" spans="1:16" hidden="1" x14ac:dyDescent="0.25">
      <c r="A3371" s="61">
        <v>43508</v>
      </c>
      <c r="B3371" s="64" t="str">
        <f t="shared" si="101"/>
        <v>terça-feira</v>
      </c>
      <c r="C3371" s="49">
        <v>4.2099999999999999E-2</v>
      </c>
      <c r="D3371" s="51">
        <v>4.3299999999999998E-2</v>
      </c>
      <c r="E3371" s="48">
        <v>2527.15</v>
      </c>
      <c r="F3371" s="48">
        <v>2511.25</v>
      </c>
      <c r="G3371" s="52">
        <v>2510.5700000000002</v>
      </c>
      <c r="I3371" s="68"/>
      <c r="J3371" s="69"/>
      <c r="K3371" s="69"/>
      <c r="L3371" s="70"/>
      <c r="M3371" s="70"/>
      <c r="N3371" s="68"/>
      <c r="O3371" s="68"/>
      <c r="P3371" s="70"/>
    </row>
    <row r="3372" spans="1:16" hidden="1" x14ac:dyDescent="0.25">
      <c r="A3372" s="61">
        <v>43509</v>
      </c>
      <c r="B3372" s="64" t="str">
        <f t="shared" si="101"/>
        <v>quarta-feira</v>
      </c>
      <c r="C3372" s="49">
        <v>4.1599999999999998E-2</v>
      </c>
      <c r="D3372" s="51">
        <v>4.2800000000000005E-2</v>
      </c>
      <c r="E3372" s="48">
        <v>2534.48</v>
      </c>
      <c r="F3372" s="48">
        <v>2518.54</v>
      </c>
      <c r="G3372" s="52">
        <v>2517.86</v>
      </c>
      <c r="I3372" s="68"/>
      <c r="J3372" s="69"/>
      <c r="K3372" s="69"/>
      <c r="L3372" s="70"/>
      <c r="M3372" s="70"/>
      <c r="N3372" s="68"/>
      <c r="O3372" s="68"/>
      <c r="P3372" s="70"/>
    </row>
    <row r="3373" spans="1:16" hidden="1" x14ac:dyDescent="0.25">
      <c r="A3373" s="61">
        <v>43510</v>
      </c>
      <c r="B3373" s="64" t="str">
        <f t="shared" si="101"/>
        <v>quinta-feira</v>
      </c>
      <c r="C3373" s="49">
        <v>4.1200000000000001E-2</v>
      </c>
      <c r="D3373" s="51">
        <v>4.24E-2</v>
      </c>
      <c r="E3373" s="48">
        <v>2540.4899999999998</v>
      </c>
      <c r="F3373" s="48">
        <v>2524.52</v>
      </c>
      <c r="G3373" s="52">
        <v>2523.84</v>
      </c>
      <c r="I3373" s="68"/>
      <c r="J3373" s="69"/>
      <c r="K3373" s="69"/>
      <c r="L3373" s="70"/>
      <c r="M3373" s="70"/>
      <c r="N3373" s="68"/>
      <c r="O3373" s="68"/>
      <c r="P3373" s="70"/>
    </row>
    <row r="3374" spans="1:16" hidden="1" x14ac:dyDescent="0.25">
      <c r="A3374" s="61">
        <v>43511</v>
      </c>
      <c r="B3374" s="64" t="str">
        <f t="shared" si="101"/>
        <v>sexta-feira</v>
      </c>
      <c r="C3374" s="49">
        <v>4.07E-2</v>
      </c>
      <c r="D3374" s="51">
        <v>4.1900000000000007E-2</v>
      </c>
      <c r="E3374" s="48">
        <v>2548.5100000000002</v>
      </c>
      <c r="F3374" s="48">
        <v>2532.4899999999998</v>
      </c>
      <c r="G3374" s="52">
        <v>2531.16</v>
      </c>
      <c r="I3374" s="68"/>
      <c r="J3374" s="69"/>
      <c r="K3374" s="69"/>
      <c r="L3374" s="70"/>
      <c r="M3374" s="70"/>
      <c r="N3374" s="68"/>
      <c r="O3374" s="68"/>
      <c r="P3374" s="70"/>
    </row>
    <row r="3375" spans="1:16" hidden="1" x14ac:dyDescent="0.25">
      <c r="A3375" s="61">
        <v>43514</v>
      </c>
      <c r="B3375" s="64" t="str">
        <f t="shared" si="101"/>
        <v>segunda-feira</v>
      </c>
      <c r="C3375" s="49">
        <v>4.07E-2</v>
      </c>
      <c r="D3375" s="51">
        <v>4.1900000000000007E-2</v>
      </c>
      <c r="E3375" s="48">
        <v>2549.23</v>
      </c>
      <c r="F3375" s="48">
        <v>2533.21</v>
      </c>
      <c r="G3375" s="52">
        <v>2532.4899999999998</v>
      </c>
      <c r="I3375" s="68"/>
      <c r="J3375" s="69"/>
      <c r="K3375" s="69"/>
      <c r="L3375" s="70"/>
      <c r="M3375" s="70"/>
      <c r="N3375" s="68"/>
      <c r="O3375" s="68"/>
      <c r="P3375" s="70"/>
    </row>
    <row r="3376" spans="1:16" hidden="1" x14ac:dyDescent="0.25">
      <c r="A3376" s="61">
        <v>43515</v>
      </c>
      <c r="B3376" s="64" t="str">
        <f t="shared" si="101"/>
        <v>terça-feira</v>
      </c>
      <c r="C3376" s="49">
        <v>4.0599999999999997E-2</v>
      </c>
      <c r="D3376" s="51">
        <v>4.1799999999999997E-2</v>
      </c>
      <c r="E3376" s="48">
        <v>2551.27</v>
      </c>
      <c r="F3376" s="48">
        <v>2535.2600000000002</v>
      </c>
      <c r="G3376" s="52">
        <v>2534.54</v>
      </c>
      <c r="I3376" s="68"/>
      <c r="J3376" s="69"/>
      <c r="K3376" s="69"/>
      <c r="L3376" s="70"/>
      <c r="M3376" s="70"/>
      <c r="N3376" s="68"/>
      <c r="O3376" s="68"/>
      <c r="P3376" s="70"/>
    </row>
    <row r="3377" spans="1:16" hidden="1" x14ac:dyDescent="0.25">
      <c r="A3377" s="61">
        <v>43516</v>
      </c>
      <c r="B3377" s="64" t="str">
        <f t="shared" si="101"/>
        <v>quarta-feira</v>
      </c>
      <c r="C3377" s="49">
        <v>4.0599999999999997E-2</v>
      </c>
      <c r="D3377" s="51">
        <v>4.1799999999999997E-2</v>
      </c>
      <c r="E3377" s="48">
        <v>2551.9899999999998</v>
      </c>
      <c r="F3377" s="48">
        <v>2535.98</v>
      </c>
      <c r="G3377" s="52">
        <v>2535.2600000000002</v>
      </c>
      <c r="I3377" s="68"/>
      <c r="J3377" s="69"/>
      <c r="K3377" s="69"/>
      <c r="L3377" s="70"/>
      <c r="M3377" s="70"/>
      <c r="N3377" s="68"/>
      <c r="O3377" s="68"/>
      <c r="P3377" s="70"/>
    </row>
    <row r="3378" spans="1:16" hidden="1" x14ac:dyDescent="0.25">
      <c r="A3378" s="61">
        <v>43517</v>
      </c>
      <c r="B3378" s="64" t="str">
        <f t="shared" si="101"/>
        <v>quinta-feira</v>
      </c>
      <c r="C3378" s="49">
        <v>4.1700000000000001E-2</v>
      </c>
      <c r="D3378" s="51">
        <v>4.2900000000000001E-2</v>
      </c>
      <c r="E3378" s="48">
        <v>2538.0300000000002</v>
      </c>
      <c r="F3378" s="48">
        <v>2522.14</v>
      </c>
      <c r="G3378" s="52">
        <v>2521.41</v>
      </c>
      <c r="I3378" s="68"/>
      <c r="J3378" s="69"/>
      <c r="K3378" s="69"/>
      <c r="L3378" s="70"/>
      <c r="M3378" s="70"/>
      <c r="N3378" s="68"/>
      <c r="O3378" s="68"/>
      <c r="P3378" s="70"/>
    </row>
    <row r="3379" spans="1:16" hidden="1" x14ac:dyDescent="0.25">
      <c r="A3379" s="61">
        <v>43518</v>
      </c>
      <c r="B3379" s="64" t="str">
        <f t="shared" si="101"/>
        <v>sexta-feira</v>
      </c>
      <c r="C3379" s="49">
        <v>4.1700000000000001E-2</v>
      </c>
      <c r="D3379" s="51">
        <v>4.2900000000000001E-2</v>
      </c>
      <c r="E3379" s="48">
        <v>2539.36</v>
      </c>
      <c r="F3379" s="48">
        <v>2523.4699999999998</v>
      </c>
      <c r="G3379" s="52">
        <v>2522.14</v>
      </c>
      <c r="I3379" s="68"/>
      <c r="J3379" s="69"/>
      <c r="K3379" s="69"/>
      <c r="L3379" s="70"/>
      <c r="M3379" s="70"/>
      <c r="N3379" s="68"/>
      <c r="O3379" s="68"/>
      <c r="P3379" s="70"/>
    </row>
    <row r="3380" spans="1:16" hidden="1" x14ac:dyDescent="0.25">
      <c r="A3380" s="61">
        <v>43521</v>
      </c>
      <c r="B3380" s="64" t="str">
        <f t="shared" si="101"/>
        <v>segunda-feira</v>
      </c>
      <c r="C3380" s="49">
        <v>4.1100000000000005E-2</v>
      </c>
      <c r="D3380" s="51">
        <v>4.2300000000000004E-2</v>
      </c>
      <c r="E3380" s="48">
        <v>2548.0700000000002</v>
      </c>
      <c r="F3380" s="48">
        <v>2532.13</v>
      </c>
      <c r="G3380" s="52">
        <v>2531.4</v>
      </c>
      <c r="I3380" s="68"/>
      <c r="J3380" s="69"/>
      <c r="K3380" s="69"/>
      <c r="L3380" s="70"/>
      <c r="M3380" s="70"/>
      <c r="N3380" s="68"/>
      <c r="O3380" s="68"/>
      <c r="P3380" s="70"/>
    </row>
    <row r="3381" spans="1:16" hidden="1" x14ac:dyDescent="0.25">
      <c r="A3381" s="61">
        <v>43522</v>
      </c>
      <c r="B3381" s="64" t="str">
        <f t="shared" si="101"/>
        <v>terça-feira</v>
      </c>
      <c r="C3381" s="49">
        <v>4.1700000000000001E-2</v>
      </c>
      <c r="D3381" s="51">
        <v>4.2900000000000001E-2</v>
      </c>
      <c r="E3381" s="48">
        <v>2540.8000000000002</v>
      </c>
      <c r="F3381" s="48">
        <v>2524.92</v>
      </c>
      <c r="G3381" s="52">
        <v>2524.1999999999998</v>
      </c>
      <c r="I3381" s="68"/>
      <c r="J3381" s="69"/>
      <c r="K3381" s="69"/>
      <c r="L3381" s="70"/>
      <c r="M3381" s="70"/>
      <c r="N3381" s="68"/>
      <c r="O3381" s="68"/>
      <c r="P3381" s="70"/>
    </row>
    <row r="3382" spans="1:16" hidden="1" x14ac:dyDescent="0.25">
      <c r="A3382" s="61">
        <v>43523</v>
      </c>
      <c r="B3382" s="64" t="str">
        <f t="shared" si="101"/>
        <v>quarta-feira</v>
      </c>
      <c r="C3382" s="49">
        <v>4.1599999999999998E-2</v>
      </c>
      <c r="D3382" s="51">
        <v>4.2800000000000005E-2</v>
      </c>
      <c r="E3382" s="48">
        <v>2542.85</v>
      </c>
      <c r="F3382" s="48">
        <v>2526.9699999999998</v>
      </c>
      <c r="G3382" s="52">
        <v>2526.25</v>
      </c>
      <c r="I3382" s="68"/>
      <c r="J3382" s="69"/>
      <c r="K3382" s="69"/>
      <c r="L3382" s="70"/>
      <c r="M3382" s="70"/>
      <c r="N3382" s="68"/>
      <c r="O3382" s="68"/>
      <c r="P3382" s="70"/>
    </row>
    <row r="3383" spans="1:16" x14ac:dyDescent="0.25">
      <c r="A3383" s="61">
        <v>43524</v>
      </c>
      <c r="B3383" s="64" t="str">
        <f t="shared" si="101"/>
        <v>quinta-feira</v>
      </c>
      <c r="C3383" s="49">
        <v>4.1500000000000002E-2</v>
      </c>
      <c r="D3383" s="51">
        <v>4.2699999999999995E-2</v>
      </c>
      <c r="E3383" s="48">
        <v>2544.9</v>
      </c>
      <c r="F3383" s="48">
        <v>2529.02</v>
      </c>
      <c r="G3383" s="52">
        <v>2528.29</v>
      </c>
      <c r="H3383" s="63"/>
      <c r="I3383" s="68"/>
      <c r="J3383" s="69"/>
      <c r="K3383" s="69"/>
      <c r="L3383" s="70"/>
      <c r="M3383" s="70"/>
      <c r="N3383" s="68"/>
      <c r="O3383" s="68"/>
      <c r="P3383" s="70"/>
    </row>
    <row r="3384" spans="1:16" hidden="1" x14ac:dyDescent="0.25">
      <c r="A3384" s="61">
        <v>43525</v>
      </c>
      <c r="B3384" s="64" t="str">
        <f t="shared" si="101"/>
        <v>sexta-feira</v>
      </c>
      <c r="C3384" s="49">
        <v>4.1799999999999997E-2</v>
      </c>
      <c r="D3384" s="51">
        <v>4.2999999999999997E-2</v>
      </c>
      <c r="E3384" s="48">
        <v>2542.87</v>
      </c>
      <c r="F3384" s="48">
        <v>2527.02</v>
      </c>
      <c r="G3384" s="52">
        <v>2525.06</v>
      </c>
      <c r="I3384" s="68"/>
      <c r="J3384" s="69"/>
      <c r="K3384" s="69"/>
      <c r="L3384" s="70"/>
      <c r="M3384" s="70"/>
      <c r="N3384" s="68"/>
      <c r="O3384" s="68"/>
      <c r="P3384" s="70"/>
    </row>
    <row r="3385" spans="1:16" hidden="1" x14ac:dyDescent="0.25">
      <c r="A3385" s="61">
        <v>43530</v>
      </c>
      <c r="B3385" s="64" t="str">
        <f t="shared" si="101"/>
        <v>quarta-feira</v>
      </c>
      <c r="C3385" s="49">
        <v>4.1900000000000007E-2</v>
      </c>
      <c r="D3385" s="51">
        <v>4.3099999999999999E-2</v>
      </c>
      <c r="E3385" s="48">
        <v>2542.27</v>
      </c>
      <c r="F3385" s="48">
        <v>2526.4299999999998</v>
      </c>
      <c r="G3385" s="52">
        <v>2525.6999999999998</v>
      </c>
      <c r="I3385" s="68"/>
      <c r="J3385" s="69"/>
      <c r="K3385" s="69"/>
      <c r="L3385" s="70"/>
      <c r="M3385" s="70"/>
      <c r="N3385" s="68"/>
      <c r="O3385" s="68"/>
      <c r="P3385" s="70"/>
    </row>
    <row r="3386" spans="1:16" hidden="1" x14ac:dyDescent="0.25">
      <c r="A3386" s="61">
        <v>43531</v>
      </c>
      <c r="B3386" s="64" t="str">
        <f t="shared" si="101"/>
        <v>quinta-feira</v>
      </c>
      <c r="C3386" s="49">
        <v>4.1399999999999999E-2</v>
      </c>
      <c r="D3386" s="51">
        <v>4.2599999999999999E-2</v>
      </c>
      <c r="E3386" s="48">
        <v>2549.62</v>
      </c>
      <c r="F3386" s="48">
        <v>2533.7399999999998</v>
      </c>
      <c r="G3386" s="52">
        <v>2533.0100000000002</v>
      </c>
      <c r="I3386" s="68"/>
      <c r="J3386" s="69"/>
      <c r="K3386" s="69"/>
      <c r="L3386" s="70"/>
      <c r="M3386" s="70"/>
      <c r="N3386" s="68"/>
      <c r="O3386" s="68"/>
      <c r="P3386" s="70"/>
    </row>
    <row r="3387" spans="1:16" hidden="1" x14ac:dyDescent="0.25">
      <c r="A3387" s="61">
        <v>43532</v>
      </c>
      <c r="B3387" s="64" t="str">
        <f t="shared" si="101"/>
        <v>sexta-feira</v>
      </c>
      <c r="C3387" s="49">
        <v>4.1299999999999996E-2</v>
      </c>
      <c r="D3387" s="51">
        <v>4.2500000000000003E-2</v>
      </c>
      <c r="E3387" s="48">
        <v>2552.29</v>
      </c>
      <c r="F3387" s="48">
        <v>2536.4</v>
      </c>
      <c r="G3387" s="52">
        <v>2535.06</v>
      </c>
      <c r="I3387" s="68"/>
      <c r="J3387" s="69"/>
      <c r="K3387" s="69"/>
      <c r="L3387" s="70"/>
      <c r="M3387" s="70"/>
      <c r="N3387" s="68"/>
      <c r="O3387" s="68"/>
      <c r="P3387" s="70"/>
    </row>
    <row r="3388" spans="1:16" hidden="1" x14ac:dyDescent="0.25">
      <c r="A3388" s="61">
        <v>43535</v>
      </c>
      <c r="B3388" s="64" t="str">
        <f t="shared" si="101"/>
        <v>segunda-feira</v>
      </c>
      <c r="C3388" s="49">
        <v>4.0599999999999997E-2</v>
      </c>
      <c r="D3388" s="51">
        <v>4.1799999999999997E-2</v>
      </c>
      <c r="E3388" s="48">
        <v>2562.3200000000002</v>
      </c>
      <c r="F3388" s="48">
        <v>2546.37</v>
      </c>
      <c r="G3388" s="52">
        <v>2545.65</v>
      </c>
      <c r="I3388" s="68"/>
      <c r="J3388" s="69"/>
      <c r="K3388" s="69"/>
      <c r="L3388" s="70"/>
      <c r="M3388" s="70"/>
      <c r="N3388" s="68"/>
      <c r="O3388" s="68"/>
      <c r="P3388" s="70"/>
    </row>
    <row r="3389" spans="1:16" hidden="1" x14ac:dyDescent="0.25">
      <c r="A3389" s="61">
        <v>43536</v>
      </c>
      <c r="B3389" s="64" t="str">
        <f t="shared" si="101"/>
        <v>terça-feira</v>
      </c>
      <c r="C3389" s="49">
        <v>4.0199999999999993E-2</v>
      </c>
      <c r="D3389" s="51">
        <v>4.1399999999999999E-2</v>
      </c>
      <c r="E3389" s="48">
        <v>2570.5100000000002</v>
      </c>
      <c r="F3389" s="48">
        <v>2554.52</v>
      </c>
      <c r="G3389" s="52">
        <v>2553.7199999999998</v>
      </c>
      <c r="I3389" s="68"/>
      <c r="J3389" s="69"/>
      <c r="K3389" s="69"/>
      <c r="L3389" s="70"/>
      <c r="M3389" s="70"/>
      <c r="N3389" s="68"/>
      <c r="O3389" s="68"/>
      <c r="P3389" s="70"/>
    </row>
    <row r="3390" spans="1:16" hidden="1" x14ac:dyDescent="0.25">
      <c r="A3390" s="61">
        <v>43537</v>
      </c>
      <c r="B3390" s="64" t="str">
        <f t="shared" si="101"/>
        <v>quarta-feira</v>
      </c>
      <c r="C3390" s="49">
        <v>4.0099999999999997E-2</v>
      </c>
      <c r="D3390" s="51">
        <v>4.1299999999999996E-2</v>
      </c>
      <c r="E3390" s="48">
        <v>2572.65</v>
      </c>
      <c r="F3390" s="48">
        <v>2556.65</v>
      </c>
      <c r="G3390" s="52">
        <v>2555.85</v>
      </c>
      <c r="I3390" s="68"/>
      <c r="J3390" s="69"/>
      <c r="K3390" s="69"/>
      <c r="L3390" s="70"/>
      <c r="M3390" s="70"/>
      <c r="N3390" s="68"/>
      <c r="O3390" s="68"/>
      <c r="P3390" s="70"/>
    </row>
    <row r="3391" spans="1:16" hidden="1" x14ac:dyDescent="0.25">
      <c r="A3391" s="61">
        <v>43538</v>
      </c>
      <c r="B3391" s="64" t="str">
        <f t="shared" si="101"/>
        <v>quinta-feira</v>
      </c>
      <c r="C3391" s="49">
        <v>0.04</v>
      </c>
      <c r="D3391" s="51">
        <v>4.1200000000000001E-2</v>
      </c>
      <c r="E3391" s="48">
        <v>2574.7800000000002</v>
      </c>
      <c r="F3391" s="48">
        <v>2558.7800000000002</v>
      </c>
      <c r="G3391" s="52">
        <v>2557.98</v>
      </c>
      <c r="I3391" s="68"/>
      <c r="J3391" s="69"/>
      <c r="K3391" s="69"/>
      <c r="L3391" s="70"/>
      <c r="M3391" s="70"/>
      <c r="N3391" s="68"/>
      <c r="O3391" s="68"/>
      <c r="P3391" s="70"/>
    </row>
    <row r="3392" spans="1:16" hidden="1" x14ac:dyDescent="0.25">
      <c r="A3392" s="61">
        <v>43539</v>
      </c>
      <c r="B3392" s="64" t="str">
        <f t="shared" si="101"/>
        <v>sexta-feira</v>
      </c>
      <c r="C3392" s="49">
        <v>4.0099999999999997E-2</v>
      </c>
      <c r="D3392" s="51">
        <v>4.1299999999999996E-2</v>
      </c>
      <c r="E3392" s="48">
        <v>2575.0100000000002</v>
      </c>
      <c r="F3392" s="48">
        <v>2559.0300000000002</v>
      </c>
      <c r="G3392" s="52">
        <v>2557.4499999999998</v>
      </c>
      <c r="I3392" s="68"/>
      <c r="J3392" s="69"/>
      <c r="K3392" s="69"/>
      <c r="L3392" s="70"/>
      <c r="M3392" s="70"/>
      <c r="N3392" s="68"/>
      <c r="O3392" s="68"/>
      <c r="P3392" s="70"/>
    </row>
    <row r="3393" spans="1:16" hidden="1" x14ac:dyDescent="0.25">
      <c r="A3393" s="61">
        <v>43542</v>
      </c>
      <c r="B3393" s="64" t="str">
        <f t="shared" si="101"/>
        <v>segunda-feira</v>
      </c>
      <c r="C3393" s="49">
        <v>3.9599999999999996E-2</v>
      </c>
      <c r="D3393" s="51">
        <v>4.0800000000000003E-2</v>
      </c>
      <c r="E3393" s="48">
        <v>2582.5</v>
      </c>
      <c r="F3393" s="48">
        <v>2566.4699999999998</v>
      </c>
      <c r="G3393" s="52">
        <v>2565.67</v>
      </c>
      <c r="I3393" s="68"/>
      <c r="J3393" s="69"/>
      <c r="K3393" s="69"/>
      <c r="L3393" s="70"/>
      <c r="M3393" s="70"/>
      <c r="N3393" s="68"/>
      <c r="O3393" s="68"/>
      <c r="P3393" s="70"/>
    </row>
    <row r="3394" spans="1:16" hidden="1" x14ac:dyDescent="0.25">
      <c r="A3394" s="61">
        <v>43543</v>
      </c>
      <c r="B3394" s="64" t="str">
        <f t="shared" si="101"/>
        <v>terça-feira</v>
      </c>
      <c r="C3394" s="49">
        <v>3.9100000000000003E-2</v>
      </c>
      <c r="D3394" s="51">
        <v>4.0300000000000002E-2</v>
      </c>
      <c r="E3394" s="48">
        <v>2590</v>
      </c>
      <c r="F3394" s="48">
        <v>2573.92</v>
      </c>
      <c r="G3394" s="52">
        <v>2573.13</v>
      </c>
      <c r="I3394" s="68"/>
      <c r="J3394" s="69"/>
      <c r="K3394" s="69"/>
      <c r="L3394" s="70"/>
      <c r="M3394" s="70"/>
      <c r="N3394" s="68"/>
      <c r="O3394" s="68"/>
      <c r="P3394" s="70"/>
    </row>
    <row r="3395" spans="1:16" hidden="1" x14ac:dyDescent="0.25">
      <c r="A3395" s="61">
        <v>43544</v>
      </c>
      <c r="B3395" s="64" t="str">
        <f t="shared" ref="B3395:B3458" si="102">TEXT(A3395,"dddd")</f>
        <v>quarta-feira</v>
      </c>
      <c r="C3395" s="49">
        <v>3.9100000000000003E-2</v>
      </c>
      <c r="D3395" s="51">
        <v>4.0300000000000002E-2</v>
      </c>
      <c r="E3395" s="48">
        <v>2590.7800000000002</v>
      </c>
      <c r="F3395" s="48">
        <v>2574.7199999999998</v>
      </c>
      <c r="G3395" s="52">
        <v>2573.92</v>
      </c>
      <c r="I3395" s="68"/>
      <c r="J3395" s="69"/>
      <c r="K3395" s="69"/>
      <c r="L3395" s="70"/>
      <c r="M3395" s="70"/>
      <c r="N3395" s="68"/>
      <c r="O3395" s="68"/>
      <c r="P3395" s="70"/>
    </row>
    <row r="3396" spans="1:16" hidden="1" x14ac:dyDescent="0.25">
      <c r="A3396" s="61">
        <v>43545</v>
      </c>
      <c r="B3396" s="64" t="str">
        <f t="shared" si="102"/>
        <v>quinta-feira</v>
      </c>
      <c r="C3396" s="49">
        <v>3.9E-2</v>
      </c>
      <c r="D3396" s="51">
        <v>4.0199999999999993E-2</v>
      </c>
      <c r="E3396" s="48">
        <v>2592.91</v>
      </c>
      <c r="F3396" s="48">
        <v>2576.84</v>
      </c>
      <c r="G3396" s="52">
        <v>2576.0500000000002</v>
      </c>
      <c r="I3396" s="68"/>
      <c r="J3396" s="69"/>
      <c r="K3396" s="69"/>
      <c r="L3396" s="70"/>
      <c r="M3396" s="70"/>
      <c r="N3396" s="68"/>
      <c r="O3396" s="68"/>
      <c r="P3396" s="70"/>
    </row>
    <row r="3397" spans="1:16" hidden="1" x14ac:dyDescent="0.25">
      <c r="A3397" s="61">
        <v>43546</v>
      </c>
      <c r="B3397" s="64" t="str">
        <f t="shared" si="102"/>
        <v>sexta-feira</v>
      </c>
      <c r="C3397" s="49">
        <v>4.0599999999999997E-2</v>
      </c>
      <c r="D3397" s="51">
        <v>4.1799999999999997E-2</v>
      </c>
      <c r="E3397" s="48">
        <v>2573.09</v>
      </c>
      <c r="F3397" s="48">
        <v>2557.1799999999998</v>
      </c>
      <c r="G3397" s="52">
        <v>2555.6</v>
      </c>
      <c r="I3397" s="68"/>
      <c r="J3397" s="69"/>
      <c r="K3397" s="69"/>
      <c r="L3397" s="70"/>
      <c r="M3397" s="70"/>
      <c r="N3397" s="68"/>
      <c r="O3397" s="68"/>
      <c r="P3397" s="70"/>
    </row>
    <row r="3398" spans="1:16" hidden="1" x14ac:dyDescent="0.25">
      <c r="A3398" s="61">
        <v>43549</v>
      </c>
      <c r="B3398" s="64" t="str">
        <f t="shared" si="102"/>
        <v>segunda-feira</v>
      </c>
      <c r="C3398" s="49">
        <v>4.1599999999999998E-2</v>
      </c>
      <c r="D3398" s="51">
        <v>4.2800000000000005E-2</v>
      </c>
      <c r="E3398" s="48">
        <v>2560.63</v>
      </c>
      <c r="F3398" s="48">
        <v>2544.8200000000002</v>
      </c>
      <c r="G3398" s="52">
        <v>2544.0100000000002</v>
      </c>
      <c r="I3398" s="68"/>
      <c r="J3398" s="69"/>
      <c r="K3398" s="69"/>
      <c r="L3398" s="70"/>
      <c r="M3398" s="70"/>
      <c r="N3398" s="68"/>
      <c r="O3398" s="68"/>
      <c r="P3398" s="70"/>
    </row>
    <row r="3399" spans="1:16" hidden="1" x14ac:dyDescent="0.25">
      <c r="A3399" s="61">
        <v>43550</v>
      </c>
      <c r="B3399" s="64" t="str">
        <f t="shared" si="102"/>
        <v>terça-feira</v>
      </c>
      <c r="C3399" s="49">
        <v>4.0599999999999997E-2</v>
      </c>
      <c r="D3399" s="51">
        <v>4.1799999999999997E-2</v>
      </c>
      <c r="E3399" s="48">
        <v>2574.6799999999998</v>
      </c>
      <c r="F3399" s="48">
        <v>2558.7800000000002</v>
      </c>
      <c r="G3399" s="52">
        <v>2557.98</v>
      </c>
      <c r="I3399" s="68"/>
      <c r="J3399" s="69"/>
      <c r="K3399" s="69"/>
      <c r="L3399" s="70"/>
      <c r="M3399" s="70"/>
      <c r="N3399" s="68"/>
      <c r="O3399" s="68"/>
      <c r="P3399" s="70"/>
    </row>
    <row r="3400" spans="1:16" hidden="1" x14ac:dyDescent="0.25">
      <c r="A3400" s="61">
        <v>43551</v>
      </c>
      <c r="B3400" s="64" t="str">
        <f t="shared" si="102"/>
        <v>quarta-feira</v>
      </c>
      <c r="C3400" s="49">
        <v>4.2000000000000003E-2</v>
      </c>
      <c r="D3400" s="51">
        <v>4.3200000000000002E-2</v>
      </c>
      <c r="E3400" s="48">
        <v>2558.13</v>
      </c>
      <c r="F3400" s="48">
        <v>2542.37</v>
      </c>
      <c r="G3400" s="52">
        <v>2541.4699999999998</v>
      </c>
      <c r="I3400" s="68"/>
      <c r="J3400" s="69"/>
      <c r="K3400" s="69"/>
      <c r="L3400" s="70"/>
      <c r="M3400" s="70"/>
      <c r="N3400" s="68"/>
      <c r="O3400" s="68"/>
      <c r="P3400" s="70"/>
    </row>
    <row r="3401" spans="1:16" hidden="1" x14ac:dyDescent="0.25">
      <c r="A3401" s="61">
        <v>43552</v>
      </c>
      <c r="B3401" s="64" t="str">
        <f t="shared" si="102"/>
        <v>quinta-feira</v>
      </c>
      <c r="C3401" s="49">
        <v>4.2900000000000001E-2</v>
      </c>
      <c r="D3401" s="51">
        <v>4.41E-2</v>
      </c>
      <c r="E3401" s="48">
        <v>2547.1999999999998</v>
      </c>
      <c r="F3401" s="48">
        <v>2531.5300000000002</v>
      </c>
      <c r="G3401" s="52">
        <v>2530.62</v>
      </c>
      <c r="I3401" s="68"/>
      <c r="J3401" s="69"/>
      <c r="K3401" s="69"/>
      <c r="L3401" s="70"/>
      <c r="M3401" s="70"/>
      <c r="N3401" s="68"/>
      <c r="O3401" s="68"/>
      <c r="P3401" s="70"/>
    </row>
    <row r="3402" spans="1:16" x14ac:dyDescent="0.25">
      <c r="A3402" s="61">
        <v>43553</v>
      </c>
      <c r="B3402" s="64" t="str">
        <f t="shared" si="102"/>
        <v>sexta-feira</v>
      </c>
      <c r="C3402" s="49">
        <v>4.0999999999999995E-2</v>
      </c>
      <c r="D3402" s="51">
        <v>4.2199999999999994E-2</v>
      </c>
      <c r="E3402" s="48">
        <v>2574.09</v>
      </c>
      <c r="F3402" s="48">
        <v>2558.2399999999998</v>
      </c>
      <c r="G3402" s="52">
        <v>2556.39</v>
      </c>
      <c r="H3402" s="63"/>
      <c r="I3402" s="68"/>
      <c r="J3402" s="69"/>
      <c r="K3402" s="69"/>
      <c r="L3402" s="70"/>
      <c r="M3402" s="70"/>
      <c r="N3402" s="68"/>
      <c r="O3402" s="68"/>
      <c r="P3402" s="70"/>
    </row>
    <row r="3403" spans="1:16" hidden="1" x14ac:dyDescent="0.25">
      <c r="A3403" s="61">
        <v>43556</v>
      </c>
      <c r="B3403" s="64" t="str">
        <f t="shared" si="102"/>
        <v>segunda-feira</v>
      </c>
      <c r="C3403" s="49">
        <v>4.0500000000000001E-2</v>
      </c>
      <c r="D3403" s="51">
        <v>4.1700000000000001E-2</v>
      </c>
      <c r="E3403" s="48">
        <v>2581.62</v>
      </c>
      <c r="F3403" s="48">
        <v>2565.7199999999998</v>
      </c>
      <c r="G3403" s="52">
        <v>2564.83</v>
      </c>
      <c r="I3403" s="68"/>
      <c r="J3403" s="69"/>
      <c r="K3403" s="69"/>
      <c r="L3403" s="70"/>
      <c r="M3403" s="70"/>
      <c r="N3403" s="68"/>
      <c r="O3403" s="68"/>
      <c r="P3403" s="70"/>
    </row>
    <row r="3404" spans="1:16" hidden="1" x14ac:dyDescent="0.25">
      <c r="A3404" s="61">
        <v>43557</v>
      </c>
      <c r="B3404" s="64" t="str">
        <f t="shared" si="102"/>
        <v>terça-feira</v>
      </c>
      <c r="C3404" s="49">
        <v>4.07E-2</v>
      </c>
      <c r="D3404" s="51">
        <v>4.1900000000000007E-2</v>
      </c>
      <c r="E3404" s="48">
        <v>2579.85</v>
      </c>
      <c r="F3404" s="48">
        <v>2563.98</v>
      </c>
      <c r="G3404" s="52">
        <v>2563.08</v>
      </c>
      <c r="I3404" s="68"/>
      <c r="J3404" s="69"/>
      <c r="K3404" s="69"/>
      <c r="L3404" s="70"/>
      <c r="M3404" s="70"/>
      <c r="N3404" s="68"/>
      <c r="O3404" s="68"/>
      <c r="P3404" s="70"/>
    </row>
    <row r="3405" spans="1:16" hidden="1" x14ac:dyDescent="0.25">
      <c r="A3405" s="61">
        <v>43558</v>
      </c>
      <c r="B3405" s="64" t="str">
        <f t="shared" si="102"/>
        <v>quarta-feira</v>
      </c>
      <c r="C3405" s="49">
        <v>4.0300000000000002E-2</v>
      </c>
      <c r="D3405" s="51">
        <v>4.1500000000000002E-2</v>
      </c>
      <c r="E3405" s="48">
        <v>2586.0500000000002</v>
      </c>
      <c r="F3405" s="48">
        <v>2570.15</v>
      </c>
      <c r="G3405" s="52">
        <v>2569.2600000000002</v>
      </c>
      <c r="I3405" s="68"/>
      <c r="J3405" s="69"/>
      <c r="K3405" s="69"/>
      <c r="L3405" s="70"/>
      <c r="M3405" s="70"/>
      <c r="N3405" s="68"/>
      <c r="O3405" s="68"/>
      <c r="P3405" s="70"/>
    </row>
    <row r="3406" spans="1:16" hidden="1" x14ac:dyDescent="0.25">
      <c r="A3406" s="61">
        <v>43559</v>
      </c>
      <c r="B3406" s="64" t="str">
        <f t="shared" si="102"/>
        <v>quinta-feira</v>
      </c>
      <c r="C3406" s="49">
        <v>4.0800000000000003E-2</v>
      </c>
      <c r="D3406" s="51">
        <v>4.2000000000000003E-2</v>
      </c>
      <c r="E3406" s="48">
        <v>2580.3000000000002</v>
      </c>
      <c r="F3406" s="48">
        <v>2564.46</v>
      </c>
      <c r="G3406" s="52">
        <v>2563.56</v>
      </c>
      <c r="I3406" s="68"/>
      <c r="J3406" s="69"/>
      <c r="K3406" s="69"/>
      <c r="L3406" s="70"/>
      <c r="M3406" s="70"/>
      <c r="N3406" s="68"/>
      <c r="O3406" s="68"/>
      <c r="P3406" s="70"/>
    </row>
    <row r="3407" spans="1:16" hidden="1" x14ac:dyDescent="0.25">
      <c r="A3407" s="61">
        <v>43560</v>
      </c>
      <c r="B3407" s="64" t="str">
        <f t="shared" si="102"/>
        <v>sexta-feira</v>
      </c>
      <c r="C3407" s="49">
        <v>4.0500000000000001E-2</v>
      </c>
      <c r="D3407" s="51">
        <v>4.1700000000000001E-2</v>
      </c>
      <c r="E3407" s="48">
        <v>2586.13</v>
      </c>
      <c r="F3407" s="48">
        <v>2570.2600000000002</v>
      </c>
      <c r="G3407" s="52">
        <v>2568.41</v>
      </c>
      <c r="I3407" s="68"/>
      <c r="J3407" s="69"/>
      <c r="K3407" s="69"/>
      <c r="L3407" s="70"/>
      <c r="M3407" s="70"/>
      <c r="N3407" s="68"/>
      <c r="O3407" s="68"/>
      <c r="P3407" s="70"/>
    </row>
    <row r="3408" spans="1:16" hidden="1" x14ac:dyDescent="0.25">
      <c r="A3408" s="61">
        <v>43563</v>
      </c>
      <c r="B3408" s="64" t="str">
        <f t="shared" si="102"/>
        <v>segunda-feira</v>
      </c>
      <c r="C3408" s="49">
        <v>4.0500000000000001E-2</v>
      </c>
      <c r="D3408" s="51">
        <v>4.1700000000000001E-2</v>
      </c>
      <c r="E3408" s="48">
        <v>2587.0300000000002</v>
      </c>
      <c r="F3408" s="48">
        <v>2571.16</v>
      </c>
      <c r="G3408" s="52">
        <v>2570.2600000000002</v>
      </c>
      <c r="I3408" s="68"/>
      <c r="J3408" s="69"/>
      <c r="K3408" s="69"/>
      <c r="L3408" s="70"/>
      <c r="M3408" s="70"/>
      <c r="N3408" s="68"/>
      <c r="O3408" s="68"/>
      <c r="P3408" s="70"/>
    </row>
    <row r="3409" spans="1:16" hidden="1" x14ac:dyDescent="0.25">
      <c r="A3409" s="61">
        <v>43564</v>
      </c>
      <c r="B3409" s="64" t="str">
        <f t="shared" si="102"/>
        <v>terça-feira</v>
      </c>
      <c r="C3409" s="49">
        <v>4.1100000000000005E-2</v>
      </c>
      <c r="D3409" s="51">
        <v>4.2300000000000004E-2</v>
      </c>
      <c r="E3409" s="48">
        <v>2579.9699999999998</v>
      </c>
      <c r="F3409" s="48">
        <v>2564.17</v>
      </c>
      <c r="G3409" s="52">
        <v>2563.27</v>
      </c>
      <c r="I3409" s="68"/>
      <c r="J3409" s="69"/>
      <c r="K3409" s="69"/>
      <c r="L3409" s="70"/>
      <c r="M3409" s="70"/>
      <c r="N3409" s="68"/>
      <c r="O3409" s="68"/>
      <c r="P3409" s="70"/>
    </row>
    <row r="3410" spans="1:16" hidden="1" x14ac:dyDescent="0.25">
      <c r="A3410" s="61">
        <v>43565</v>
      </c>
      <c r="B3410" s="64" t="str">
        <f t="shared" si="102"/>
        <v>quarta-feira</v>
      </c>
      <c r="C3410" s="49">
        <v>4.1500000000000002E-2</v>
      </c>
      <c r="D3410" s="51">
        <v>4.2699999999999995E-2</v>
      </c>
      <c r="E3410" s="48">
        <v>2579.38</v>
      </c>
      <c r="F3410" s="48">
        <v>2563.6</v>
      </c>
      <c r="G3410" s="52">
        <v>2562.5500000000002</v>
      </c>
      <c r="I3410" s="68"/>
      <c r="J3410" s="69"/>
      <c r="K3410" s="69"/>
      <c r="L3410" s="70"/>
      <c r="M3410" s="70"/>
      <c r="N3410" s="68"/>
      <c r="O3410" s="68"/>
      <c r="P3410" s="70"/>
    </row>
    <row r="3411" spans="1:16" hidden="1" x14ac:dyDescent="0.25">
      <c r="A3411" s="61">
        <v>43566</v>
      </c>
      <c r="B3411" s="64" t="str">
        <f t="shared" si="102"/>
        <v>quinta-feira</v>
      </c>
      <c r="C3411" s="49">
        <v>4.2099999999999999E-2</v>
      </c>
      <c r="D3411" s="51">
        <v>4.3299999999999998E-2</v>
      </c>
      <c r="E3411" s="48">
        <v>2572.5100000000002</v>
      </c>
      <c r="F3411" s="48">
        <v>2556.79</v>
      </c>
      <c r="G3411" s="52">
        <v>2555.75</v>
      </c>
      <c r="I3411" s="68"/>
      <c r="J3411" s="69"/>
      <c r="K3411" s="69"/>
      <c r="L3411" s="70"/>
      <c r="M3411" s="70"/>
      <c r="N3411" s="68"/>
      <c r="O3411" s="68"/>
      <c r="P3411" s="70"/>
    </row>
    <row r="3412" spans="1:16" hidden="1" x14ac:dyDescent="0.25">
      <c r="A3412" s="61">
        <v>43567</v>
      </c>
      <c r="B3412" s="64" t="str">
        <f t="shared" si="102"/>
        <v>sexta-feira</v>
      </c>
      <c r="C3412" s="49">
        <v>4.2300000000000004E-2</v>
      </c>
      <c r="D3412" s="51">
        <v>4.3499999999999997E-2</v>
      </c>
      <c r="E3412" s="48">
        <v>2572.17</v>
      </c>
      <c r="F3412" s="48">
        <v>2556.4699999999998</v>
      </c>
      <c r="G3412" s="52">
        <v>2554.19</v>
      </c>
      <c r="I3412" s="68"/>
      <c r="J3412" s="69"/>
      <c r="K3412" s="69"/>
      <c r="L3412" s="70"/>
      <c r="M3412" s="70"/>
      <c r="N3412" s="68"/>
      <c r="O3412" s="68"/>
      <c r="P3412" s="70"/>
    </row>
    <row r="3413" spans="1:16" hidden="1" x14ac:dyDescent="0.25">
      <c r="A3413" s="61">
        <v>43570</v>
      </c>
      <c r="B3413" s="64" t="str">
        <f t="shared" si="102"/>
        <v>segunda-feira</v>
      </c>
      <c r="C3413" s="49">
        <v>4.2099999999999999E-2</v>
      </c>
      <c r="D3413" s="51">
        <v>4.3299999999999998E-2</v>
      </c>
      <c r="E3413" s="48">
        <v>2575.6799999999998</v>
      </c>
      <c r="F3413" s="48">
        <v>2559.96</v>
      </c>
      <c r="G3413" s="52">
        <v>2559.08</v>
      </c>
      <c r="I3413" s="68"/>
      <c r="J3413" s="69"/>
      <c r="K3413" s="69"/>
      <c r="L3413" s="70"/>
      <c r="M3413" s="70"/>
      <c r="N3413" s="68"/>
      <c r="O3413" s="68"/>
      <c r="P3413" s="70"/>
    </row>
    <row r="3414" spans="1:16" hidden="1" x14ac:dyDescent="0.25">
      <c r="A3414" s="61">
        <v>43571</v>
      </c>
      <c r="B3414" s="64" t="str">
        <f t="shared" si="102"/>
        <v>terça-feira</v>
      </c>
      <c r="C3414" s="49">
        <v>4.2000000000000003E-2</v>
      </c>
      <c r="D3414" s="51">
        <v>4.3200000000000002E-2</v>
      </c>
      <c r="E3414" s="48">
        <v>2577.88</v>
      </c>
      <c r="F3414" s="48">
        <v>2562.16</v>
      </c>
      <c r="G3414" s="52">
        <v>2561.27</v>
      </c>
      <c r="I3414" s="68"/>
      <c r="J3414" s="69"/>
      <c r="K3414" s="69"/>
      <c r="L3414" s="70"/>
      <c r="M3414" s="70"/>
      <c r="N3414" s="68"/>
      <c r="O3414" s="68"/>
      <c r="P3414" s="70"/>
    </row>
    <row r="3415" spans="1:16" hidden="1" x14ac:dyDescent="0.25">
      <c r="A3415" s="61">
        <v>43572</v>
      </c>
      <c r="B3415" s="64" t="str">
        <f t="shared" si="102"/>
        <v>quarta-feira</v>
      </c>
      <c r="C3415" s="49">
        <v>4.2000000000000003E-2</v>
      </c>
      <c r="D3415" s="51">
        <v>4.3200000000000002E-2</v>
      </c>
      <c r="E3415" s="48">
        <v>2578.7600000000002</v>
      </c>
      <c r="F3415" s="48">
        <v>2563.0500000000002</v>
      </c>
      <c r="G3415" s="52">
        <v>2562.16</v>
      </c>
      <c r="I3415" s="68"/>
      <c r="J3415" s="69"/>
      <c r="K3415" s="69"/>
      <c r="L3415" s="70"/>
      <c r="M3415" s="70"/>
      <c r="N3415" s="68"/>
      <c r="O3415" s="68"/>
      <c r="P3415" s="70"/>
    </row>
    <row r="3416" spans="1:16" hidden="1" x14ac:dyDescent="0.25">
      <c r="A3416" s="61">
        <v>43573</v>
      </c>
      <c r="B3416" s="64" t="str">
        <f t="shared" si="102"/>
        <v>quinta-feira</v>
      </c>
      <c r="C3416" s="49">
        <v>4.1700000000000001E-2</v>
      </c>
      <c r="D3416" s="51">
        <v>4.2900000000000001E-2</v>
      </c>
      <c r="E3416" s="48">
        <v>2584.98</v>
      </c>
      <c r="F3416" s="48">
        <v>2569.2399999999998</v>
      </c>
      <c r="G3416" s="52">
        <v>2566.9699999999998</v>
      </c>
      <c r="I3416" s="68"/>
      <c r="J3416" s="69"/>
      <c r="K3416" s="69"/>
      <c r="L3416" s="70"/>
      <c r="M3416" s="70"/>
      <c r="N3416" s="68"/>
      <c r="O3416" s="68"/>
      <c r="P3416" s="70"/>
    </row>
    <row r="3417" spans="1:16" hidden="1" x14ac:dyDescent="0.25">
      <c r="A3417" s="61">
        <v>43577</v>
      </c>
      <c r="B3417" s="64" t="str">
        <f t="shared" si="102"/>
        <v>segunda-feira</v>
      </c>
      <c r="C3417" s="49">
        <v>4.1500000000000002E-2</v>
      </c>
      <c r="D3417" s="51">
        <v>4.2699999999999995E-2</v>
      </c>
      <c r="E3417" s="48">
        <v>2588.5</v>
      </c>
      <c r="F3417" s="48">
        <v>2572.7399999999998</v>
      </c>
      <c r="G3417" s="52">
        <v>2571.85</v>
      </c>
      <c r="I3417" s="68"/>
      <c r="J3417" s="69"/>
      <c r="K3417" s="69"/>
      <c r="L3417" s="70"/>
      <c r="M3417" s="70"/>
      <c r="N3417" s="68"/>
      <c r="O3417" s="68"/>
      <c r="P3417" s="70"/>
    </row>
    <row r="3418" spans="1:16" hidden="1" x14ac:dyDescent="0.25">
      <c r="A3418" s="61">
        <v>43578</v>
      </c>
      <c r="B3418" s="64" t="str">
        <f t="shared" si="102"/>
        <v>terça-feira</v>
      </c>
      <c r="C3418" s="49">
        <v>4.1399999999999999E-2</v>
      </c>
      <c r="D3418" s="51">
        <v>4.2599999999999999E-2</v>
      </c>
      <c r="E3418" s="48">
        <v>2590.6999999999998</v>
      </c>
      <c r="F3418" s="48">
        <v>2574.94</v>
      </c>
      <c r="G3418" s="52">
        <v>2574.0500000000002</v>
      </c>
      <c r="I3418" s="68"/>
      <c r="J3418" s="69"/>
      <c r="K3418" s="69"/>
      <c r="L3418" s="70"/>
      <c r="M3418" s="70"/>
      <c r="N3418" s="68"/>
      <c r="O3418" s="68"/>
      <c r="P3418" s="70"/>
    </row>
    <row r="3419" spans="1:16" hidden="1" x14ac:dyDescent="0.25">
      <c r="A3419" s="61">
        <v>43579</v>
      </c>
      <c r="B3419" s="64" t="str">
        <f t="shared" si="102"/>
        <v>quarta-feira</v>
      </c>
      <c r="C3419" s="49">
        <v>4.0899999999999999E-2</v>
      </c>
      <c r="D3419" s="51">
        <v>4.2099999999999999E-2</v>
      </c>
      <c r="E3419" s="48">
        <v>2598.1799999999998</v>
      </c>
      <c r="F3419" s="48">
        <v>2582.38</v>
      </c>
      <c r="G3419" s="52">
        <v>2581.4899999999998</v>
      </c>
      <c r="I3419" s="68"/>
      <c r="J3419" s="69"/>
      <c r="K3419" s="69"/>
      <c r="L3419" s="70"/>
      <c r="M3419" s="70"/>
      <c r="N3419" s="68"/>
      <c r="O3419" s="68"/>
      <c r="P3419" s="70"/>
    </row>
    <row r="3420" spans="1:16" hidden="1" x14ac:dyDescent="0.25">
      <c r="A3420" s="61">
        <v>43580</v>
      </c>
      <c r="B3420" s="64" t="str">
        <f t="shared" si="102"/>
        <v>quinta-feira</v>
      </c>
      <c r="C3420" s="49">
        <v>4.1700000000000001E-2</v>
      </c>
      <c r="D3420" s="51">
        <v>4.2900000000000001E-2</v>
      </c>
      <c r="E3420" s="48">
        <v>2588.5100000000002</v>
      </c>
      <c r="F3420" s="48">
        <v>2572.8000000000002</v>
      </c>
      <c r="G3420" s="52">
        <v>2571.91</v>
      </c>
      <c r="I3420" s="68"/>
      <c r="J3420" s="69"/>
      <c r="K3420" s="69"/>
      <c r="L3420" s="70"/>
      <c r="M3420" s="70"/>
      <c r="N3420" s="68"/>
      <c r="O3420" s="68"/>
      <c r="P3420" s="70"/>
    </row>
    <row r="3421" spans="1:16" hidden="1" x14ac:dyDescent="0.25">
      <c r="A3421" s="61">
        <v>43581</v>
      </c>
      <c r="B3421" s="64" t="str">
        <f t="shared" si="102"/>
        <v>sexta-feira</v>
      </c>
      <c r="C3421" s="49">
        <v>4.1599999999999998E-2</v>
      </c>
      <c r="D3421" s="51">
        <v>4.2800000000000005E-2</v>
      </c>
      <c r="E3421" s="48">
        <v>2592.4899999999998</v>
      </c>
      <c r="F3421" s="48">
        <v>2576.75</v>
      </c>
      <c r="G3421" s="52">
        <v>2574.7600000000002</v>
      </c>
      <c r="I3421" s="68"/>
      <c r="J3421" s="69"/>
      <c r="K3421" s="69"/>
      <c r="L3421" s="70"/>
      <c r="M3421" s="70"/>
      <c r="N3421" s="68"/>
      <c r="O3421" s="68"/>
      <c r="P3421" s="70"/>
    </row>
    <row r="3422" spans="1:16" hidden="1" x14ac:dyDescent="0.25">
      <c r="A3422" s="61">
        <v>43584</v>
      </c>
      <c r="B3422" s="64" t="str">
        <f t="shared" si="102"/>
        <v>segunda-feira</v>
      </c>
      <c r="C3422" s="49">
        <v>4.0999999999999995E-2</v>
      </c>
      <c r="D3422" s="51">
        <v>4.2199999999999994E-2</v>
      </c>
      <c r="E3422" s="48">
        <v>2601.34</v>
      </c>
      <c r="F3422" s="48">
        <v>2585.56</v>
      </c>
      <c r="G3422" s="52">
        <v>2584.61</v>
      </c>
      <c r="I3422" s="68"/>
      <c r="J3422" s="69"/>
      <c r="K3422" s="69"/>
      <c r="L3422" s="70"/>
      <c r="M3422" s="70"/>
      <c r="N3422" s="68"/>
      <c r="O3422" s="68"/>
      <c r="P3422" s="70"/>
    </row>
    <row r="3423" spans="1:16" x14ac:dyDescent="0.25">
      <c r="A3423" s="61">
        <v>43585</v>
      </c>
      <c r="B3423" s="64" t="str">
        <f t="shared" si="102"/>
        <v>terça-feira</v>
      </c>
      <c r="C3423" s="49">
        <v>4.0999999999999995E-2</v>
      </c>
      <c r="D3423" s="51">
        <v>4.2199999999999994E-2</v>
      </c>
      <c r="E3423" s="48">
        <v>2602.81</v>
      </c>
      <c r="F3423" s="48">
        <v>2587.0300000000002</v>
      </c>
      <c r="G3423" s="52">
        <v>2585.56</v>
      </c>
      <c r="H3423" s="63"/>
      <c r="I3423" s="68"/>
      <c r="J3423" s="69"/>
      <c r="K3423" s="69"/>
      <c r="L3423" s="70"/>
      <c r="M3423" s="70"/>
      <c r="N3423" s="68"/>
      <c r="O3423" s="68"/>
      <c r="P3423" s="70"/>
    </row>
    <row r="3424" spans="1:16" hidden="1" x14ac:dyDescent="0.25">
      <c r="A3424" s="61">
        <v>43587</v>
      </c>
      <c r="B3424" s="64" t="str">
        <f t="shared" si="102"/>
        <v>quinta-feira</v>
      </c>
      <c r="C3424" s="49">
        <v>4.1200000000000001E-2</v>
      </c>
      <c r="D3424" s="51">
        <v>4.24E-2</v>
      </c>
      <c r="E3424" s="48">
        <v>2601.11</v>
      </c>
      <c r="F3424" s="48">
        <v>2585.36</v>
      </c>
      <c r="G3424" s="52">
        <v>2584.41</v>
      </c>
      <c r="I3424" s="68"/>
      <c r="J3424" s="69"/>
      <c r="K3424" s="69"/>
      <c r="L3424" s="70"/>
      <c r="M3424" s="70"/>
      <c r="N3424" s="68"/>
      <c r="O3424" s="68"/>
      <c r="P3424" s="70"/>
    </row>
    <row r="3425" spans="1:16" hidden="1" x14ac:dyDescent="0.25">
      <c r="A3425" s="61">
        <v>43588</v>
      </c>
      <c r="B3425" s="64" t="str">
        <f t="shared" si="102"/>
        <v>sexta-feira</v>
      </c>
      <c r="C3425" s="49">
        <v>4.0899999999999999E-2</v>
      </c>
      <c r="D3425" s="51">
        <v>4.2099999999999999E-2</v>
      </c>
      <c r="E3425" s="48">
        <v>2607.0700000000002</v>
      </c>
      <c r="F3425" s="48">
        <v>2591.29</v>
      </c>
      <c r="G3425" s="52">
        <v>2589.2800000000002</v>
      </c>
      <c r="I3425" s="68"/>
      <c r="J3425" s="69"/>
      <c r="K3425" s="69"/>
      <c r="L3425" s="70"/>
      <c r="M3425" s="70"/>
      <c r="N3425" s="68"/>
      <c r="O3425" s="68"/>
      <c r="P3425" s="70"/>
    </row>
    <row r="3426" spans="1:16" hidden="1" x14ac:dyDescent="0.25">
      <c r="A3426" s="61">
        <v>43591</v>
      </c>
      <c r="B3426" s="64" t="str">
        <f t="shared" si="102"/>
        <v>segunda-feira</v>
      </c>
      <c r="C3426" s="49">
        <v>4.0399999999999998E-2</v>
      </c>
      <c r="D3426" s="51">
        <v>4.1599999999999998E-2</v>
      </c>
      <c r="E3426" s="48">
        <v>2614.62</v>
      </c>
      <c r="F3426" s="48">
        <v>2598.79</v>
      </c>
      <c r="G3426" s="52">
        <v>2597.85</v>
      </c>
      <c r="I3426" s="68"/>
      <c r="J3426" s="69"/>
      <c r="K3426" s="69"/>
      <c r="L3426" s="70"/>
      <c r="M3426" s="70"/>
      <c r="N3426" s="68"/>
      <c r="O3426" s="68"/>
      <c r="P3426" s="70"/>
    </row>
    <row r="3427" spans="1:16" hidden="1" x14ac:dyDescent="0.25">
      <c r="A3427" s="61">
        <v>43592</v>
      </c>
      <c r="B3427" s="64" t="str">
        <f t="shared" si="102"/>
        <v>terça-feira</v>
      </c>
      <c r="C3427" s="49">
        <v>4.0399999999999998E-2</v>
      </c>
      <c r="D3427" s="51">
        <v>4.1599999999999998E-2</v>
      </c>
      <c r="E3427" s="48">
        <v>2615.56</v>
      </c>
      <c r="F3427" s="48">
        <v>2599.7399999999998</v>
      </c>
      <c r="G3427" s="52">
        <v>2598.79</v>
      </c>
      <c r="I3427" s="68"/>
      <c r="J3427" s="69"/>
      <c r="K3427" s="69"/>
      <c r="L3427" s="70"/>
      <c r="M3427" s="70"/>
      <c r="N3427" s="68"/>
      <c r="O3427" s="68"/>
      <c r="P3427" s="70"/>
    </row>
    <row r="3428" spans="1:16" hidden="1" x14ac:dyDescent="0.25">
      <c r="A3428" s="61">
        <v>43593</v>
      </c>
      <c r="B3428" s="64" t="str">
        <f t="shared" si="102"/>
        <v>quarta-feira</v>
      </c>
      <c r="C3428" s="49">
        <v>4.0399999999999998E-2</v>
      </c>
      <c r="D3428" s="51">
        <v>4.1599999999999998E-2</v>
      </c>
      <c r="E3428" s="48">
        <v>2616.5</v>
      </c>
      <c r="F3428" s="48">
        <v>2600.69</v>
      </c>
      <c r="G3428" s="52">
        <v>2599.7399999999998</v>
      </c>
      <c r="I3428" s="68"/>
      <c r="J3428" s="69"/>
      <c r="K3428" s="69"/>
      <c r="L3428" s="70"/>
      <c r="M3428" s="70"/>
      <c r="N3428" s="68"/>
      <c r="O3428" s="68"/>
      <c r="P3428" s="70"/>
    </row>
    <row r="3429" spans="1:16" hidden="1" x14ac:dyDescent="0.25">
      <c r="A3429" s="61">
        <v>43594</v>
      </c>
      <c r="B3429" s="64" t="str">
        <f t="shared" si="102"/>
        <v>quinta-feira</v>
      </c>
      <c r="C3429" s="49">
        <v>4.0199999999999993E-2</v>
      </c>
      <c r="D3429" s="51">
        <v>4.1399999999999999E-2</v>
      </c>
      <c r="E3429" s="48">
        <v>2620.09</v>
      </c>
      <c r="F3429" s="48">
        <v>2604.2600000000002</v>
      </c>
      <c r="G3429" s="52">
        <v>2603.3200000000002</v>
      </c>
      <c r="I3429" s="68"/>
      <c r="J3429" s="69"/>
      <c r="K3429" s="69"/>
      <c r="L3429" s="70"/>
      <c r="M3429" s="70"/>
      <c r="N3429" s="68"/>
      <c r="O3429" s="68"/>
      <c r="P3429" s="70"/>
    </row>
    <row r="3430" spans="1:16" hidden="1" x14ac:dyDescent="0.25">
      <c r="A3430" s="61">
        <v>43595</v>
      </c>
      <c r="B3430" s="64" t="str">
        <f t="shared" si="102"/>
        <v>sexta-feira</v>
      </c>
      <c r="C3430" s="49">
        <v>3.9800000000000002E-2</v>
      </c>
      <c r="D3430" s="51">
        <v>4.0999999999999995E-2</v>
      </c>
      <c r="E3430" s="48">
        <v>2626.42</v>
      </c>
      <c r="F3430" s="48">
        <v>2610.56</v>
      </c>
      <c r="G3430" s="52">
        <v>2608.66</v>
      </c>
      <c r="I3430" s="68"/>
      <c r="J3430" s="69"/>
      <c r="K3430" s="69"/>
      <c r="L3430" s="70"/>
      <c r="M3430" s="70"/>
      <c r="N3430" s="68"/>
      <c r="O3430" s="68"/>
      <c r="P3430" s="70"/>
    </row>
    <row r="3431" spans="1:16" hidden="1" x14ac:dyDescent="0.25">
      <c r="A3431" s="61">
        <v>43598</v>
      </c>
      <c r="B3431" s="64" t="str">
        <f t="shared" si="102"/>
        <v>segunda-feira</v>
      </c>
      <c r="C3431" s="49">
        <v>4.0099999999999997E-2</v>
      </c>
      <c r="D3431" s="51">
        <v>4.1299999999999996E-2</v>
      </c>
      <c r="E3431" s="48">
        <v>2623.35</v>
      </c>
      <c r="F3431" s="48">
        <v>2607.5300000000002</v>
      </c>
      <c r="G3431" s="52">
        <v>2606.61</v>
      </c>
      <c r="I3431" s="68"/>
      <c r="J3431" s="69"/>
      <c r="K3431" s="69"/>
      <c r="L3431" s="70"/>
      <c r="M3431" s="70"/>
      <c r="N3431" s="68"/>
      <c r="O3431" s="68"/>
      <c r="P3431" s="70"/>
    </row>
    <row r="3432" spans="1:16" hidden="1" x14ac:dyDescent="0.25">
      <c r="A3432" s="61">
        <v>43599</v>
      </c>
      <c r="B3432" s="64" t="str">
        <f t="shared" si="102"/>
        <v>terça-feira</v>
      </c>
      <c r="C3432" s="49">
        <v>3.9900000000000005E-2</v>
      </c>
      <c r="D3432" s="51">
        <v>4.1100000000000005E-2</v>
      </c>
      <c r="E3432" s="48">
        <v>2626.9</v>
      </c>
      <c r="F3432" s="48">
        <v>2611.0700000000002</v>
      </c>
      <c r="G3432" s="52">
        <v>2610.16</v>
      </c>
      <c r="I3432" s="68"/>
      <c r="J3432" s="69"/>
      <c r="K3432" s="69"/>
      <c r="L3432" s="70"/>
      <c r="M3432" s="70"/>
      <c r="N3432" s="68"/>
      <c r="O3432" s="68"/>
      <c r="P3432" s="70"/>
    </row>
    <row r="3433" spans="1:16" hidden="1" x14ac:dyDescent="0.25">
      <c r="A3433" s="61">
        <v>43600</v>
      </c>
      <c r="B3433" s="64" t="str">
        <f t="shared" si="102"/>
        <v>quarta-feira</v>
      </c>
      <c r="C3433" s="49">
        <v>3.9E-2</v>
      </c>
      <c r="D3433" s="51">
        <v>4.0199999999999993E-2</v>
      </c>
      <c r="E3433" s="48">
        <v>2639.5</v>
      </c>
      <c r="F3433" s="48">
        <v>2623.59</v>
      </c>
      <c r="G3433" s="52">
        <v>2622.93</v>
      </c>
      <c r="I3433" s="68"/>
      <c r="J3433" s="69"/>
      <c r="K3433" s="69"/>
      <c r="L3433" s="70"/>
      <c r="M3433" s="70"/>
      <c r="N3433" s="68"/>
      <c r="O3433" s="68"/>
      <c r="P3433" s="70"/>
    </row>
    <row r="3434" spans="1:16" hidden="1" x14ac:dyDescent="0.25">
      <c r="A3434" s="61">
        <v>43601</v>
      </c>
      <c r="B3434" s="64" t="str">
        <f t="shared" si="102"/>
        <v>quinta-feira</v>
      </c>
      <c r="C3434" s="49">
        <v>3.9100000000000003E-2</v>
      </c>
      <c r="D3434" s="51">
        <v>4.0300000000000002E-2</v>
      </c>
      <c r="E3434" s="48">
        <v>2638.82</v>
      </c>
      <c r="F3434" s="48">
        <v>2622.92</v>
      </c>
      <c r="G3434" s="52">
        <v>2622.27</v>
      </c>
      <c r="I3434" s="68"/>
      <c r="J3434" s="69"/>
      <c r="K3434" s="69"/>
      <c r="L3434" s="70"/>
      <c r="M3434" s="70"/>
      <c r="N3434" s="68"/>
      <c r="O3434" s="68"/>
      <c r="P3434" s="70"/>
    </row>
    <row r="3435" spans="1:16" hidden="1" x14ac:dyDescent="0.25">
      <c r="A3435" s="61">
        <v>43602</v>
      </c>
      <c r="B3435" s="64" t="str">
        <f t="shared" si="102"/>
        <v>sexta-feira</v>
      </c>
      <c r="C3435" s="49">
        <v>0.04</v>
      </c>
      <c r="D3435" s="51">
        <v>4.1200000000000001E-2</v>
      </c>
      <c r="E3435" s="48">
        <v>2628.03</v>
      </c>
      <c r="F3435" s="48">
        <v>2612.23</v>
      </c>
      <c r="G3435" s="52">
        <v>2611.08</v>
      </c>
      <c r="I3435" s="68"/>
      <c r="J3435" s="69"/>
      <c r="K3435" s="69"/>
      <c r="L3435" s="70"/>
      <c r="M3435" s="70"/>
      <c r="N3435" s="68"/>
      <c r="O3435" s="68"/>
      <c r="P3435" s="70"/>
    </row>
    <row r="3436" spans="1:16" hidden="1" x14ac:dyDescent="0.25">
      <c r="A3436" s="61">
        <v>43605</v>
      </c>
      <c r="B3436" s="64" t="str">
        <f t="shared" si="102"/>
        <v>segunda-feira</v>
      </c>
      <c r="C3436" s="49">
        <v>4.0599999999999997E-2</v>
      </c>
      <c r="D3436" s="51">
        <v>4.1799999999999997E-2</v>
      </c>
      <c r="E3436" s="48">
        <v>2620.77</v>
      </c>
      <c r="F3436" s="48">
        <v>2605.0300000000002</v>
      </c>
      <c r="G3436" s="52">
        <v>2604.37</v>
      </c>
      <c r="I3436" s="68"/>
      <c r="J3436" s="69"/>
      <c r="K3436" s="69"/>
      <c r="L3436" s="70"/>
      <c r="M3436" s="70"/>
      <c r="N3436" s="68"/>
      <c r="O3436" s="68"/>
      <c r="P3436" s="70"/>
    </row>
    <row r="3437" spans="1:16" hidden="1" x14ac:dyDescent="0.25">
      <c r="A3437" s="61">
        <v>43606</v>
      </c>
      <c r="B3437" s="64" t="str">
        <f t="shared" si="102"/>
        <v>terça-feira</v>
      </c>
      <c r="C3437" s="49">
        <v>4.0300000000000002E-2</v>
      </c>
      <c r="D3437" s="51">
        <v>4.1500000000000002E-2</v>
      </c>
      <c r="E3437" s="48">
        <v>2625.38</v>
      </c>
      <c r="F3437" s="48">
        <v>2609.62</v>
      </c>
      <c r="G3437" s="52">
        <v>2608.96</v>
      </c>
      <c r="I3437" s="68"/>
      <c r="J3437" s="69"/>
      <c r="K3437" s="69"/>
      <c r="L3437" s="70"/>
      <c r="M3437" s="70"/>
      <c r="N3437" s="68"/>
      <c r="O3437" s="68"/>
      <c r="P3437" s="70"/>
    </row>
    <row r="3438" spans="1:16" hidden="1" x14ac:dyDescent="0.25">
      <c r="A3438" s="61">
        <v>43607</v>
      </c>
      <c r="B3438" s="64" t="str">
        <f t="shared" si="102"/>
        <v>quarta-feira</v>
      </c>
      <c r="C3438" s="49">
        <v>3.9699999999999999E-2</v>
      </c>
      <c r="D3438" s="51">
        <v>4.0899999999999999E-2</v>
      </c>
      <c r="E3438" s="48">
        <v>2633.96</v>
      </c>
      <c r="F3438" s="48">
        <v>2618.15</v>
      </c>
      <c r="G3438" s="52">
        <v>2617.4899999999998</v>
      </c>
      <c r="I3438" s="68"/>
      <c r="J3438" s="69"/>
      <c r="K3438" s="69"/>
      <c r="L3438" s="70"/>
      <c r="M3438" s="70"/>
      <c r="N3438" s="68"/>
      <c r="O3438" s="68"/>
      <c r="P3438" s="70"/>
    </row>
    <row r="3439" spans="1:16" hidden="1" x14ac:dyDescent="0.25">
      <c r="A3439" s="61">
        <v>43608</v>
      </c>
      <c r="B3439" s="64" t="str">
        <f t="shared" si="102"/>
        <v>quinta-feira</v>
      </c>
      <c r="C3439" s="49">
        <v>4.0099999999999997E-2</v>
      </c>
      <c r="D3439" s="51">
        <v>4.1299999999999996E-2</v>
      </c>
      <c r="E3439" s="48">
        <v>2629.33</v>
      </c>
      <c r="F3439" s="48">
        <v>2613.5700000000002</v>
      </c>
      <c r="G3439" s="52">
        <v>2612.91</v>
      </c>
      <c r="I3439" s="68"/>
      <c r="J3439" s="69"/>
      <c r="K3439" s="69"/>
      <c r="L3439" s="70"/>
      <c r="M3439" s="70"/>
      <c r="N3439" s="68"/>
      <c r="O3439" s="68"/>
      <c r="P3439" s="70"/>
    </row>
    <row r="3440" spans="1:16" hidden="1" x14ac:dyDescent="0.25">
      <c r="A3440" s="61">
        <v>43609</v>
      </c>
      <c r="B3440" s="64" t="str">
        <f t="shared" si="102"/>
        <v>sexta-feira</v>
      </c>
      <c r="C3440" s="49">
        <v>3.9399999999999998E-2</v>
      </c>
      <c r="D3440" s="51">
        <v>4.0599999999999997E-2</v>
      </c>
      <c r="E3440" s="48">
        <v>2639.72</v>
      </c>
      <c r="F3440" s="48">
        <v>2623.9</v>
      </c>
      <c r="G3440" s="52">
        <v>2622.75</v>
      </c>
      <c r="I3440" s="68"/>
      <c r="J3440" s="69"/>
      <c r="K3440" s="69"/>
      <c r="L3440" s="70"/>
      <c r="M3440" s="70"/>
      <c r="N3440" s="68"/>
      <c r="O3440" s="68"/>
      <c r="P3440" s="70"/>
    </row>
    <row r="3441" spans="1:16" hidden="1" x14ac:dyDescent="0.25">
      <c r="A3441" s="61">
        <v>43612</v>
      </c>
      <c r="B3441" s="64" t="str">
        <f t="shared" si="102"/>
        <v>segunda-feira</v>
      </c>
      <c r="C3441" s="49">
        <v>3.9199999999999999E-2</v>
      </c>
      <c r="D3441" s="51">
        <v>4.0399999999999998E-2</v>
      </c>
      <c r="E3441" s="48">
        <v>2642.47</v>
      </c>
      <c r="F3441" s="48">
        <v>2626.64</v>
      </c>
      <c r="G3441" s="52">
        <v>2626.02</v>
      </c>
      <c r="I3441" s="68"/>
      <c r="J3441" s="69"/>
      <c r="K3441" s="69"/>
      <c r="L3441" s="70"/>
      <c r="M3441" s="70"/>
      <c r="N3441" s="68"/>
      <c r="O3441" s="68"/>
      <c r="P3441" s="70"/>
    </row>
    <row r="3442" spans="1:16" hidden="1" x14ac:dyDescent="0.25">
      <c r="A3442" s="61">
        <v>43613</v>
      </c>
      <c r="B3442" s="64" t="str">
        <f t="shared" si="102"/>
        <v>terça-feira</v>
      </c>
      <c r="C3442" s="49">
        <v>3.8900000000000004E-2</v>
      </c>
      <c r="D3442" s="51">
        <v>4.0099999999999997E-2</v>
      </c>
      <c r="E3442" s="48">
        <v>2647.05</v>
      </c>
      <c r="F3442" s="48">
        <v>2631.2</v>
      </c>
      <c r="G3442" s="52">
        <v>2630.58</v>
      </c>
      <c r="I3442" s="68"/>
      <c r="J3442" s="69"/>
      <c r="K3442" s="69"/>
      <c r="L3442" s="70"/>
      <c r="M3442" s="70"/>
      <c r="N3442" s="68"/>
      <c r="O3442" s="68"/>
      <c r="P3442" s="70"/>
    </row>
    <row r="3443" spans="1:16" hidden="1" x14ac:dyDescent="0.25">
      <c r="A3443" s="61">
        <v>43614</v>
      </c>
      <c r="B3443" s="64" t="str">
        <f t="shared" si="102"/>
        <v>quarta-feira</v>
      </c>
      <c r="C3443" s="49">
        <v>3.7599999999999995E-2</v>
      </c>
      <c r="D3443" s="51">
        <v>3.8800000000000001E-2</v>
      </c>
      <c r="E3443" s="48">
        <v>2664.94</v>
      </c>
      <c r="F3443" s="48">
        <v>2648.98</v>
      </c>
      <c r="G3443" s="52">
        <v>2648.37</v>
      </c>
      <c r="I3443" s="68"/>
      <c r="J3443" s="69"/>
      <c r="K3443" s="69"/>
      <c r="L3443" s="70"/>
      <c r="M3443" s="70"/>
      <c r="N3443" s="68"/>
      <c r="O3443" s="68"/>
      <c r="P3443" s="70"/>
    </row>
    <row r="3444" spans="1:16" hidden="1" x14ac:dyDescent="0.25">
      <c r="A3444" s="61">
        <v>43615</v>
      </c>
      <c r="B3444" s="64" t="str">
        <f t="shared" si="102"/>
        <v>quinta-feira</v>
      </c>
      <c r="C3444" s="49">
        <v>3.73E-2</v>
      </c>
      <c r="D3444" s="51">
        <v>3.85E-2</v>
      </c>
      <c r="E3444" s="48">
        <v>2669.55</v>
      </c>
      <c r="F3444" s="48">
        <v>2653.56</v>
      </c>
      <c r="G3444" s="52">
        <v>2652.96</v>
      </c>
      <c r="I3444" s="68"/>
      <c r="J3444" s="69"/>
      <c r="K3444" s="69"/>
      <c r="L3444" s="70"/>
      <c r="M3444" s="70"/>
      <c r="N3444" s="68"/>
      <c r="O3444" s="68"/>
      <c r="P3444" s="70"/>
    </row>
    <row r="3445" spans="1:16" x14ac:dyDescent="0.25">
      <c r="A3445" s="61">
        <v>43616</v>
      </c>
      <c r="B3445" s="64" t="str">
        <f t="shared" si="102"/>
        <v>sexta-feira</v>
      </c>
      <c r="C3445" s="49">
        <v>3.7000000000000005E-2</v>
      </c>
      <c r="D3445" s="51">
        <v>3.8199999999999998E-2</v>
      </c>
      <c r="E3445" s="48">
        <v>2674.57</v>
      </c>
      <c r="F3445" s="48">
        <v>2658.56</v>
      </c>
      <c r="G3445" s="52">
        <v>2657.55</v>
      </c>
      <c r="H3445" s="63"/>
      <c r="I3445" s="68"/>
      <c r="J3445" s="69"/>
      <c r="K3445" s="69"/>
      <c r="L3445" s="70"/>
      <c r="M3445" s="70"/>
      <c r="N3445" s="68"/>
      <c r="O3445" s="68"/>
      <c r="P3445" s="70"/>
    </row>
    <row r="3446" spans="1:16" x14ac:dyDescent="0.25">
      <c r="A3446" s="61">
        <v>43619</v>
      </c>
      <c r="B3446" s="64" t="str">
        <f t="shared" si="102"/>
        <v>segunda-feira</v>
      </c>
      <c r="C3446" s="49">
        <v>3.6900000000000002E-2</v>
      </c>
      <c r="D3446" s="51">
        <v>3.8100000000000002E-2</v>
      </c>
      <c r="E3446" s="48">
        <v>2676.5</v>
      </c>
      <c r="F3446" s="48">
        <v>2660.49</v>
      </c>
      <c r="G3446" s="52">
        <v>2659.89</v>
      </c>
      <c r="I3446" s="68"/>
      <c r="J3446" s="69"/>
      <c r="K3446" s="69"/>
      <c r="L3446" s="70"/>
      <c r="M3446" s="70"/>
      <c r="N3446" s="68"/>
      <c r="O3446" s="68"/>
      <c r="P3446" s="70"/>
    </row>
    <row r="3447" spans="1:16" x14ac:dyDescent="0.25">
      <c r="A3447" s="61">
        <v>43620</v>
      </c>
      <c r="B3447" s="64" t="str">
        <f t="shared" si="102"/>
        <v>terça-feira</v>
      </c>
      <c r="C3447" s="49">
        <v>3.6299999999999999E-2</v>
      </c>
      <c r="D3447" s="51">
        <v>3.7499999999999999E-2</v>
      </c>
      <c r="E3447" s="48">
        <v>2685.13</v>
      </c>
      <c r="F3447" s="48">
        <v>2669.08</v>
      </c>
      <c r="G3447" s="52">
        <v>2668.48</v>
      </c>
      <c r="I3447" s="68"/>
      <c r="J3447" s="69"/>
      <c r="K3447" s="69"/>
      <c r="L3447" s="70"/>
      <c r="M3447" s="70"/>
      <c r="N3447" s="68"/>
      <c r="O3447" s="68"/>
      <c r="P3447" s="70"/>
    </row>
    <row r="3448" spans="1:16" x14ac:dyDescent="0.25">
      <c r="A3448" s="61">
        <v>43621</v>
      </c>
      <c r="B3448" s="64" t="str">
        <f t="shared" si="102"/>
        <v>quarta-feira</v>
      </c>
      <c r="C3448" s="49">
        <v>3.6400000000000002E-2</v>
      </c>
      <c r="D3448" s="51">
        <v>3.7599999999999995E-2</v>
      </c>
      <c r="E3448" s="48">
        <v>2684.38</v>
      </c>
      <c r="F3448" s="48">
        <v>2668.34</v>
      </c>
      <c r="G3448" s="52">
        <v>2667.74</v>
      </c>
      <c r="I3448" s="68"/>
      <c r="J3448" s="69"/>
      <c r="K3448" s="69"/>
      <c r="L3448" s="70"/>
      <c r="M3448" s="70"/>
      <c r="N3448" s="68"/>
      <c r="O3448" s="68"/>
      <c r="P3448" s="70"/>
    </row>
    <row r="3449" spans="1:16" x14ac:dyDescent="0.25">
      <c r="A3449" s="61">
        <v>43622</v>
      </c>
      <c r="B3449" s="64" t="str">
        <f t="shared" si="102"/>
        <v>quinta-feira</v>
      </c>
      <c r="C3449" s="49">
        <v>3.6299999999999999E-2</v>
      </c>
      <c r="D3449" s="51">
        <v>3.7499999999999999E-2</v>
      </c>
      <c r="E3449" s="48">
        <v>2686.31</v>
      </c>
      <c r="F3449" s="48">
        <v>2670.27</v>
      </c>
      <c r="G3449" s="52">
        <v>2669.67</v>
      </c>
      <c r="I3449" s="68"/>
      <c r="J3449" s="69"/>
      <c r="K3449" s="69"/>
      <c r="L3449" s="70"/>
      <c r="M3449" s="70"/>
      <c r="N3449" s="68"/>
      <c r="O3449" s="68"/>
      <c r="P3449" s="70"/>
    </row>
    <row r="3450" spans="1:16" x14ac:dyDescent="0.25">
      <c r="A3450" s="61">
        <v>43623</v>
      </c>
      <c r="B3450" s="64" t="str">
        <f t="shared" si="102"/>
        <v>sexta-feira</v>
      </c>
      <c r="C3450" s="49">
        <v>3.5299999999999998E-2</v>
      </c>
      <c r="D3450" s="51">
        <v>3.6499999999999998E-2</v>
      </c>
      <c r="E3450" s="48">
        <v>2698.27</v>
      </c>
      <c r="F3450" s="48">
        <v>2682.16</v>
      </c>
      <c r="G3450" s="52">
        <v>2681.44</v>
      </c>
      <c r="I3450" s="68"/>
      <c r="J3450" s="69"/>
      <c r="K3450" s="69"/>
      <c r="L3450" s="70"/>
      <c r="M3450" s="70"/>
      <c r="N3450" s="68"/>
      <c r="O3450" s="68"/>
      <c r="P3450" s="70"/>
    </row>
    <row r="3451" spans="1:16" x14ac:dyDescent="0.25">
      <c r="A3451" s="61">
        <v>43626</v>
      </c>
      <c r="B3451" s="64" t="str">
        <f t="shared" si="102"/>
        <v>segunda-feira</v>
      </c>
      <c r="C3451" s="49">
        <v>3.44E-2</v>
      </c>
      <c r="D3451" s="51">
        <v>3.56E-2</v>
      </c>
      <c r="E3451" s="48">
        <v>2710.91</v>
      </c>
      <c r="F3451" s="48">
        <v>2694.72</v>
      </c>
      <c r="G3451" s="52">
        <v>2694.23</v>
      </c>
      <c r="I3451" s="68"/>
      <c r="J3451" s="69"/>
      <c r="K3451" s="69"/>
      <c r="L3451" s="70"/>
      <c r="M3451" s="70"/>
      <c r="N3451" s="68"/>
      <c r="O3451" s="68"/>
      <c r="P3451" s="70"/>
    </row>
    <row r="3452" spans="1:16" x14ac:dyDescent="0.25">
      <c r="A3452" s="61">
        <v>43627</v>
      </c>
      <c r="B3452" s="64" t="str">
        <f t="shared" si="102"/>
        <v>terça-feira</v>
      </c>
      <c r="C3452" s="49">
        <v>3.3799999999999997E-2</v>
      </c>
      <c r="D3452" s="51">
        <v>3.5000000000000003E-2</v>
      </c>
      <c r="E3452" s="48">
        <v>2719.52</v>
      </c>
      <c r="F3452" s="48">
        <v>2703.28</v>
      </c>
      <c r="G3452" s="52">
        <v>2702.8</v>
      </c>
      <c r="I3452" s="68"/>
      <c r="J3452" s="69"/>
      <c r="K3452" s="69"/>
      <c r="L3452" s="70"/>
      <c r="M3452" s="70"/>
      <c r="N3452" s="68"/>
      <c r="O3452" s="68"/>
      <c r="P3452" s="70"/>
    </row>
    <row r="3453" spans="1:16" x14ac:dyDescent="0.25">
      <c r="A3453" s="61">
        <v>43628</v>
      </c>
      <c r="B3453" s="64" t="str">
        <f t="shared" si="102"/>
        <v>quarta-feira</v>
      </c>
      <c r="C3453" s="49">
        <v>3.3399999999999999E-2</v>
      </c>
      <c r="D3453" s="51">
        <v>3.4599999999999999E-2</v>
      </c>
      <c r="E3453" s="48">
        <v>2725.43</v>
      </c>
      <c r="F3453" s="48">
        <v>2709.16</v>
      </c>
      <c r="G3453" s="52">
        <v>2708.68</v>
      </c>
      <c r="I3453" s="68"/>
      <c r="J3453" s="69"/>
      <c r="K3453" s="69"/>
      <c r="L3453" s="70"/>
      <c r="M3453" s="70"/>
      <c r="N3453" s="68"/>
      <c r="O3453" s="68"/>
      <c r="P3453" s="70"/>
    </row>
    <row r="3454" spans="1:16" x14ac:dyDescent="0.25">
      <c r="A3454" s="61">
        <v>43629</v>
      </c>
      <c r="B3454" s="64" t="str">
        <f t="shared" si="102"/>
        <v>quinta-feira</v>
      </c>
      <c r="C3454" s="49">
        <v>3.3799999999999997E-2</v>
      </c>
      <c r="D3454" s="51">
        <v>3.5000000000000003E-2</v>
      </c>
      <c r="E3454" s="48">
        <v>2720.47</v>
      </c>
      <c r="F3454" s="48">
        <v>2704.25</v>
      </c>
      <c r="G3454" s="52">
        <v>2703.77</v>
      </c>
      <c r="I3454" s="68"/>
      <c r="J3454" s="69"/>
      <c r="K3454" s="69"/>
      <c r="L3454" s="70"/>
      <c r="M3454" s="70"/>
      <c r="N3454" s="68"/>
      <c r="O3454" s="68"/>
      <c r="P3454" s="70"/>
    </row>
    <row r="3455" spans="1:16" x14ac:dyDescent="0.25">
      <c r="A3455" s="61">
        <v>43630</v>
      </c>
      <c r="B3455" s="64" t="str">
        <f t="shared" si="102"/>
        <v>sexta-feira</v>
      </c>
      <c r="C3455" s="49">
        <v>3.39E-2</v>
      </c>
      <c r="D3455" s="51">
        <v>3.5099999999999999E-2</v>
      </c>
      <c r="E3455" s="48">
        <v>2719.61</v>
      </c>
      <c r="F3455" s="48">
        <v>2703.41</v>
      </c>
      <c r="G3455" s="52">
        <v>2702.9</v>
      </c>
      <c r="I3455" s="68"/>
      <c r="J3455" s="69"/>
      <c r="K3455" s="69"/>
      <c r="L3455" s="70"/>
      <c r="M3455" s="70"/>
      <c r="N3455" s="68"/>
      <c r="O3455" s="68"/>
      <c r="P3455" s="70"/>
    </row>
    <row r="3456" spans="1:16" x14ac:dyDescent="0.25">
      <c r="A3456" s="61">
        <v>43633</v>
      </c>
      <c r="B3456" s="64" t="str">
        <f t="shared" si="102"/>
        <v>segunda-feira</v>
      </c>
      <c r="C3456" s="49">
        <v>3.3599999999999998E-2</v>
      </c>
      <c r="D3456" s="51">
        <v>3.4799999999999998E-2</v>
      </c>
      <c r="E3456" s="48">
        <v>2724.04</v>
      </c>
      <c r="F3456" s="48">
        <v>2707.82</v>
      </c>
      <c r="G3456" s="52">
        <v>2707.44</v>
      </c>
      <c r="I3456" s="68"/>
      <c r="J3456" s="69"/>
      <c r="K3456" s="69"/>
      <c r="L3456" s="70"/>
      <c r="M3456" s="70"/>
      <c r="N3456" s="68"/>
      <c r="O3456" s="68"/>
      <c r="P3456" s="70"/>
    </row>
    <row r="3457" spans="1:16" x14ac:dyDescent="0.25">
      <c r="A3457" s="61">
        <v>43634</v>
      </c>
      <c r="B3457" s="64" t="str">
        <f t="shared" si="102"/>
        <v>terça-feira</v>
      </c>
      <c r="C3457" s="49">
        <v>3.27E-2</v>
      </c>
      <c r="D3457" s="51">
        <v>3.39E-2</v>
      </c>
      <c r="E3457" s="48">
        <v>2736.64</v>
      </c>
      <c r="F3457" s="48">
        <v>2720.34</v>
      </c>
      <c r="G3457" s="52">
        <v>2719.97</v>
      </c>
      <c r="I3457" s="68"/>
      <c r="J3457" s="69"/>
      <c r="K3457" s="69"/>
      <c r="L3457" s="70"/>
      <c r="M3457" s="70"/>
      <c r="N3457" s="68"/>
      <c r="O3457" s="68"/>
      <c r="P3457" s="70"/>
    </row>
    <row r="3458" spans="1:16" x14ac:dyDescent="0.25">
      <c r="A3458" s="61">
        <v>43635</v>
      </c>
      <c r="B3458" s="64" t="str">
        <f t="shared" si="102"/>
        <v>quarta-feira</v>
      </c>
      <c r="C3458" s="49">
        <v>3.3500000000000002E-2</v>
      </c>
      <c r="D3458" s="51">
        <v>3.4700000000000002E-2</v>
      </c>
      <c r="E3458" s="48">
        <v>2726.14</v>
      </c>
      <c r="F3458" s="48">
        <v>2709.93</v>
      </c>
      <c r="G3458" s="52">
        <v>2709.54</v>
      </c>
      <c r="I3458" s="68"/>
      <c r="J3458" s="69"/>
      <c r="K3458" s="69"/>
      <c r="L3458" s="70"/>
      <c r="M3458" s="70"/>
      <c r="N3458" s="68"/>
      <c r="O3458" s="68"/>
      <c r="P3458" s="70"/>
    </row>
    <row r="3459" spans="1:16" x14ac:dyDescent="0.25">
      <c r="A3459" s="61">
        <v>43637</v>
      </c>
      <c r="B3459" s="64" t="str">
        <f t="shared" ref="B3459:B3522" si="103">TEXT(A3459,"dddd")</f>
        <v>sexta-feira</v>
      </c>
      <c r="C3459" s="49">
        <v>3.2000000000000001E-2</v>
      </c>
      <c r="D3459" s="51">
        <v>3.32E-2</v>
      </c>
      <c r="E3459" s="48">
        <v>2746.93</v>
      </c>
      <c r="F3459" s="48">
        <v>2730.59</v>
      </c>
      <c r="G3459" s="52">
        <v>2730.2</v>
      </c>
      <c r="I3459" s="68"/>
      <c r="J3459" s="69"/>
      <c r="K3459" s="69"/>
      <c r="L3459" s="70"/>
      <c r="M3459" s="70"/>
      <c r="N3459" s="68"/>
      <c r="O3459" s="68"/>
      <c r="P3459" s="70"/>
    </row>
    <row r="3460" spans="1:16" x14ac:dyDescent="0.25">
      <c r="A3460" s="61">
        <v>43640</v>
      </c>
      <c r="B3460" s="64" t="str">
        <f t="shared" si="103"/>
        <v>segunda-feira</v>
      </c>
      <c r="C3460" s="49">
        <v>3.1200000000000002E-2</v>
      </c>
      <c r="D3460" s="51">
        <v>3.2400000000000005E-2</v>
      </c>
      <c r="E3460" s="48">
        <v>2758.24</v>
      </c>
      <c r="F3460" s="48">
        <v>2741.83</v>
      </c>
      <c r="G3460" s="52">
        <v>2741.47</v>
      </c>
      <c r="I3460" s="68"/>
      <c r="J3460" s="69"/>
      <c r="K3460" s="69"/>
      <c r="L3460" s="70"/>
      <c r="M3460" s="70"/>
      <c r="N3460" s="68"/>
      <c r="O3460" s="68"/>
      <c r="P3460" s="70"/>
    </row>
    <row r="3461" spans="1:16" x14ac:dyDescent="0.25">
      <c r="A3461" s="61">
        <v>43641</v>
      </c>
      <c r="B3461" s="64" t="str">
        <f t="shared" si="103"/>
        <v>terça-feira</v>
      </c>
      <c r="C3461" s="49">
        <v>3.1200000000000002E-2</v>
      </c>
      <c r="D3461" s="51">
        <v>3.2400000000000005E-2</v>
      </c>
      <c r="E3461" s="48">
        <v>2758.58</v>
      </c>
      <c r="F3461" s="48">
        <v>2742.18</v>
      </c>
      <c r="G3461" s="52">
        <v>2741.83</v>
      </c>
      <c r="I3461" s="68"/>
      <c r="J3461" s="69"/>
      <c r="K3461" s="69"/>
      <c r="L3461" s="70"/>
      <c r="M3461" s="70"/>
      <c r="N3461" s="68"/>
      <c r="O3461" s="68"/>
      <c r="P3461" s="70"/>
    </row>
    <row r="3462" spans="1:16" x14ac:dyDescent="0.25">
      <c r="A3462" s="61">
        <v>43642</v>
      </c>
      <c r="B3462" s="64" t="str">
        <f t="shared" si="103"/>
        <v>quarta-feira</v>
      </c>
      <c r="C3462" s="49">
        <v>3.1699999999999999E-2</v>
      </c>
      <c r="D3462" s="51">
        <v>3.2899999999999999E-2</v>
      </c>
      <c r="E3462" s="48">
        <v>2751.65</v>
      </c>
      <c r="F3462" s="48">
        <v>2735.3</v>
      </c>
      <c r="G3462" s="52">
        <v>2734.98</v>
      </c>
      <c r="I3462" s="68"/>
      <c r="J3462" s="69"/>
      <c r="K3462" s="69"/>
      <c r="L3462" s="70"/>
      <c r="M3462" s="70"/>
      <c r="N3462" s="68"/>
      <c r="O3462" s="68"/>
      <c r="P3462" s="70"/>
    </row>
    <row r="3463" spans="1:16" x14ac:dyDescent="0.25">
      <c r="A3463" s="61">
        <v>43643</v>
      </c>
      <c r="B3463" s="64" t="str">
        <f t="shared" si="103"/>
        <v>quinta-feira</v>
      </c>
      <c r="C3463" s="49">
        <v>3.1899999999999998E-2</v>
      </c>
      <c r="D3463" s="51">
        <v>3.3099999999999997E-2</v>
      </c>
      <c r="E3463" s="48">
        <v>2749.23</v>
      </c>
      <c r="F3463" s="48">
        <v>2732.92</v>
      </c>
      <c r="G3463" s="52">
        <v>2732.59</v>
      </c>
      <c r="I3463" s="68"/>
      <c r="J3463" s="69"/>
      <c r="K3463" s="69"/>
      <c r="L3463" s="70"/>
      <c r="M3463" s="70"/>
      <c r="N3463" s="68"/>
      <c r="O3463" s="68"/>
      <c r="P3463" s="70"/>
    </row>
    <row r="3464" spans="1:16" x14ac:dyDescent="0.25">
      <c r="A3464" s="61">
        <v>43644</v>
      </c>
      <c r="B3464" s="64" t="str">
        <f t="shared" si="103"/>
        <v>sexta-feira</v>
      </c>
      <c r="C3464" s="49">
        <v>3.0899999999999997E-2</v>
      </c>
      <c r="D3464" s="51">
        <v>3.2099999999999997E-2</v>
      </c>
      <c r="E3464" s="48">
        <v>2763.16</v>
      </c>
      <c r="F3464" s="48">
        <v>2746.76</v>
      </c>
      <c r="G3464" s="52">
        <v>2746.5</v>
      </c>
      <c r="I3464" s="68"/>
      <c r="J3464" s="69"/>
      <c r="K3464" s="69"/>
      <c r="L3464" s="70"/>
      <c r="M3464" s="70"/>
      <c r="N3464" s="68"/>
      <c r="O3464" s="68"/>
      <c r="P3464" s="70"/>
    </row>
    <row r="3465" spans="1:16" x14ac:dyDescent="0.25">
      <c r="A3465" s="61">
        <v>43647</v>
      </c>
      <c r="B3465" s="64" t="str">
        <f t="shared" si="103"/>
        <v>segunda-feira</v>
      </c>
      <c r="C3465" s="49">
        <v>3.0200000000000001E-2</v>
      </c>
      <c r="D3465" s="51">
        <v>3.1400000000000004E-2</v>
      </c>
      <c r="E3465" s="48">
        <v>2773.07</v>
      </c>
      <c r="F3465" s="48">
        <v>2756.62</v>
      </c>
      <c r="G3465" s="52">
        <v>2756.31</v>
      </c>
      <c r="I3465" s="68"/>
      <c r="J3465" s="69"/>
      <c r="K3465" s="69"/>
      <c r="L3465" s="70"/>
      <c r="M3465" s="70"/>
      <c r="N3465" s="68"/>
      <c r="O3465" s="68"/>
      <c r="P3465" s="70"/>
    </row>
    <row r="3466" spans="1:16" x14ac:dyDescent="0.25">
      <c r="A3466" s="61">
        <v>43648</v>
      </c>
      <c r="B3466" s="64" t="str">
        <f t="shared" si="103"/>
        <v>terça-feira</v>
      </c>
      <c r="C3466" s="49">
        <v>3.04E-2</v>
      </c>
      <c r="D3466" s="51">
        <v>3.1600000000000003E-2</v>
      </c>
      <c r="E3466" s="48">
        <v>2770.63</v>
      </c>
      <c r="F3466" s="48">
        <v>2754.2</v>
      </c>
      <c r="G3466" s="52">
        <v>2753.89</v>
      </c>
      <c r="I3466" s="68"/>
      <c r="J3466" s="69"/>
      <c r="K3466" s="69"/>
      <c r="L3466" s="70"/>
      <c r="M3466" s="70"/>
      <c r="N3466" s="68"/>
      <c r="O3466" s="68"/>
      <c r="P3466" s="70"/>
    </row>
    <row r="3467" spans="1:16" x14ac:dyDescent="0.25">
      <c r="A3467" s="61">
        <v>43649</v>
      </c>
      <c r="B3467" s="64" t="str">
        <f t="shared" si="103"/>
        <v>quarta-feira</v>
      </c>
      <c r="C3467" s="49">
        <v>3.1200000000000002E-2</v>
      </c>
      <c r="D3467" s="51">
        <v>3.2400000000000005E-2</v>
      </c>
      <c r="E3467" s="48">
        <v>2759.98</v>
      </c>
      <c r="F3467" s="48">
        <v>2743.64</v>
      </c>
      <c r="G3467" s="52">
        <v>2743.32</v>
      </c>
      <c r="I3467" s="68"/>
      <c r="J3467" s="69"/>
      <c r="K3467" s="69"/>
      <c r="L3467" s="70"/>
      <c r="M3467" s="70"/>
      <c r="N3467" s="68"/>
      <c r="O3467" s="68"/>
      <c r="P3467" s="70"/>
    </row>
    <row r="3468" spans="1:16" x14ac:dyDescent="0.25">
      <c r="A3468" s="61">
        <v>43650</v>
      </c>
      <c r="B3468" s="64" t="str">
        <f t="shared" si="103"/>
        <v>quinta-feira</v>
      </c>
      <c r="C3468" s="49">
        <v>3.0200000000000001E-2</v>
      </c>
      <c r="D3468" s="51">
        <v>3.1400000000000004E-2</v>
      </c>
      <c r="E3468" s="48">
        <v>2773.97</v>
      </c>
      <c r="F3468" s="48">
        <v>2757.56</v>
      </c>
      <c r="G3468" s="52">
        <v>2757.24</v>
      </c>
      <c r="I3468" s="68"/>
      <c r="J3468" s="69"/>
      <c r="K3468" s="69"/>
      <c r="L3468" s="70"/>
      <c r="M3468" s="70"/>
      <c r="N3468" s="68"/>
      <c r="O3468" s="68"/>
      <c r="P3468" s="70"/>
    </row>
    <row r="3469" spans="1:16" x14ac:dyDescent="0.25">
      <c r="A3469" s="61">
        <v>43651</v>
      </c>
      <c r="B3469" s="64" t="str">
        <f t="shared" si="103"/>
        <v>sexta-feira</v>
      </c>
      <c r="C3469" s="49">
        <v>3.0099999999999998E-2</v>
      </c>
      <c r="D3469" s="51">
        <v>3.1300000000000001E-2</v>
      </c>
      <c r="E3469" s="48">
        <v>2775.59</v>
      </c>
      <c r="F3469" s="48">
        <v>2759.17</v>
      </c>
      <c r="G3469" s="52">
        <v>2758.92</v>
      </c>
      <c r="I3469" s="68"/>
      <c r="J3469" s="69"/>
      <c r="K3469" s="69"/>
      <c r="L3469" s="70"/>
      <c r="M3469" s="70"/>
      <c r="N3469" s="68"/>
      <c r="O3469" s="68"/>
      <c r="P3469" s="70"/>
    </row>
    <row r="3470" spans="1:16" x14ac:dyDescent="0.25">
      <c r="A3470" s="61">
        <v>43654</v>
      </c>
      <c r="B3470" s="64" t="str">
        <f t="shared" si="103"/>
        <v>segunda-feira</v>
      </c>
      <c r="C3470" s="49">
        <v>2.9600000000000001E-2</v>
      </c>
      <c r="D3470" s="51">
        <v>3.0800000000000001E-2</v>
      </c>
      <c r="E3470" s="48">
        <v>2783.05</v>
      </c>
      <c r="F3470" s="48">
        <v>2766.61</v>
      </c>
      <c r="G3470" s="52">
        <v>2766</v>
      </c>
      <c r="I3470" s="68"/>
      <c r="J3470" s="69"/>
      <c r="K3470" s="69"/>
      <c r="L3470" s="70"/>
      <c r="M3470" s="70"/>
      <c r="N3470" s="68"/>
      <c r="O3470" s="68"/>
      <c r="P3470" s="70"/>
    </row>
    <row r="3471" spans="1:16" x14ac:dyDescent="0.25">
      <c r="A3471" s="61">
        <v>43655</v>
      </c>
      <c r="B3471" s="64" t="str">
        <f t="shared" si="103"/>
        <v>terça-feira</v>
      </c>
      <c r="C3471" s="49">
        <v>2.9300000000000003E-2</v>
      </c>
      <c r="D3471" s="51">
        <v>3.0499999999999999E-2</v>
      </c>
      <c r="E3471" s="48">
        <v>2787.18</v>
      </c>
      <c r="F3471" s="48">
        <v>2770.71</v>
      </c>
      <c r="G3471" s="52">
        <v>2770.41</v>
      </c>
      <c r="I3471" s="68"/>
      <c r="J3471" s="69"/>
      <c r="K3471" s="69"/>
      <c r="L3471" s="70"/>
      <c r="M3471" s="70"/>
      <c r="N3471" s="68"/>
      <c r="O3471" s="68"/>
      <c r="P3471" s="70"/>
    </row>
    <row r="3472" spans="1:16" x14ac:dyDescent="0.25">
      <c r="A3472" s="61">
        <v>43656</v>
      </c>
      <c r="B3472" s="64" t="str">
        <f t="shared" si="103"/>
        <v>quarta-feira</v>
      </c>
      <c r="C3472" s="49">
        <v>2.8900000000000002E-2</v>
      </c>
      <c r="D3472" s="51">
        <v>3.0099999999999998E-2</v>
      </c>
      <c r="E3472" s="48">
        <v>2793.96</v>
      </c>
      <c r="F3472" s="48">
        <v>2777.45</v>
      </c>
      <c r="G3472" s="52">
        <v>2777.11</v>
      </c>
      <c r="I3472" s="68"/>
      <c r="J3472" s="69"/>
      <c r="K3472" s="69"/>
      <c r="L3472" s="70"/>
      <c r="M3472" s="70"/>
      <c r="N3472" s="68"/>
      <c r="O3472" s="68"/>
      <c r="P3472" s="70"/>
    </row>
    <row r="3473" spans="1:16" x14ac:dyDescent="0.25">
      <c r="A3473" s="61">
        <v>43657</v>
      </c>
      <c r="B3473" s="64" t="str">
        <f t="shared" si="103"/>
        <v>quinta-feira</v>
      </c>
      <c r="C3473" s="49">
        <v>2.8199999999999999E-2</v>
      </c>
      <c r="D3473" s="51">
        <v>2.9399999999999999E-2</v>
      </c>
      <c r="E3473" s="48">
        <v>2803.96</v>
      </c>
      <c r="F3473" s="48">
        <v>2787.39</v>
      </c>
      <c r="G3473" s="52">
        <v>2787.07</v>
      </c>
      <c r="I3473" s="68"/>
      <c r="J3473" s="69"/>
      <c r="K3473" s="69"/>
      <c r="L3473" s="70"/>
      <c r="M3473" s="70"/>
      <c r="N3473" s="68"/>
      <c r="O3473" s="68"/>
      <c r="P3473" s="70"/>
    </row>
    <row r="3474" spans="1:16" x14ac:dyDescent="0.25">
      <c r="A3474" s="61">
        <v>43658</v>
      </c>
      <c r="B3474" s="64" t="str">
        <f t="shared" si="103"/>
        <v>sexta-feira</v>
      </c>
      <c r="C3474" s="49">
        <v>2.7999999999999997E-2</v>
      </c>
      <c r="D3474" s="51">
        <v>2.92E-2</v>
      </c>
      <c r="E3474" s="48">
        <v>2807.06</v>
      </c>
      <c r="F3474" s="48">
        <v>2790.49</v>
      </c>
      <c r="G3474" s="52">
        <v>2790.15</v>
      </c>
      <c r="I3474" s="68"/>
      <c r="J3474" s="69"/>
      <c r="K3474" s="69"/>
      <c r="L3474" s="70"/>
      <c r="M3474" s="70"/>
      <c r="N3474" s="68"/>
      <c r="O3474" s="68"/>
      <c r="P3474" s="70"/>
    </row>
    <row r="3475" spans="1:16" x14ac:dyDescent="0.25">
      <c r="A3475" s="61">
        <v>43661</v>
      </c>
      <c r="B3475" s="64" t="str">
        <f t="shared" si="103"/>
        <v>segunda-feira</v>
      </c>
      <c r="C3475" s="49">
        <v>2.7799999999999998E-2</v>
      </c>
      <c r="D3475" s="51">
        <v>2.8999999999999998E-2</v>
      </c>
      <c r="E3475" s="48">
        <v>2810.35</v>
      </c>
      <c r="F3475" s="48">
        <v>2793.77</v>
      </c>
      <c r="G3475" s="52">
        <v>2793.25</v>
      </c>
      <c r="I3475" s="68"/>
      <c r="J3475" s="69"/>
      <c r="K3475" s="69"/>
      <c r="L3475" s="70"/>
      <c r="M3475" s="70"/>
      <c r="N3475" s="68"/>
      <c r="O3475" s="68"/>
      <c r="P3475" s="70"/>
    </row>
    <row r="3476" spans="1:16" x14ac:dyDescent="0.25">
      <c r="A3476" s="61">
        <v>43662</v>
      </c>
      <c r="B3476" s="64" t="str">
        <f t="shared" si="103"/>
        <v>terça-feira</v>
      </c>
      <c r="C3476" s="49">
        <v>2.7900000000000001E-2</v>
      </c>
      <c r="D3476" s="51">
        <v>2.9100000000000001E-2</v>
      </c>
      <c r="E3476" s="48">
        <v>2809.48</v>
      </c>
      <c r="F3476" s="48">
        <v>2792.92</v>
      </c>
      <c r="G3476" s="52">
        <v>2792.4</v>
      </c>
      <c r="I3476" s="68"/>
      <c r="J3476" s="69"/>
      <c r="K3476" s="69"/>
      <c r="L3476" s="70"/>
      <c r="M3476" s="70"/>
      <c r="N3476" s="68"/>
      <c r="O3476" s="68"/>
      <c r="P3476" s="70"/>
    </row>
    <row r="3477" spans="1:16" x14ac:dyDescent="0.25">
      <c r="A3477" s="61">
        <v>43663</v>
      </c>
      <c r="B3477" s="64" t="str">
        <f t="shared" si="103"/>
        <v>quarta-feira</v>
      </c>
      <c r="C3477" s="49">
        <v>2.8399999999999998E-2</v>
      </c>
      <c r="D3477" s="51">
        <v>2.9600000000000001E-2</v>
      </c>
      <c r="E3477" s="48">
        <v>2803.08</v>
      </c>
      <c r="F3477" s="48">
        <v>2786.58</v>
      </c>
      <c r="G3477" s="52">
        <v>2786.05</v>
      </c>
      <c r="I3477" s="68"/>
      <c r="J3477" s="69"/>
      <c r="K3477" s="69"/>
      <c r="L3477" s="70"/>
      <c r="M3477" s="70"/>
      <c r="N3477" s="68"/>
      <c r="O3477" s="68"/>
      <c r="P3477" s="70"/>
    </row>
    <row r="3478" spans="1:16" x14ac:dyDescent="0.25">
      <c r="A3478" s="61">
        <v>43664</v>
      </c>
      <c r="B3478" s="64" t="str">
        <f t="shared" si="103"/>
        <v>quinta-feira</v>
      </c>
      <c r="C3478" s="49">
        <v>2.8799999999999999E-2</v>
      </c>
      <c r="D3478" s="51">
        <v>0.03</v>
      </c>
      <c r="E3478" s="48">
        <v>2798.09</v>
      </c>
      <c r="F3478" s="48">
        <v>2781.64</v>
      </c>
      <c r="G3478" s="52">
        <v>2781.11</v>
      </c>
      <c r="I3478" s="68"/>
      <c r="J3478" s="69"/>
      <c r="K3478" s="69"/>
      <c r="L3478" s="70"/>
      <c r="M3478" s="70"/>
      <c r="N3478" s="68"/>
      <c r="O3478" s="68"/>
      <c r="P3478" s="70"/>
    </row>
    <row r="3479" spans="1:16" x14ac:dyDescent="0.25">
      <c r="A3479" s="61">
        <v>43665</v>
      </c>
      <c r="B3479" s="64" t="str">
        <f t="shared" si="103"/>
        <v>sexta-feira</v>
      </c>
      <c r="C3479" s="49">
        <v>2.87E-2</v>
      </c>
      <c r="D3479" s="51">
        <v>2.9900000000000003E-2</v>
      </c>
      <c r="E3479" s="48">
        <v>2800.41</v>
      </c>
      <c r="F3479" s="48">
        <v>2783.95</v>
      </c>
      <c r="G3479" s="52">
        <v>2783.01</v>
      </c>
      <c r="I3479" s="68"/>
      <c r="J3479" s="69"/>
      <c r="K3479" s="69"/>
      <c r="L3479" s="70"/>
      <c r="M3479" s="70"/>
      <c r="N3479" s="68"/>
      <c r="O3479" s="68"/>
      <c r="P3479" s="70"/>
    </row>
    <row r="3480" spans="1:16" x14ac:dyDescent="0.25">
      <c r="A3480" s="61">
        <v>43668</v>
      </c>
      <c r="B3480" s="64" t="str">
        <f t="shared" si="103"/>
        <v>segunda-feira</v>
      </c>
      <c r="C3480" s="49">
        <v>2.87E-2</v>
      </c>
      <c r="D3480" s="51">
        <v>2.9900000000000003E-2</v>
      </c>
      <c r="E3480" s="48">
        <v>2800.93</v>
      </c>
      <c r="F3480" s="48">
        <v>2784.48</v>
      </c>
      <c r="G3480" s="52">
        <v>2783.95</v>
      </c>
      <c r="I3480" s="68"/>
      <c r="J3480" s="69"/>
      <c r="K3480" s="69"/>
      <c r="L3480" s="70"/>
      <c r="M3480" s="70"/>
      <c r="N3480" s="68"/>
      <c r="O3480" s="68"/>
      <c r="P3480" s="70"/>
    </row>
    <row r="3481" spans="1:16" x14ac:dyDescent="0.25">
      <c r="A3481" s="61">
        <v>43669</v>
      </c>
      <c r="B3481" s="64" t="str">
        <f t="shared" si="103"/>
        <v>terça-feira</v>
      </c>
      <c r="C3481" s="49">
        <v>2.8399999999999998E-2</v>
      </c>
      <c r="D3481" s="51">
        <v>2.9600000000000001E-2</v>
      </c>
      <c r="E3481" s="48">
        <v>2805.58</v>
      </c>
      <c r="F3481" s="48">
        <v>2789.11</v>
      </c>
      <c r="G3481" s="52">
        <v>2788.58</v>
      </c>
      <c r="I3481" s="68"/>
      <c r="J3481" s="69"/>
      <c r="K3481" s="69"/>
      <c r="L3481" s="70"/>
      <c r="M3481" s="70"/>
      <c r="N3481" s="68"/>
      <c r="O3481" s="68"/>
      <c r="P3481" s="70"/>
    </row>
    <row r="3482" spans="1:16" x14ac:dyDescent="0.25">
      <c r="A3482" s="61">
        <v>43670</v>
      </c>
      <c r="B3482" s="64" t="str">
        <f t="shared" si="103"/>
        <v>quarta-feira</v>
      </c>
      <c r="C3482" s="49">
        <v>2.8199999999999999E-2</v>
      </c>
      <c r="D3482" s="51">
        <v>2.9399999999999999E-2</v>
      </c>
      <c r="E3482" s="48">
        <v>2808.76</v>
      </c>
      <c r="F3482" s="48">
        <v>2792.29</v>
      </c>
      <c r="G3482" s="52">
        <v>2791.77</v>
      </c>
      <c r="I3482" s="68"/>
      <c r="J3482" s="69"/>
      <c r="K3482" s="69"/>
      <c r="L3482" s="70"/>
      <c r="M3482" s="70"/>
      <c r="N3482" s="68"/>
      <c r="O3482" s="68"/>
      <c r="P3482" s="70"/>
    </row>
    <row r="3483" spans="1:16" x14ac:dyDescent="0.25">
      <c r="A3483" s="61">
        <v>43671</v>
      </c>
      <c r="B3483" s="64" t="str">
        <f t="shared" si="103"/>
        <v>quinta-feira</v>
      </c>
      <c r="C3483" s="49">
        <v>2.8199999999999999E-2</v>
      </c>
      <c r="D3483" s="51">
        <v>2.9399999999999999E-2</v>
      </c>
      <c r="E3483" s="48">
        <v>2809.27</v>
      </c>
      <c r="F3483" s="48">
        <v>2792.81</v>
      </c>
      <c r="G3483" s="52">
        <v>2792.29</v>
      </c>
      <c r="I3483" s="68"/>
      <c r="J3483" s="69"/>
      <c r="K3483" s="69"/>
      <c r="L3483" s="70"/>
      <c r="M3483" s="70"/>
      <c r="N3483" s="68"/>
      <c r="O3483" s="68"/>
      <c r="P3483" s="70"/>
    </row>
    <row r="3484" spans="1:16" x14ac:dyDescent="0.25">
      <c r="A3484" s="61">
        <v>43672</v>
      </c>
      <c r="B3484" s="64" t="str">
        <f t="shared" si="103"/>
        <v>sexta-feira</v>
      </c>
      <c r="C3484" s="49">
        <v>2.8799999999999999E-2</v>
      </c>
      <c r="D3484" s="51">
        <v>0.03</v>
      </c>
      <c r="E3484" s="48">
        <v>2801.93</v>
      </c>
      <c r="F3484" s="48">
        <v>2785.53</v>
      </c>
      <c r="G3484" s="52">
        <v>2784.62</v>
      </c>
      <c r="I3484" s="68"/>
      <c r="J3484" s="69"/>
      <c r="K3484" s="69"/>
      <c r="L3484" s="70"/>
      <c r="M3484" s="70"/>
      <c r="N3484" s="68"/>
      <c r="O3484" s="68"/>
      <c r="P3484" s="70"/>
    </row>
    <row r="3485" spans="1:16" x14ac:dyDescent="0.25">
      <c r="A3485" s="61">
        <v>43675</v>
      </c>
      <c r="B3485" s="64" t="str">
        <f t="shared" si="103"/>
        <v>segunda-feira</v>
      </c>
      <c r="C3485" s="49">
        <v>2.8799999999999999E-2</v>
      </c>
      <c r="D3485" s="51">
        <v>0.03</v>
      </c>
      <c r="E3485" s="48">
        <v>2802.45</v>
      </c>
      <c r="F3485" s="48">
        <v>2786.06</v>
      </c>
      <c r="G3485" s="52">
        <v>2785.53</v>
      </c>
      <c r="I3485" s="68"/>
      <c r="J3485" s="69"/>
      <c r="K3485" s="69"/>
      <c r="L3485" s="70"/>
      <c r="M3485" s="70"/>
      <c r="N3485" s="68"/>
      <c r="O3485" s="68"/>
      <c r="P3485" s="70"/>
    </row>
    <row r="3486" spans="1:16" x14ac:dyDescent="0.25">
      <c r="A3486" s="61">
        <v>43676</v>
      </c>
      <c r="B3486" s="64" t="str">
        <f t="shared" si="103"/>
        <v>terça-feira</v>
      </c>
      <c r="C3486" s="49">
        <v>2.8900000000000002E-2</v>
      </c>
      <c r="D3486" s="51">
        <v>3.0099999999999998E-2</v>
      </c>
      <c r="E3486" s="48">
        <v>2801.59</v>
      </c>
      <c r="F3486" s="48">
        <v>2785.22</v>
      </c>
      <c r="G3486" s="52">
        <v>2784.7</v>
      </c>
      <c r="I3486" s="68"/>
      <c r="J3486" s="69"/>
      <c r="K3486" s="69"/>
      <c r="L3486" s="70"/>
      <c r="M3486" s="70"/>
      <c r="N3486" s="68"/>
      <c r="O3486" s="68"/>
      <c r="P3486" s="70"/>
    </row>
    <row r="3487" spans="1:16" x14ac:dyDescent="0.25">
      <c r="A3487" s="61">
        <v>43677</v>
      </c>
      <c r="B3487" s="64" t="str">
        <f t="shared" si="103"/>
        <v>quarta-feira</v>
      </c>
      <c r="C3487" s="49">
        <v>2.8900000000000002E-2</v>
      </c>
      <c r="D3487" s="51">
        <v>3.0099999999999998E-2</v>
      </c>
      <c r="E3487" s="48">
        <v>2802.11</v>
      </c>
      <c r="F3487" s="48">
        <v>2785.75</v>
      </c>
      <c r="G3487" s="52">
        <v>2785.22</v>
      </c>
      <c r="I3487" s="68"/>
      <c r="J3487" s="69"/>
      <c r="K3487" s="69"/>
      <c r="L3487" s="70"/>
      <c r="M3487" s="70"/>
      <c r="N3487" s="68"/>
      <c r="O3487" s="68"/>
      <c r="P3487" s="70"/>
    </row>
    <row r="3488" spans="1:16" x14ac:dyDescent="0.25">
      <c r="A3488" s="61">
        <v>43678</v>
      </c>
      <c r="B3488" s="64" t="str">
        <f t="shared" si="103"/>
        <v>quinta-feira</v>
      </c>
      <c r="C3488" s="49">
        <v>2.8900000000000002E-2</v>
      </c>
      <c r="D3488" s="51">
        <v>3.0099999999999998E-2</v>
      </c>
      <c r="E3488" s="48">
        <v>2802.62</v>
      </c>
      <c r="F3488" s="48">
        <v>2786.27</v>
      </c>
      <c r="G3488" s="52">
        <v>2785.75</v>
      </c>
      <c r="I3488" s="68"/>
      <c r="J3488" s="69"/>
      <c r="K3488" s="69"/>
      <c r="L3488" s="70"/>
      <c r="M3488" s="70"/>
      <c r="N3488" s="68"/>
      <c r="O3488" s="68"/>
      <c r="P3488" s="70"/>
    </row>
    <row r="3489" spans="1:16" x14ac:dyDescent="0.25">
      <c r="A3489" s="61">
        <v>43679</v>
      </c>
      <c r="B3489" s="64" t="str">
        <f t="shared" si="103"/>
        <v>sexta-feira</v>
      </c>
      <c r="C3489" s="49">
        <v>2.8999999999999998E-2</v>
      </c>
      <c r="D3489" s="51">
        <v>3.0200000000000001E-2</v>
      </c>
      <c r="E3489" s="48">
        <v>2802.17</v>
      </c>
      <c r="F3489" s="48">
        <v>2785.84</v>
      </c>
      <c r="G3489" s="52">
        <v>2784.92</v>
      </c>
      <c r="I3489" s="68"/>
      <c r="J3489" s="69"/>
      <c r="K3489" s="69"/>
      <c r="L3489" s="70"/>
      <c r="M3489" s="70"/>
      <c r="N3489" s="68"/>
      <c r="O3489" s="68"/>
      <c r="P3489" s="70"/>
    </row>
    <row r="3490" spans="1:16" x14ac:dyDescent="0.25">
      <c r="A3490" s="61">
        <v>43682</v>
      </c>
      <c r="B3490" s="64" t="str">
        <f t="shared" si="103"/>
        <v>segunda-feira</v>
      </c>
      <c r="C3490" s="49">
        <v>2.8999999999999998E-2</v>
      </c>
      <c r="D3490" s="51">
        <v>3.0200000000000001E-2</v>
      </c>
      <c r="E3490" s="48">
        <v>2802.69</v>
      </c>
      <c r="F3490" s="48">
        <v>2786.36</v>
      </c>
      <c r="G3490" s="52">
        <v>2785.84</v>
      </c>
      <c r="I3490" s="68"/>
      <c r="J3490" s="69"/>
      <c r="K3490" s="69"/>
      <c r="L3490" s="70"/>
      <c r="M3490" s="70"/>
      <c r="N3490" s="68"/>
      <c r="O3490" s="68"/>
      <c r="P3490" s="70"/>
    </row>
    <row r="3491" spans="1:16" x14ac:dyDescent="0.25">
      <c r="A3491" s="61">
        <v>43683</v>
      </c>
      <c r="B3491" s="64" t="str">
        <f t="shared" si="103"/>
        <v>terça-feira</v>
      </c>
      <c r="C3491" s="49">
        <v>2.9100000000000001E-2</v>
      </c>
      <c r="D3491" s="51">
        <v>3.0299999999999997E-2</v>
      </c>
      <c r="E3491" s="48">
        <v>2801.84</v>
      </c>
      <c r="F3491" s="48">
        <v>2785.54</v>
      </c>
      <c r="G3491" s="52">
        <v>2785.01</v>
      </c>
      <c r="I3491" s="68"/>
      <c r="J3491" s="69"/>
      <c r="K3491" s="69"/>
      <c r="L3491" s="70"/>
      <c r="M3491" s="70"/>
      <c r="N3491" s="68"/>
      <c r="O3491" s="68"/>
      <c r="P3491" s="70"/>
    </row>
    <row r="3492" spans="1:16" x14ac:dyDescent="0.25">
      <c r="A3492" s="61">
        <v>43684</v>
      </c>
      <c r="B3492" s="64" t="str">
        <f t="shared" si="103"/>
        <v>quarta-feira</v>
      </c>
      <c r="C3492" s="49">
        <v>2.8300000000000002E-2</v>
      </c>
      <c r="D3492" s="51">
        <v>2.9500000000000002E-2</v>
      </c>
      <c r="E3492" s="48">
        <v>2813.29</v>
      </c>
      <c r="F3492" s="48">
        <v>2796.91</v>
      </c>
      <c r="G3492" s="52">
        <v>2796.4</v>
      </c>
      <c r="I3492" s="68"/>
      <c r="J3492" s="69"/>
      <c r="K3492" s="69"/>
      <c r="L3492" s="70"/>
      <c r="M3492" s="70"/>
      <c r="N3492" s="68"/>
      <c r="O3492" s="68"/>
      <c r="P3492" s="70"/>
    </row>
    <row r="3493" spans="1:16" x14ac:dyDescent="0.25">
      <c r="A3493" s="61">
        <v>43685</v>
      </c>
      <c r="B3493" s="64" t="str">
        <f t="shared" si="103"/>
        <v>quinta-feira</v>
      </c>
      <c r="C3493" s="49">
        <v>2.7900000000000001E-2</v>
      </c>
      <c r="D3493" s="51">
        <v>2.9100000000000001E-2</v>
      </c>
      <c r="E3493" s="48">
        <v>2818.6</v>
      </c>
      <c r="F3493" s="48">
        <v>2802.2</v>
      </c>
      <c r="G3493" s="52">
        <v>2801.71</v>
      </c>
      <c r="I3493" s="68"/>
      <c r="J3493" s="69"/>
      <c r="K3493" s="69"/>
      <c r="L3493" s="70"/>
      <c r="M3493" s="70"/>
      <c r="N3493" s="68"/>
      <c r="O3493" s="68"/>
      <c r="P3493" s="70"/>
    </row>
    <row r="3494" spans="1:16" x14ac:dyDescent="0.25">
      <c r="A3494" s="61">
        <v>43686</v>
      </c>
      <c r="B3494" s="64" t="str">
        <f t="shared" si="103"/>
        <v>sexta-feira</v>
      </c>
      <c r="C3494" s="49">
        <v>2.7799999999999998E-2</v>
      </c>
      <c r="D3494" s="51">
        <v>2.8999999999999998E-2</v>
      </c>
      <c r="E3494" s="48">
        <v>2820.79</v>
      </c>
      <c r="F3494" s="48">
        <v>2804.39</v>
      </c>
      <c r="G3494" s="52">
        <v>2803.56</v>
      </c>
      <c r="I3494" s="68"/>
      <c r="J3494" s="69"/>
      <c r="K3494" s="69"/>
      <c r="L3494" s="70"/>
      <c r="M3494" s="70"/>
      <c r="N3494" s="68"/>
      <c r="O3494" s="68"/>
      <c r="P3494" s="70"/>
    </row>
    <row r="3495" spans="1:16" x14ac:dyDescent="0.25">
      <c r="A3495" s="61">
        <v>43689</v>
      </c>
      <c r="B3495" s="64" t="str">
        <f t="shared" si="103"/>
        <v>segunda-feira</v>
      </c>
      <c r="C3495" s="49">
        <v>2.8399999999999998E-2</v>
      </c>
      <c r="D3495" s="51">
        <v>2.9600000000000001E-2</v>
      </c>
      <c r="E3495" s="48">
        <v>2813.06</v>
      </c>
      <c r="F3495" s="48">
        <v>2796.73</v>
      </c>
      <c r="G3495" s="52">
        <v>2796.24</v>
      </c>
      <c r="I3495" s="68"/>
      <c r="J3495" s="69"/>
      <c r="K3495" s="69"/>
      <c r="L3495" s="70"/>
      <c r="M3495" s="70"/>
      <c r="N3495" s="68"/>
      <c r="O3495" s="68"/>
      <c r="P3495" s="70"/>
    </row>
    <row r="3496" spans="1:16" x14ac:dyDescent="0.25">
      <c r="A3496" s="61">
        <v>43690</v>
      </c>
      <c r="B3496" s="64" t="str">
        <f t="shared" si="103"/>
        <v>terça-feira</v>
      </c>
      <c r="C3496" s="49">
        <v>2.8199999999999999E-2</v>
      </c>
      <c r="D3496" s="51">
        <v>2.9399999999999999E-2</v>
      </c>
      <c r="E3496" s="48">
        <v>2816.28</v>
      </c>
      <c r="F3496" s="48">
        <v>2799.94</v>
      </c>
      <c r="G3496" s="52">
        <v>2799.45</v>
      </c>
      <c r="I3496" s="68"/>
      <c r="J3496" s="69"/>
      <c r="K3496" s="69"/>
      <c r="L3496" s="70"/>
      <c r="M3496" s="70"/>
      <c r="N3496" s="68"/>
      <c r="O3496" s="68"/>
      <c r="P3496" s="70"/>
    </row>
    <row r="3497" spans="1:16" x14ac:dyDescent="0.25">
      <c r="A3497" s="61">
        <v>43691</v>
      </c>
      <c r="B3497" s="64" t="str">
        <f t="shared" si="103"/>
        <v>quarta-feira</v>
      </c>
      <c r="C3497" s="49">
        <v>2.7999999999999997E-2</v>
      </c>
      <c r="D3497" s="51">
        <v>2.92E-2</v>
      </c>
      <c r="E3497" s="48">
        <v>2819.5</v>
      </c>
      <c r="F3497" s="48">
        <v>2803.15</v>
      </c>
      <c r="G3497" s="52">
        <v>2802.66</v>
      </c>
      <c r="I3497" s="68"/>
      <c r="J3497" s="69"/>
      <c r="K3497" s="69"/>
      <c r="L3497" s="70"/>
      <c r="M3497" s="70"/>
      <c r="N3497" s="68"/>
      <c r="O3497" s="68"/>
      <c r="P3497" s="70"/>
    </row>
    <row r="3498" spans="1:16" x14ac:dyDescent="0.25">
      <c r="A3498" s="61">
        <v>43692</v>
      </c>
      <c r="B3498" s="64" t="str">
        <f t="shared" si="103"/>
        <v>quinta-feira</v>
      </c>
      <c r="C3498" s="49">
        <v>2.8199999999999999E-2</v>
      </c>
      <c r="D3498" s="51">
        <v>2.9399999999999999E-2</v>
      </c>
      <c r="E3498" s="48">
        <v>2817.23</v>
      </c>
      <c r="F3498" s="48">
        <v>2800.91</v>
      </c>
      <c r="G3498" s="52">
        <v>2800.44</v>
      </c>
      <c r="I3498" s="68"/>
      <c r="J3498" s="69"/>
      <c r="K3498" s="69"/>
      <c r="L3498" s="70"/>
      <c r="M3498" s="70"/>
      <c r="N3498" s="68"/>
      <c r="O3498" s="68"/>
      <c r="P3498" s="70"/>
    </row>
    <row r="3499" spans="1:16" x14ac:dyDescent="0.25">
      <c r="A3499" s="61">
        <v>43693</v>
      </c>
      <c r="B3499" s="64" t="str">
        <f t="shared" si="103"/>
        <v>sexta-feira</v>
      </c>
      <c r="C3499" s="49">
        <v>2.7799999999999998E-2</v>
      </c>
      <c r="D3499" s="51">
        <v>2.8999999999999998E-2</v>
      </c>
      <c r="E3499" s="48">
        <v>2823.46</v>
      </c>
      <c r="F3499" s="48">
        <v>2807.12</v>
      </c>
      <c r="G3499" s="52">
        <v>2806.34</v>
      </c>
      <c r="I3499" s="68"/>
      <c r="J3499" s="69"/>
      <c r="K3499" s="69"/>
      <c r="L3499" s="70"/>
      <c r="M3499" s="70"/>
      <c r="N3499" s="68"/>
      <c r="O3499" s="68"/>
      <c r="P3499" s="70"/>
    </row>
    <row r="3500" spans="1:16" x14ac:dyDescent="0.25">
      <c r="A3500" s="61">
        <v>43696</v>
      </c>
      <c r="B3500" s="64" t="str">
        <f t="shared" si="103"/>
        <v>segunda-feira</v>
      </c>
      <c r="C3500" s="49">
        <v>2.7699999999999999E-2</v>
      </c>
      <c r="D3500" s="51">
        <v>2.8900000000000002E-2</v>
      </c>
      <c r="E3500" s="48">
        <v>2825.3</v>
      </c>
      <c r="F3500" s="48">
        <v>2808.95</v>
      </c>
      <c r="G3500" s="52">
        <v>2808.48</v>
      </c>
      <c r="I3500" s="68"/>
      <c r="J3500" s="69"/>
      <c r="K3500" s="69"/>
      <c r="L3500" s="70"/>
      <c r="M3500" s="70"/>
      <c r="N3500" s="68"/>
      <c r="O3500" s="68"/>
      <c r="P3500" s="70"/>
    </row>
    <row r="3501" spans="1:16" x14ac:dyDescent="0.25">
      <c r="A3501" s="61">
        <v>43697</v>
      </c>
      <c r="B3501" s="64" t="str">
        <f t="shared" si="103"/>
        <v>terça-feira</v>
      </c>
      <c r="C3501" s="49">
        <v>2.8399999999999998E-2</v>
      </c>
      <c r="D3501" s="51">
        <v>2.9600000000000001E-2</v>
      </c>
      <c r="E3501" s="48">
        <v>2816.21</v>
      </c>
      <c r="F3501" s="48">
        <v>2799.94</v>
      </c>
      <c r="G3501" s="52">
        <v>2799.47</v>
      </c>
      <c r="I3501" s="68"/>
      <c r="J3501" s="69"/>
      <c r="K3501" s="69"/>
      <c r="L3501" s="70"/>
      <c r="M3501" s="70"/>
      <c r="N3501" s="68"/>
      <c r="O3501" s="68"/>
      <c r="P3501" s="70"/>
    </row>
    <row r="3502" spans="1:16" x14ac:dyDescent="0.25">
      <c r="A3502" s="61">
        <v>43698</v>
      </c>
      <c r="B3502" s="64" t="str">
        <f t="shared" si="103"/>
        <v>quarta-feira</v>
      </c>
      <c r="C3502" s="49">
        <v>2.8300000000000002E-2</v>
      </c>
      <c r="D3502" s="51">
        <v>2.9500000000000002E-2</v>
      </c>
      <c r="E3502" s="48">
        <v>2818.04</v>
      </c>
      <c r="F3502" s="48">
        <v>2801.77</v>
      </c>
      <c r="G3502" s="52">
        <v>2801.3</v>
      </c>
      <c r="I3502" s="68"/>
      <c r="J3502" s="69"/>
      <c r="K3502" s="69"/>
      <c r="L3502" s="70"/>
      <c r="M3502" s="70"/>
      <c r="N3502" s="68"/>
      <c r="O3502" s="68"/>
      <c r="P3502" s="70"/>
    </row>
    <row r="3503" spans="1:16" x14ac:dyDescent="0.25">
      <c r="A3503" s="61">
        <v>43699</v>
      </c>
      <c r="B3503" s="64" t="str">
        <f t="shared" si="103"/>
        <v>quinta-feira</v>
      </c>
      <c r="C3503" s="49">
        <v>2.8300000000000002E-2</v>
      </c>
      <c r="D3503" s="51">
        <v>2.9500000000000002E-2</v>
      </c>
      <c r="E3503" s="48">
        <v>2818.51</v>
      </c>
      <c r="F3503" s="48">
        <v>2802.25</v>
      </c>
      <c r="G3503" s="52">
        <v>2801.77</v>
      </c>
      <c r="I3503" s="68"/>
      <c r="J3503" s="69"/>
      <c r="K3503" s="69"/>
      <c r="L3503" s="70"/>
      <c r="M3503" s="70"/>
      <c r="N3503" s="68"/>
      <c r="O3503" s="68"/>
      <c r="P3503" s="70"/>
    </row>
    <row r="3504" spans="1:16" x14ac:dyDescent="0.25">
      <c r="A3504" s="61">
        <v>43700</v>
      </c>
      <c r="B3504" s="64" t="str">
        <f t="shared" si="103"/>
        <v>sexta-feira</v>
      </c>
      <c r="C3504" s="49">
        <v>2.8900000000000002E-2</v>
      </c>
      <c r="D3504" s="51">
        <v>3.0099999999999998E-2</v>
      </c>
      <c r="E3504" s="48">
        <v>2810.74</v>
      </c>
      <c r="F3504" s="48">
        <v>2794.55</v>
      </c>
      <c r="G3504" s="52">
        <v>2793.87</v>
      </c>
      <c r="I3504" s="68"/>
      <c r="J3504" s="69"/>
      <c r="K3504" s="69"/>
      <c r="L3504" s="70"/>
      <c r="M3504" s="70"/>
      <c r="N3504" s="68"/>
      <c r="O3504" s="68"/>
      <c r="P3504" s="70"/>
    </row>
    <row r="3505" spans="1:16" x14ac:dyDescent="0.25">
      <c r="A3505" s="61">
        <v>43703</v>
      </c>
      <c r="B3505" s="64" t="str">
        <f t="shared" si="103"/>
        <v>segunda-feira</v>
      </c>
      <c r="C3505" s="49">
        <v>2.92E-2</v>
      </c>
      <c r="D3505" s="51">
        <v>3.04E-2</v>
      </c>
      <c r="E3505" s="48">
        <v>2807.12</v>
      </c>
      <c r="F3505" s="48">
        <v>2790.97</v>
      </c>
      <c r="G3505" s="52">
        <v>2790.52</v>
      </c>
      <c r="I3505" s="68"/>
      <c r="J3505" s="69"/>
      <c r="K3505" s="69"/>
      <c r="L3505" s="70"/>
      <c r="M3505" s="70"/>
      <c r="N3505" s="68"/>
      <c r="O3505" s="68"/>
      <c r="P3505" s="70"/>
    </row>
    <row r="3506" spans="1:16" x14ac:dyDescent="0.25">
      <c r="A3506" s="61">
        <v>43704</v>
      </c>
      <c r="B3506" s="64" t="str">
        <f t="shared" si="103"/>
        <v>terça-feira</v>
      </c>
      <c r="C3506" s="49">
        <v>3.0200000000000001E-2</v>
      </c>
      <c r="D3506" s="51">
        <v>3.1400000000000004E-2</v>
      </c>
      <c r="E3506" s="48">
        <v>2794.1</v>
      </c>
      <c r="F3506" s="48">
        <v>2778.05</v>
      </c>
      <c r="G3506" s="52">
        <v>2777.59</v>
      </c>
      <c r="I3506" s="68"/>
      <c r="J3506" s="69"/>
      <c r="K3506" s="69"/>
      <c r="L3506" s="70"/>
      <c r="M3506" s="70"/>
      <c r="N3506" s="68"/>
      <c r="O3506" s="68"/>
      <c r="P3506" s="70"/>
    </row>
    <row r="3507" spans="1:16" x14ac:dyDescent="0.25">
      <c r="A3507" s="61">
        <v>43705</v>
      </c>
      <c r="B3507" s="64" t="str">
        <f t="shared" si="103"/>
        <v>quarta-feira</v>
      </c>
      <c r="C3507" s="49">
        <v>3.0699999999999998E-2</v>
      </c>
      <c r="D3507" s="51">
        <v>3.1899999999999998E-2</v>
      </c>
      <c r="E3507" s="48">
        <v>2787.85</v>
      </c>
      <c r="F3507" s="48">
        <v>2771.86</v>
      </c>
      <c r="G3507" s="52">
        <v>2771.4</v>
      </c>
      <c r="I3507" s="68"/>
      <c r="J3507" s="69"/>
      <c r="K3507" s="69"/>
      <c r="L3507" s="70"/>
      <c r="M3507" s="70"/>
      <c r="N3507" s="68"/>
      <c r="O3507" s="68"/>
      <c r="P3507" s="70"/>
    </row>
    <row r="3508" spans="1:16" x14ac:dyDescent="0.25">
      <c r="A3508" s="61">
        <v>43706</v>
      </c>
      <c r="B3508" s="64" t="str">
        <f t="shared" si="103"/>
        <v>quinta-feira</v>
      </c>
      <c r="C3508" s="49">
        <v>3.1099999999999999E-2</v>
      </c>
      <c r="D3508" s="51">
        <v>3.2300000000000002E-2</v>
      </c>
      <c r="E3508" s="48">
        <v>2782.96</v>
      </c>
      <c r="F3508" s="48">
        <v>2767.02</v>
      </c>
      <c r="G3508" s="52">
        <v>2766.55</v>
      </c>
      <c r="I3508" s="68"/>
      <c r="J3508" s="69"/>
      <c r="K3508" s="69"/>
      <c r="L3508" s="70"/>
      <c r="M3508" s="70"/>
      <c r="N3508" s="68"/>
      <c r="O3508" s="68"/>
      <c r="P3508" s="70"/>
    </row>
    <row r="3509" spans="1:16" x14ac:dyDescent="0.25">
      <c r="A3509" s="61">
        <v>43707</v>
      </c>
      <c r="B3509" s="64" t="str">
        <f t="shared" si="103"/>
        <v>sexta-feira</v>
      </c>
      <c r="C3509" s="49">
        <v>3.0600000000000002E-2</v>
      </c>
      <c r="D3509" s="51">
        <v>3.1800000000000002E-2</v>
      </c>
      <c r="E3509" s="48">
        <v>2790.33</v>
      </c>
      <c r="F3509" s="48">
        <v>2774.34</v>
      </c>
      <c r="G3509" s="52">
        <v>2773.65</v>
      </c>
      <c r="I3509" s="68"/>
      <c r="J3509" s="69"/>
      <c r="K3509" s="69"/>
      <c r="L3509" s="70"/>
      <c r="M3509" s="70"/>
      <c r="N3509" s="68"/>
      <c r="O3509" s="68"/>
      <c r="P3509" s="70"/>
    </row>
    <row r="3510" spans="1:16" x14ac:dyDescent="0.25">
      <c r="A3510" s="61">
        <v>43710</v>
      </c>
      <c r="B3510" s="64" t="str">
        <f t="shared" si="103"/>
        <v>segunda-feira</v>
      </c>
      <c r="C3510" s="49">
        <v>3.0099999999999998E-2</v>
      </c>
      <c r="D3510" s="51">
        <v>3.1300000000000001E-2</v>
      </c>
      <c r="E3510" s="48">
        <v>2797.46</v>
      </c>
      <c r="F3510" s="48">
        <v>2781.44</v>
      </c>
      <c r="G3510" s="52">
        <v>2780.99</v>
      </c>
      <c r="I3510" s="68"/>
      <c r="J3510" s="69"/>
      <c r="K3510" s="69"/>
      <c r="L3510" s="70"/>
      <c r="M3510" s="70"/>
      <c r="N3510" s="68"/>
      <c r="O3510" s="68"/>
      <c r="P3510" s="70"/>
    </row>
    <row r="3511" spans="1:16" x14ac:dyDescent="0.25">
      <c r="A3511" s="61">
        <v>43711</v>
      </c>
      <c r="B3511" s="64" t="str">
        <f t="shared" si="103"/>
        <v>terça-feira</v>
      </c>
      <c r="C3511" s="49">
        <v>3.0299999999999997E-2</v>
      </c>
      <c r="D3511" s="51">
        <v>3.15E-2</v>
      </c>
      <c r="E3511" s="48">
        <v>2795.24</v>
      </c>
      <c r="F3511" s="48">
        <v>2779.25</v>
      </c>
      <c r="G3511" s="52">
        <v>2778.79</v>
      </c>
      <c r="I3511" s="68"/>
      <c r="J3511" s="69"/>
      <c r="K3511" s="69"/>
      <c r="L3511" s="70"/>
      <c r="M3511" s="70"/>
      <c r="N3511" s="68"/>
      <c r="O3511" s="68"/>
      <c r="P3511" s="70"/>
    </row>
    <row r="3512" spans="1:16" x14ac:dyDescent="0.25">
      <c r="A3512" s="61">
        <v>43712</v>
      </c>
      <c r="B3512" s="64" t="str">
        <f t="shared" si="103"/>
        <v>quarta-feira</v>
      </c>
      <c r="C3512" s="49">
        <v>2.9700000000000001E-2</v>
      </c>
      <c r="D3512" s="51">
        <v>3.0899999999999997E-2</v>
      </c>
      <c r="E3512" s="48">
        <v>2803.71</v>
      </c>
      <c r="F3512" s="48">
        <v>2787.68</v>
      </c>
      <c r="G3512" s="52">
        <v>2787.22</v>
      </c>
      <c r="I3512" s="68"/>
      <c r="J3512" s="69"/>
      <c r="K3512" s="69"/>
      <c r="L3512" s="70"/>
      <c r="M3512" s="70"/>
      <c r="N3512" s="68"/>
      <c r="O3512" s="68"/>
      <c r="P3512" s="70"/>
    </row>
    <row r="3513" spans="1:16" x14ac:dyDescent="0.25">
      <c r="A3513" s="61">
        <v>43713</v>
      </c>
      <c r="B3513" s="64" t="str">
        <f t="shared" si="103"/>
        <v>quinta-feira</v>
      </c>
      <c r="C3513" s="49">
        <v>2.9399999999999999E-2</v>
      </c>
      <c r="D3513" s="51">
        <v>3.0600000000000002E-2</v>
      </c>
      <c r="E3513" s="48">
        <v>2808.18</v>
      </c>
      <c r="F3513" s="48">
        <v>2792.13</v>
      </c>
      <c r="G3513" s="52">
        <v>2791.68</v>
      </c>
      <c r="I3513" s="68"/>
      <c r="J3513" s="69"/>
      <c r="K3513" s="69"/>
      <c r="L3513" s="70"/>
      <c r="M3513" s="70"/>
      <c r="N3513" s="68"/>
      <c r="O3513" s="68"/>
      <c r="P3513" s="70"/>
    </row>
    <row r="3514" spans="1:16" x14ac:dyDescent="0.25">
      <c r="A3514" s="61">
        <v>43714</v>
      </c>
      <c r="B3514" s="64" t="str">
        <f t="shared" si="103"/>
        <v>sexta-feira</v>
      </c>
      <c r="C3514" s="49">
        <v>2.9600000000000001E-2</v>
      </c>
      <c r="D3514" s="51">
        <v>3.0800000000000001E-2</v>
      </c>
      <c r="E3514" s="48">
        <v>2805.72</v>
      </c>
      <c r="F3514" s="48">
        <v>2789.7</v>
      </c>
      <c r="G3514" s="52">
        <v>2789.07</v>
      </c>
      <c r="I3514" s="68"/>
      <c r="J3514" s="69"/>
      <c r="K3514" s="69"/>
      <c r="L3514" s="70"/>
      <c r="M3514" s="70"/>
      <c r="N3514" s="68"/>
      <c r="O3514" s="68"/>
      <c r="P3514" s="70"/>
    </row>
    <row r="3515" spans="1:16" x14ac:dyDescent="0.25">
      <c r="A3515" s="61">
        <v>43717</v>
      </c>
      <c r="B3515" s="64" t="str">
        <f t="shared" si="103"/>
        <v>segunda-feira</v>
      </c>
      <c r="C3515" s="49">
        <v>2.92E-2</v>
      </c>
      <c r="D3515" s="51">
        <v>3.04E-2</v>
      </c>
      <c r="E3515" s="48">
        <v>2811.51</v>
      </c>
      <c r="F3515" s="48">
        <v>2795.46</v>
      </c>
      <c r="G3515" s="52">
        <v>2795.03</v>
      </c>
      <c r="I3515" s="68"/>
      <c r="J3515" s="69"/>
      <c r="K3515" s="69"/>
      <c r="L3515" s="70"/>
      <c r="M3515" s="70"/>
      <c r="N3515" s="68"/>
      <c r="O3515" s="68"/>
      <c r="P3515" s="70"/>
    </row>
    <row r="3516" spans="1:16" x14ac:dyDescent="0.25">
      <c r="A3516" s="61">
        <v>43718</v>
      </c>
      <c r="B3516" s="64" t="str">
        <f t="shared" si="103"/>
        <v>terça-feira</v>
      </c>
      <c r="C3516" s="49">
        <v>2.9600000000000001E-2</v>
      </c>
      <c r="D3516" s="51">
        <v>3.0800000000000001E-2</v>
      </c>
      <c r="E3516" s="48">
        <v>2806.57</v>
      </c>
      <c r="F3516" s="48">
        <v>2790.57</v>
      </c>
      <c r="G3516" s="52">
        <v>2790.14</v>
      </c>
      <c r="I3516" s="68"/>
      <c r="J3516" s="69"/>
      <c r="K3516" s="69"/>
      <c r="L3516" s="70"/>
      <c r="M3516" s="70"/>
      <c r="N3516" s="68"/>
      <c r="O3516" s="68"/>
      <c r="P3516" s="70"/>
    </row>
    <row r="3517" spans="1:16" x14ac:dyDescent="0.25">
      <c r="A3517" s="61">
        <v>43719</v>
      </c>
      <c r="B3517" s="64" t="str">
        <f t="shared" si="103"/>
        <v>quarta-feira</v>
      </c>
      <c r="C3517" s="49">
        <v>2.9600000000000001E-2</v>
      </c>
      <c r="D3517" s="51">
        <v>3.0800000000000001E-2</v>
      </c>
      <c r="E3517" s="48">
        <v>2807</v>
      </c>
      <c r="F3517" s="48">
        <v>2791</v>
      </c>
      <c r="G3517" s="52">
        <v>2790.57</v>
      </c>
      <c r="I3517" s="68"/>
      <c r="J3517" s="69"/>
      <c r="K3517" s="69"/>
      <c r="L3517" s="70"/>
      <c r="M3517" s="70"/>
      <c r="N3517" s="68"/>
      <c r="O3517" s="68"/>
      <c r="P3517" s="70"/>
    </row>
    <row r="3518" spans="1:16" x14ac:dyDescent="0.25">
      <c r="A3518" s="61">
        <v>43720</v>
      </c>
      <c r="B3518" s="64" t="str">
        <f t="shared" si="103"/>
        <v>quinta-feira</v>
      </c>
      <c r="C3518" s="49">
        <v>2.8900000000000002E-2</v>
      </c>
      <c r="D3518" s="51">
        <v>3.0099999999999998E-2</v>
      </c>
      <c r="E3518" s="48">
        <v>2816.79</v>
      </c>
      <c r="F3518" s="48">
        <v>2800.75</v>
      </c>
      <c r="G3518" s="52">
        <v>2800.32</v>
      </c>
      <c r="I3518" s="68"/>
      <c r="J3518" s="69"/>
      <c r="K3518" s="69"/>
      <c r="L3518" s="70"/>
      <c r="M3518" s="70"/>
      <c r="N3518" s="68"/>
      <c r="O3518" s="68"/>
      <c r="P3518" s="70"/>
    </row>
    <row r="3519" spans="1:16" x14ac:dyDescent="0.25">
      <c r="A3519" s="61">
        <v>43721</v>
      </c>
      <c r="B3519" s="64" t="str">
        <f t="shared" si="103"/>
        <v>sexta-feira</v>
      </c>
      <c r="C3519" s="49">
        <v>2.8900000000000002E-2</v>
      </c>
      <c r="D3519" s="51">
        <v>3.0099999999999998E-2</v>
      </c>
      <c r="E3519" s="48">
        <v>2817.41</v>
      </c>
      <c r="F3519" s="48">
        <v>2801.37</v>
      </c>
      <c r="G3519" s="52">
        <v>2800.75</v>
      </c>
      <c r="I3519" s="68"/>
      <c r="J3519" s="69"/>
      <c r="K3519" s="69"/>
      <c r="L3519" s="70"/>
      <c r="M3519" s="70"/>
      <c r="N3519" s="68"/>
      <c r="O3519" s="68"/>
      <c r="P3519" s="70"/>
    </row>
    <row r="3520" spans="1:16" x14ac:dyDescent="0.25">
      <c r="A3520" s="61">
        <v>43724</v>
      </c>
      <c r="B3520" s="64" t="str">
        <f t="shared" si="103"/>
        <v>segunda-feira</v>
      </c>
      <c r="C3520" s="49">
        <v>2.92E-2</v>
      </c>
      <c r="D3520" s="51">
        <v>3.04E-2</v>
      </c>
      <c r="E3520" s="48">
        <v>2813.81</v>
      </c>
      <c r="F3520" s="48">
        <v>2797.81</v>
      </c>
      <c r="G3520" s="52">
        <v>2797.38</v>
      </c>
      <c r="I3520" s="68"/>
      <c r="J3520" s="69"/>
      <c r="K3520" s="69"/>
      <c r="L3520" s="70"/>
      <c r="M3520" s="70"/>
      <c r="N3520" s="68"/>
      <c r="O3520" s="68"/>
      <c r="P3520" s="70"/>
    </row>
    <row r="3521" spans="1:16" x14ac:dyDescent="0.25">
      <c r="A3521" s="61">
        <v>43725</v>
      </c>
      <c r="B3521" s="64" t="str">
        <f t="shared" si="103"/>
        <v>terça-feira</v>
      </c>
      <c r="C3521" s="49">
        <v>2.8999999999999998E-2</v>
      </c>
      <c r="D3521" s="51">
        <v>3.0200000000000001E-2</v>
      </c>
      <c r="E3521" s="48">
        <v>2816.9</v>
      </c>
      <c r="F3521" s="48">
        <v>2800.89</v>
      </c>
      <c r="G3521" s="52">
        <v>2800.47</v>
      </c>
      <c r="I3521" s="68"/>
      <c r="J3521" s="69"/>
      <c r="K3521" s="69"/>
      <c r="L3521" s="70"/>
      <c r="M3521" s="70"/>
      <c r="N3521" s="68"/>
      <c r="O3521" s="68"/>
      <c r="P3521" s="70"/>
    </row>
    <row r="3522" spans="1:16" x14ac:dyDescent="0.25">
      <c r="A3522" s="61">
        <v>43726</v>
      </c>
      <c r="B3522" s="64" t="str">
        <f t="shared" si="103"/>
        <v>quarta-feira</v>
      </c>
      <c r="C3522" s="49">
        <v>2.7900000000000001E-2</v>
      </c>
      <c r="D3522" s="51">
        <v>2.9100000000000001E-2</v>
      </c>
      <c r="E3522" s="48">
        <v>2832.07</v>
      </c>
      <c r="F3522" s="48">
        <v>2815.97</v>
      </c>
      <c r="G3522" s="52">
        <v>2815.56</v>
      </c>
      <c r="I3522" s="68"/>
      <c r="J3522" s="69"/>
      <c r="K3522" s="69"/>
      <c r="L3522" s="70"/>
      <c r="M3522" s="70"/>
      <c r="N3522" s="68"/>
      <c r="O3522" s="68"/>
      <c r="P3522" s="70"/>
    </row>
    <row r="3523" spans="1:16" x14ac:dyDescent="0.25">
      <c r="A3523" s="61">
        <v>43727</v>
      </c>
      <c r="B3523" s="64" t="str">
        <f t="shared" ref="B3523:B3576" si="104">TEXT(A3523,"dddd")</f>
        <v>quinta-feira</v>
      </c>
      <c r="C3523" s="49">
        <v>2.7300000000000001E-2</v>
      </c>
      <c r="D3523" s="51">
        <v>2.8500000000000001E-2</v>
      </c>
      <c r="E3523" s="48">
        <v>2840.55</v>
      </c>
      <c r="F3523" s="48">
        <v>2824.41</v>
      </c>
      <c r="G3523" s="52">
        <v>2824</v>
      </c>
      <c r="I3523" s="68"/>
      <c r="J3523" s="69"/>
      <c r="K3523" s="69"/>
      <c r="L3523" s="70"/>
      <c r="M3523" s="70"/>
      <c r="N3523" s="68"/>
      <c r="O3523" s="68"/>
      <c r="P3523" s="70"/>
    </row>
    <row r="3524" spans="1:16" x14ac:dyDescent="0.25">
      <c r="A3524" s="61">
        <v>43728</v>
      </c>
      <c r="B3524" s="64" t="str">
        <f t="shared" si="104"/>
        <v>sexta-feira</v>
      </c>
      <c r="C3524" s="49">
        <v>2.6699999999999998E-2</v>
      </c>
      <c r="D3524" s="51">
        <v>2.7900000000000001E-2</v>
      </c>
      <c r="E3524" s="48">
        <v>2849.25</v>
      </c>
      <c r="F3524" s="48">
        <v>2833.06</v>
      </c>
      <c r="G3524" s="52">
        <v>2832.47</v>
      </c>
      <c r="I3524" s="68"/>
      <c r="J3524" s="69"/>
      <c r="K3524" s="69"/>
      <c r="L3524" s="70"/>
      <c r="M3524" s="70"/>
      <c r="N3524" s="68"/>
      <c r="O3524" s="68"/>
      <c r="P3524" s="70"/>
    </row>
    <row r="3525" spans="1:16" x14ac:dyDescent="0.25">
      <c r="A3525" s="61">
        <v>43731</v>
      </c>
      <c r="B3525" s="64" t="str">
        <f t="shared" si="104"/>
        <v>segunda-feira</v>
      </c>
      <c r="C3525" s="49">
        <v>2.6099999999999998E-2</v>
      </c>
      <c r="D3525" s="51">
        <v>2.7300000000000001E-2</v>
      </c>
      <c r="E3525" s="48">
        <v>2857.77</v>
      </c>
      <c r="F3525" s="48">
        <v>2841.54</v>
      </c>
      <c r="G3525" s="52">
        <v>2841.14</v>
      </c>
      <c r="I3525" s="68"/>
      <c r="J3525" s="69"/>
      <c r="K3525" s="69"/>
      <c r="L3525" s="70"/>
      <c r="M3525" s="70"/>
      <c r="N3525" s="68"/>
      <c r="O3525" s="68"/>
      <c r="P3525" s="70"/>
    </row>
    <row r="3526" spans="1:16" x14ac:dyDescent="0.25">
      <c r="A3526" s="61">
        <v>43732</v>
      </c>
      <c r="B3526" s="64" t="str">
        <f t="shared" si="104"/>
        <v>terça-feira</v>
      </c>
      <c r="C3526" s="49">
        <v>2.6200000000000001E-2</v>
      </c>
      <c r="D3526" s="51">
        <v>2.7400000000000001E-2</v>
      </c>
      <c r="E3526" s="48">
        <v>2856.8</v>
      </c>
      <c r="F3526" s="48">
        <v>2840.59</v>
      </c>
      <c r="G3526" s="52">
        <v>2840.19</v>
      </c>
      <c r="I3526" s="68"/>
      <c r="J3526" s="69"/>
      <c r="K3526" s="69"/>
      <c r="L3526" s="70"/>
      <c r="M3526" s="70"/>
      <c r="N3526" s="68"/>
      <c r="O3526" s="68"/>
      <c r="P3526" s="70"/>
    </row>
    <row r="3527" spans="1:16" x14ac:dyDescent="0.25">
      <c r="A3527" s="61">
        <v>43733</v>
      </c>
      <c r="B3527" s="64" t="str">
        <f t="shared" si="104"/>
        <v>quarta-feira</v>
      </c>
      <c r="C3527" s="49">
        <v>2.7000000000000003E-2</v>
      </c>
      <c r="D3527" s="51">
        <v>2.8199999999999999E-2</v>
      </c>
      <c r="E3527" s="48">
        <v>2845.65</v>
      </c>
      <c r="F3527" s="48">
        <v>2829.53</v>
      </c>
      <c r="G3527" s="52">
        <v>2829.19</v>
      </c>
      <c r="I3527" s="68"/>
      <c r="J3527" s="69"/>
      <c r="K3527" s="69"/>
      <c r="L3527" s="70"/>
      <c r="M3527" s="70"/>
      <c r="N3527" s="68"/>
      <c r="O3527" s="68"/>
      <c r="P3527" s="70"/>
    </row>
    <row r="3528" spans="1:16" x14ac:dyDescent="0.25">
      <c r="A3528" s="61">
        <v>43734</v>
      </c>
      <c r="B3528" s="64" t="str">
        <f t="shared" si="104"/>
        <v>quinta-feira</v>
      </c>
      <c r="C3528" s="49">
        <v>2.6200000000000001E-2</v>
      </c>
      <c r="D3528" s="51">
        <v>2.7400000000000001E-2</v>
      </c>
      <c r="E3528" s="48">
        <v>2856.78</v>
      </c>
      <c r="F3528" s="48">
        <v>2840.59</v>
      </c>
      <c r="G3528" s="52">
        <v>2840.26</v>
      </c>
      <c r="I3528" s="68"/>
      <c r="J3528" s="69"/>
      <c r="K3528" s="69"/>
      <c r="L3528" s="70"/>
      <c r="M3528" s="70"/>
      <c r="N3528" s="68"/>
      <c r="O3528" s="68"/>
      <c r="P3528" s="70"/>
    </row>
    <row r="3529" spans="1:16" x14ac:dyDescent="0.25">
      <c r="A3529" s="61">
        <v>43735</v>
      </c>
      <c r="B3529" s="64" t="str">
        <f t="shared" si="104"/>
        <v>sexta-feira</v>
      </c>
      <c r="C3529" s="49">
        <v>2.6000000000000002E-2</v>
      </c>
      <c r="D3529" s="51">
        <v>2.7200000000000002E-2</v>
      </c>
      <c r="E3529" s="48">
        <v>2859.86</v>
      </c>
      <c r="F3529" s="48">
        <v>2843.67</v>
      </c>
      <c r="G3529" s="52">
        <v>2843.29</v>
      </c>
      <c r="I3529" s="68"/>
      <c r="J3529" s="69"/>
      <c r="K3529" s="69"/>
      <c r="L3529" s="70"/>
      <c r="M3529" s="70"/>
      <c r="N3529" s="68"/>
      <c r="O3529" s="68"/>
      <c r="P3529" s="70"/>
    </row>
    <row r="3530" spans="1:16" x14ac:dyDescent="0.25">
      <c r="A3530" s="61">
        <v>43738</v>
      </c>
      <c r="B3530" s="64" t="str">
        <f t="shared" si="104"/>
        <v>segunda-feira</v>
      </c>
      <c r="C3530" s="49">
        <v>2.6000000000000002E-2</v>
      </c>
      <c r="D3530" s="51">
        <v>2.7200000000000002E-2</v>
      </c>
      <c r="E3530" s="48">
        <v>2860.18</v>
      </c>
      <c r="F3530" s="48">
        <v>2844.01</v>
      </c>
      <c r="G3530" s="52">
        <v>2843.67</v>
      </c>
      <c r="I3530" s="68"/>
      <c r="J3530" s="69"/>
      <c r="K3530" s="69"/>
      <c r="L3530" s="70"/>
      <c r="M3530" s="70"/>
      <c r="N3530" s="68"/>
      <c r="O3530" s="68"/>
      <c r="P3530" s="70"/>
    </row>
    <row r="3531" spans="1:16" x14ac:dyDescent="0.25">
      <c r="A3531" s="61">
        <v>43739</v>
      </c>
      <c r="B3531" s="64" t="str">
        <f t="shared" si="104"/>
        <v>terça-feira</v>
      </c>
      <c r="C3531" s="49">
        <v>2.6099999999999998E-2</v>
      </c>
      <c r="D3531" s="51">
        <v>2.7300000000000001E-2</v>
      </c>
      <c r="E3531" s="48">
        <v>2859.15</v>
      </c>
      <c r="F3531" s="48">
        <v>2842.99</v>
      </c>
      <c r="G3531" s="52">
        <v>2842.66</v>
      </c>
      <c r="I3531" s="68"/>
      <c r="J3531" s="69"/>
      <c r="K3531" s="69"/>
      <c r="L3531" s="70"/>
      <c r="M3531" s="70"/>
      <c r="N3531" s="68"/>
      <c r="O3531" s="68"/>
      <c r="P3531" s="70"/>
    </row>
    <row r="3532" spans="1:16" x14ac:dyDescent="0.25">
      <c r="A3532" s="61">
        <v>43740</v>
      </c>
      <c r="B3532" s="64" t="str">
        <f t="shared" si="104"/>
        <v>quarta-feira</v>
      </c>
      <c r="C3532" s="49">
        <v>2.6000000000000002E-2</v>
      </c>
      <c r="D3532" s="51">
        <v>2.7200000000000002E-2</v>
      </c>
      <c r="E3532" s="48">
        <v>2860.82</v>
      </c>
      <c r="F3532" s="48">
        <v>2844.67</v>
      </c>
      <c r="G3532" s="52">
        <v>2844.34</v>
      </c>
      <c r="I3532" s="68"/>
      <c r="J3532" s="69"/>
      <c r="K3532" s="69"/>
      <c r="L3532" s="70"/>
      <c r="M3532" s="70"/>
      <c r="N3532" s="68"/>
      <c r="O3532" s="68"/>
      <c r="P3532" s="70"/>
    </row>
    <row r="3533" spans="1:16" x14ac:dyDescent="0.25">
      <c r="A3533" s="61">
        <v>43741</v>
      </c>
      <c r="B3533" s="64" t="str">
        <f t="shared" si="104"/>
        <v>quinta-feira</v>
      </c>
      <c r="C3533" s="49">
        <v>2.5899999999999999E-2</v>
      </c>
      <c r="D3533" s="51">
        <v>2.7099999999999999E-2</v>
      </c>
      <c r="E3533" s="48">
        <v>2862.5</v>
      </c>
      <c r="F3533" s="48">
        <v>2846.34</v>
      </c>
      <c r="G3533" s="52">
        <v>2846.01</v>
      </c>
      <c r="I3533" s="68"/>
      <c r="J3533" s="69"/>
      <c r="K3533" s="69"/>
      <c r="L3533" s="70"/>
      <c r="M3533" s="70"/>
      <c r="N3533" s="68"/>
      <c r="O3533" s="68"/>
      <c r="P3533" s="70"/>
    </row>
    <row r="3534" spans="1:16" x14ac:dyDescent="0.25">
      <c r="A3534" s="61">
        <v>43742</v>
      </c>
      <c r="B3534" s="64" t="str">
        <f t="shared" si="104"/>
        <v>sexta-feira</v>
      </c>
      <c r="C3534" s="49">
        <v>2.5499999999999998E-2</v>
      </c>
      <c r="D3534" s="51">
        <v>2.6699999999999998E-2</v>
      </c>
      <c r="E3534" s="48">
        <v>2868.28</v>
      </c>
      <c r="F3534" s="48">
        <v>2852.1</v>
      </c>
      <c r="G3534" s="52">
        <v>2851.71</v>
      </c>
      <c r="I3534" s="68"/>
      <c r="J3534" s="69"/>
      <c r="K3534" s="69"/>
      <c r="L3534" s="70"/>
      <c r="M3534" s="70"/>
      <c r="N3534" s="68"/>
      <c r="O3534" s="68"/>
      <c r="P3534" s="70"/>
    </row>
    <row r="3535" spans="1:16" x14ac:dyDescent="0.25">
      <c r="A3535" s="61">
        <v>43745</v>
      </c>
      <c r="B3535" s="64" t="str">
        <f t="shared" si="104"/>
        <v>segunda-feira</v>
      </c>
      <c r="C3535" s="49">
        <v>2.5899999999999999E-2</v>
      </c>
      <c r="D3535" s="51">
        <v>2.7099999999999999E-2</v>
      </c>
      <c r="E3535" s="48">
        <v>2863.19</v>
      </c>
      <c r="F3535" s="48">
        <v>2847.06</v>
      </c>
      <c r="G3535" s="52">
        <v>2846.73</v>
      </c>
      <c r="I3535" s="68"/>
      <c r="J3535" s="69"/>
      <c r="K3535" s="69"/>
      <c r="L3535" s="70"/>
      <c r="M3535" s="70"/>
      <c r="N3535" s="68"/>
      <c r="O3535" s="68"/>
      <c r="P3535" s="70"/>
    </row>
    <row r="3536" spans="1:16" x14ac:dyDescent="0.25">
      <c r="A3536" s="61">
        <v>43746</v>
      </c>
      <c r="B3536" s="64" t="str">
        <f t="shared" si="104"/>
        <v>terça-feira</v>
      </c>
      <c r="C3536" s="49">
        <v>2.63E-2</v>
      </c>
      <c r="D3536" s="51">
        <v>2.75E-2</v>
      </c>
      <c r="E3536" s="48">
        <v>2858.12</v>
      </c>
      <c r="F3536" s="48">
        <v>2842.04</v>
      </c>
      <c r="G3536" s="52">
        <v>2841.7</v>
      </c>
      <c r="I3536" s="68"/>
      <c r="J3536" s="69"/>
      <c r="K3536" s="69"/>
      <c r="L3536" s="70"/>
      <c r="M3536" s="70"/>
      <c r="N3536" s="68"/>
      <c r="O3536" s="68"/>
      <c r="P3536" s="70"/>
    </row>
    <row r="3537" spans="1:16" x14ac:dyDescent="0.25">
      <c r="A3537" s="61">
        <v>43747</v>
      </c>
      <c r="B3537" s="64" t="str">
        <f t="shared" si="104"/>
        <v>quarta-feira</v>
      </c>
      <c r="C3537" s="49">
        <v>2.6000000000000002E-2</v>
      </c>
      <c r="D3537" s="51">
        <v>2.7200000000000002E-2</v>
      </c>
      <c r="E3537" s="48">
        <v>2860.81</v>
      </c>
      <c r="F3537" s="48">
        <v>2844.72</v>
      </c>
      <c r="G3537" s="52">
        <v>2844.46</v>
      </c>
      <c r="I3537" s="68"/>
      <c r="J3537" s="69"/>
      <c r="K3537" s="69"/>
      <c r="L3537" s="70"/>
      <c r="M3537" s="70"/>
      <c r="N3537" s="68"/>
      <c r="O3537" s="68"/>
      <c r="P3537" s="70"/>
    </row>
    <row r="3538" spans="1:16" x14ac:dyDescent="0.25">
      <c r="A3538" s="61">
        <v>43748</v>
      </c>
      <c r="B3538" s="64" t="str">
        <f t="shared" si="104"/>
        <v>quinta-feira</v>
      </c>
      <c r="C3538" s="49">
        <v>2.5600000000000001E-2</v>
      </c>
      <c r="D3538" s="51">
        <v>2.6800000000000001E-2</v>
      </c>
      <c r="E3538" s="48">
        <v>2866.45</v>
      </c>
      <c r="F3538" s="48">
        <v>2850.33</v>
      </c>
      <c r="G3538" s="52">
        <v>2850.07</v>
      </c>
      <c r="I3538" s="68"/>
      <c r="J3538" s="69"/>
      <c r="K3538" s="69"/>
      <c r="L3538" s="70"/>
      <c r="M3538" s="70"/>
      <c r="N3538" s="68"/>
      <c r="O3538" s="68"/>
      <c r="P3538" s="70"/>
    </row>
    <row r="3539" spans="1:16" x14ac:dyDescent="0.25">
      <c r="A3539" s="61">
        <v>43749</v>
      </c>
      <c r="B3539" s="64" t="str">
        <f t="shared" si="104"/>
        <v>sexta-feira</v>
      </c>
      <c r="C3539" s="49">
        <v>2.4500000000000001E-2</v>
      </c>
      <c r="D3539" s="51">
        <v>2.5699999999999997E-2</v>
      </c>
      <c r="E3539" s="48">
        <v>2881.48</v>
      </c>
      <c r="F3539" s="48">
        <v>2865.27</v>
      </c>
      <c r="G3539" s="52">
        <v>2865.1</v>
      </c>
      <c r="I3539" s="68"/>
      <c r="J3539" s="69"/>
      <c r="K3539" s="69"/>
      <c r="L3539" s="70"/>
      <c r="M3539" s="70"/>
      <c r="N3539" s="68"/>
      <c r="O3539" s="68"/>
      <c r="P3539" s="70"/>
    </row>
    <row r="3540" spans="1:16" x14ac:dyDescent="0.25">
      <c r="A3540" s="61">
        <v>43752</v>
      </c>
      <c r="B3540" s="64" t="str">
        <f t="shared" si="104"/>
        <v>segunda-feira</v>
      </c>
      <c r="C3540" s="49">
        <v>2.4E-2</v>
      </c>
      <c r="D3540" s="51">
        <v>2.52E-2</v>
      </c>
      <c r="E3540" s="48">
        <v>2888.5</v>
      </c>
      <c r="F3540" s="48">
        <v>2872.26</v>
      </c>
      <c r="G3540" s="52">
        <v>2872.02</v>
      </c>
      <c r="I3540" s="68"/>
      <c r="J3540" s="69"/>
      <c r="K3540" s="69"/>
      <c r="L3540" s="70"/>
      <c r="M3540" s="70"/>
      <c r="N3540" s="68"/>
      <c r="O3540" s="68"/>
      <c r="P3540" s="70"/>
    </row>
    <row r="3541" spans="1:16" x14ac:dyDescent="0.25">
      <c r="A3541" s="61">
        <v>43753</v>
      </c>
      <c r="B3541" s="64" t="str">
        <f t="shared" si="104"/>
        <v>terça-feira</v>
      </c>
      <c r="C3541" s="49">
        <v>2.3099999999999999E-2</v>
      </c>
      <c r="D3541" s="51">
        <v>2.4300000000000002E-2</v>
      </c>
      <c r="E3541" s="48">
        <v>2901.07</v>
      </c>
      <c r="F3541" s="48">
        <v>2884.76</v>
      </c>
      <c r="G3541" s="52">
        <v>2884.43</v>
      </c>
      <c r="I3541" s="68"/>
      <c r="J3541" s="69"/>
      <c r="K3541" s="69"/>
      <c r="L3541" s="70"/>
      <c r="M3541" s="70"/>
      <c r="N3541" s="68"/>
      <c r="O3541" s="68"/>
      <c r="P3541" s="70"/>
    </row>
    <row r="3542" spans="1:16" x14ac:dyDescent="0.25">
      <c r="A3542" s="61">
        <v>43754</v>
      </c>
      <c r="B3542" s="64" t="str">
        <f t="shared" si="104"/>
        <v>quarta-feira</v>
      </c>
      <c r="C3542" s="49">
        <v>2.35E-2</v>
      </c>
      <c r="D3542" s="51">
        <v>2.4700000000000003E-2</v>
      </c>
      <c r="E3542" s="48">
        <v>2895.94</v>
      </c>
      <c r="F3542" s="48">
        <v>2879.68</v>
      </c>
      <c r="G3542" s="52">
        <v>2879.35</v>
      </c>
      <c r="I3542" s="68"/>
      <c r="J3542" s="69"/>
      <c r="K3542" s="69"/>
      <c r="L3542" s="70"/>
      <c r="M3542" s="70"/>
      <c r="N3542" s="68"/>
      <c r="O3542" s="68"/>
      <c r="P3542" s="70"/>
    </row>
    <row r="3543" spans="1:16" x14ac:dyDescent="0.25">
      <c r="A3543" s="61">
        <v>43755</v>
      </c>
      <c r="B3543" s="64" t="str">
        <f t="shared" si="104"/>
        <v>quinta-feira</v>
      </c>
      <c r="C3543" s="49">
        <v>2.2799999999999997E-2</v>
      </c>
      <c r="D3543" s="51">
        <v>2.4E-2</v>
      </c>
      <c r="E3543" s="48">
        <v>2905.8</v>
      </c>
      <c r="F3543" s="48">
        <v>2889.48</v>
      </c>
      <c r="G3543" s="52">
        <v>2889.15</v>
      </c>
      <c r="I3543" s="68"/>
      <c r="J3543" s="69"/>
      <c r="K3543" s="69"/>
      <c r="L3543" s="70"/>
      <c r="M3543" s="70"/>
      <c r="N3543" s="68"/>
      <c r="O3543" s="68"/>
      <c r="P3543" s="70"/>
    </row>
    <row r="3544" spans="1:16" x14ac:dyDescent="0.25">
      <c r="A3544" s="61">
        <v>43756</v>
      </c>
      <c r="B3544" s="64" t="str">
        <f t="shared" si="104"/>
        <v>sexta-feira</v>
      </c>
      <c r="C3544" s="49">
        <v>2.2200000000000001E-2</v>
      </c>
      <c r="D3544" s="51">
        <v>2.3399999999999997E-2</v>
      </c>
      <c r="E3544" s="48">
        <v>2914.42</v>
      </c>
      <c r="F3544" s="48">
        <v>2898.06</v>
      </c>
      <c r="G3544" s="52">
        <v>2897.63</v>
      </c>
      <c r="I3544" s="68"/>
      <c r="J3544" s="69"/>
      <c r="K3544" s="69"/>
      <c r="L3544" s="70"/>
      <c r="M3544" s="70"/>
      <c r="N3544" s="68"/>
      <c r="O3544" s="68"/>
      <c r="P3544" s="70"/>
    </row>
    <row r="3545" spans="1:16" x14ac:dyDescent="0.25">
      <c r="A3545" s="61">
        <v>43759</v>
      </c>
      <c r="B3545" s="64" t="str">
        <f t="shared" si="104"/>
        <v>segunda-feira</v>
      </c>
      <c r="C3545" s="49">
        <v>2.23E-2</v>
      </c>
      <c r="D3545" s="51">
        <v>2.35E-2</v>
      </c>
      <c r="E3545" s="48">
        <v>2913.36</v>
      </c>
      <c r="F3545" s="48">
        <v>2897.02</v>
      </c>
      <c r="G3545" s="52">
        <v>2896.7</v>
      </c>
      <c r="I3545" s="68"/>
      <c r="J3545" s="69"/>
      <c r="K3545" s="69"/>
      <c r="L3545" s="70"/>
      <c r="M3545" s="70"/>
      <c r="N3545" s="68"/>
      <c r="O3545" s="68"/>
      <c r="P3545" s="70"/>
    </row>
    <row r="3546" spans="1:16" x14ac:dyDescent="0.25">
      <c r="A3546" s="61">
        <v>43760</v>
      </c>
      <c r="B3546" s="64" t="str">
        <f t="shared" si="104"/>
        <v>terça-feira</v>
      </c>
      <c r="C3546" s="49">
        <v>2.2400000000000003E-2</v>
      </c>
      <c r="D3546" s="51">
        <v>2.3599999999999999E-2</v>
      </c>
      <c r="E3546" s="48">
        <v>2912.31</v>
      </c>
      <c r="F3546" s="48">
        <v>2895.99</v>
      </c>
      <c r="G3546" s="52">
        <v>2895.67</v>
      </c>
      <c r="I3546" s="68"/>
      <c r="J3546" s="69"/>
      <c r="K3546" s="69"/>
      <c r="L3546" s="70"/>
      <c r="M3546" s="70"/>
      <c r="N3546" s="68"/>
      <c r="O3546" s="68"/>
      <c r="P3546" s="70"/>
    </row>
    <row r="3547" spans="1:16" x14ac:dyDescent="0.25">
      <c r="A3547" s="61">
        <v>43761</v>
      </c>
      <c r="B3547" s="64" t="str">
        <f t="shared" si="104"/>
        <v>quarta-feira</v>
      </c>
      <c r="C3547" s="49">
        <v>2.2499999999999999E-2</v>
      </c>
      <c r="D3547" s="51">
        <v>2.3700000000000002E-2</v>
      </c>
      <c r="E3547" s="48">
        <v>2911.43</v>
      </c>
      <c r="F3547" s="48">
        <v>2895.13</v>
      </c>
      <c r="G3547" s="52">
        <v>2894.79</v>
      </c>
      <c r="I3547" s="68"/>
      <c r="J3547" s="69"/>
      <c r="K3547" s="69"/>
      <c r="L3547" s="70"/>
      <c r="M3547" s="70"/>
      <c r="N3547" s="68"/>
      <c r="O3547" s="68"/>
      <c r="P3547" s="70"/>
    </row>
    <row r="3548" spans="1:16" x14ac:dyDescent="0.25">
      <c r="A3548" s="61">
        <v>43762</v>
      </c>
      <c r="B3548" s="64" t="str">
        <f t="shared" si="104"/>
        <v>quinta-feira</v>
      </c>
      <c r="C3548" s="49">
        <v>2.23E-2</v>
      </c>
      <c r="D3548" s="51">
        <v>2.35E-2</v>
      </c>
      <c r="E3548" s="48">
        <v>2914.49</v>
      </c>
      <c r="F3548" s="48">
        <v>2898.18</v>
      </c>
      <c r="G3548" s="52">
        <v>2897.84</v>
      </c>
      <c r="I3548" s="68"/>
      <c r="J3548" s="69"/>
      <c r="K3548" s="69"/>
      <c r="L3548" s="70"/>
      <c r="M3548" s="70"/>
      <c r="N3548" s="68"/>
      <c r="O3548" s="68"/>
      <c r="P3548" s="70"/>
    </row>
    <row r="3549" spans="1:16" x14ac:dyDescent="0.25">
      <c r="A3549" s="61">
        <v>43763</v>
      </c>
      <c r="B3549" s="64" t="str">
        <f t="shared" si="104"/>
        <v>sexta-feira</v>
      </c>
      <c r="C3549" s="49">
        <v>2.1899999999999999E-2</v>
      </c>
      <c r="D3549" s="51">
        <v>2.3099999999999999E-2</v>
      </c>
      <c r="E3549" s="48">
        <v>2920.42</v>
      </c>
      <c r="F3549" s="48">
        <v>2904.09</v>
      </c>
      <c r="G3549" s="52">
        <v>2903.6</v>
      </c>
      <c r="I3549" s="68"/>
      <c r="J3549" s="69"/>
      <c r="K3549" s="69"/>
      <c r="L3549" s="70"/>
      <c r="M3549" s="70"/>
      <c r="N3549" s="68"/>
      <c r="O3549" s="68"/>
      <c r="P3549" s="70"/>
    </row>
    <row r="3550" spans="1:16" x14ac:dyDescent="0.25">
      <c r="A3550" s="61">
        <v>43766</v>
      </c>
      <c r="B3550" s="64" t="str">
        <f t="shared" si="104"/>
        <v>segunda-feira</v>
      </c>
      <c r="C3550" s="49">
        <v>2.2000000000000002E-2</v>
      </c>
      <c r="D3550" s="51">
        <v>2.3199999999999998E-2</v>
      </c>
      <c r="E3550" s="48">
        <v>2919.38</v>
      </c>
      <c r="F3550" s="48">
        <v>2903.07</v>
      </c>
      <c r="G3550" s="52">
        <v>2902.74</v>
      </c>
      <c r="I3550" s="68"/>
      <c r="J3550" s="69"/>
      <c r="K3550" s="69"/>
      <c r="L3550" s="70"/>
      <c r="M3550" s="70"/>
      <c r="N3550" s="68"/>
      <c r="O3550" s="68"/>
      <c r="P3550" s="70"/>
    </row>
    <row r="3551" spans="1:16" x14ac:dyDescent="0.25">
      <c r="A3551" s="61">
        <v>43767</v>
      </c>
      <c r="B3551" s="64" t="str">
        <f t="shared" si="104"/>
        <v>terça-feira</v>
      </c>
      <c r="C3551" s="49">
        <v>2.12E-2</v>
      </c>
      <c r="D3551" s="51">
        <v>2.2400000000000003E-2</v>
      </c>
      <c r="E3551" s="48">
        <v>2930.64</v>
      </c>
      <c r="F3551" s="48">
        <v>2914.27</v>
      </c>
      <c r="G3551" s="52">
        <v>2913.93</v>
      </c>
      <c r="I3551" s="68"/>
      <c r="J3551" s="69"/>
      <c r="K3551" s="69"/>
      <c r="L3551" s="70"/>
      <c r="M3551" s="70"/>
      <c r="N3551" s="68"/>
      <c r="O3551" s="68"/>
      <c r="P3551" s="70"/>
    </row>
    <row r="3552" spans="1:16" x14ac:dyDescent="0.25">
      <c r="A3552" s="61">
        <v>43768</v>
      </c>
      <c r="B3552" s="64" t="str">
        <f t="shared" si="104"/>
        <v>quarta-feira</v>
      </c>
      <c r="C3552" s="49">
        <v>2.1000000000000001E-2</v>
      </c>
      <c r="D3552" s="51">
        <v>2.2200000000000001E-2</v>
      </c>
      <c r="E3552" s="48">
        <v>2933.69</v>
      </c>
      <c r="F3552" s="48">
        <v>2917.32</v>
      </c>
      <c r="G3552" s="52">
        <v>2916.99</v>
      </c>
      <c r="I3552" s="68"/>
      <c r="J3552" s="69"/>
      <c r="K3552" s="69"/>
      <c r="L3552" s="70"/>
      <c r="M3552" s="70"/>
      <c r="N3552" s="68"/>
      <c r="O3552" s="68"/>
      <c r="P3552" s="70"/>
    </row>
    <row r="3553" spans="1:16" x14ac:dyDescent="0.25">
      <c r="A3553" s="61">
        <v>43769</v>
      </c>
      <c r="B3553" s="64" t="str">
        <f t="shared" si="104"/>
        <v>quinta-feira</v>
      </c>
      <c r="C3553" s="49">
        <v>2.0099999999999996E-2</v>
      </c>
      <c r="D3553" s="51">
        <v>2.1299999999999999E-2</v>
      </c>
      <c r="E3553" s="48">
        <v>2946.36</v>
      </c>
      <c r="F3553" s="48">
        <v>2929.91</v>
      </c>
      <c r="G3553" s="52">
        <v>2929.59</v>
      </c>
      <c r="I3553" s="68"/>
      <c r="J3553" s="69"/>
      <c r="K3553" s="69"/>
      <c r="L3553" s="70"/>
      <c r="M3553" s="70"/>
      <c r="N3553" s="68"/>
      <c r="O3553" s="68"/>
      <c r="P3553" s="70"/>
    </row>
    <row r="3554" spans="1:16" x14ac:dyDescent="0.25">
      <c r="A3554" s="61">
        <v>43770</v>
      </c>
      <c r="B3554" s="64" t="str">
        <f t="shared" si="104"/>
        <v>sexta-feira</v>
      </c>
      <c r="C3554" s="49">
        <v>2.0199999999999999E-2</v>
      </c>
      <c r="D3554" s="51">
        <v>2.1400000000000002E-2</v>
      </c>
      <c r="E3554" s="48">
        <v>2945.45</v>
      </c>
      <c r="F3554" s="48">
        <v>2929.01</v>
      </c>
      <c r="G3554" s="52">
        <v>2928.54</v>
      </c>
      <c r="I3554" s="68"/>
      <c r="J3554" s="69"/>
      <c r="K3554" s="69"/>
      <c r="L3554" s="70"/>
      <c r="M3554" s="70"/>
      <c r="N3554" s="68"/>
      <c r="O3554" s="68"/>
      <c r="P3554" s="70"/>
    </row>
    <row r="3555" spans="1:16" x14ac:dyDescent="0.25">
      <c r="A3555" s="61">
        <v>43773</v>
      </c>
      <c r="B3555" s="64" t="str">
        <f t="shared" si="104"/>
        <v>segunda-feira</v>
      </c>
      <c r="C3555" s="49">
        <v>1.9900000000000001E-2</v>
      </c>
      <c r="D3555" s="51">
        <v>2.1099999999999997E-2</v>
      </c>
      <c r="E3555" s="48">
        <v>2949.88</v>
      </c>
      <c r="F3555" s="48">
        <v>2933.43</v>
      </c>
      <c r="G3555" s="52">
        <v>2933.11</v>
      </c>
      <c r="I3555" s="68"/>
      <c r="J3555" s="69"/>
      <c r="K3555" s="69"/>
      <c r="L3555" s="70"/>
      <c r="M3555" s="70"/>
      <c r="N3555" s="68"/>
      <c r="O3555" s="68"/>
      <c r="P3555" s="70"/>
    </row>
    <row r="3556" spans="1:16" x14ac:dyDescent="0.25">
      <c r="A3556" s="61">
        <v>43774</v>
      </c>
      <c r="B3556" s="64" t="str">
        <f t="shared" si="104"/>
        <v>terça-feira</v>
      </c>
      <c r="C3556" s="49">
        <v>2.0899999999999998E-2</v>
      </c>
      <c r="D3556" s="51">
        <v>2.2099999999999998E-2</v>
      </c>
      <c r="E3556" s="48">
        <v>2936.48</v>
      </c>
      <c r="F3556" s="48">
        <v>2920.14</v>
      </c>
      <c r="G3556" s="52">
        <v>2919.81</v>
      </c>
      <c r="I3556" s="68"/>
      <c r="J3556" s="69"/>
      <c r="K3556" s="69"/>
      <c r="L3556" s="70"/>
      <c r="M3556" s="70"/>
      <c r="N3556" s="68"/>
      <c r="O3556" s="68"/>
      <c r="P3556" s="70"/>
    </row>
    <row r="3557" spans="1:16" x14ac:dyDescent="0.25">
      <c r="A3557" s="61">
        <v>43775</v>
      </c>
      <c r="B3557" s="64" t="str">
        <f t="shared" si="104"/>
        <v>quarta-feira</v>
      </c>
      <c r="C3557" s="49">
        <v>2.1099999999999997E-2</v>
      </c>
      <c r="D3557" s="51">
        <v>2.23E-2</v>
      </c>
      <c r="E3557" s="48">
        <v>2934.07</v>
      </c>
      <c r="F3557" s="48">
        <v>2917.76</v>
      </c>
      <c r="G3557" s="52">
        <v>2917.43</v>
      </c>
      <c r="I3557" s="68"/>
      <c r="J3557" s="69"/>
      <c r="K3557" s="69"/>
      <c r="L3557" s="70"/>
      <c r="M3557" s="70"/>
      <c r="N3557" s="68"/>
      <c r="O3557" s="68"/>
      <c r="P3557" s="70"/>
    </row>
    <row r="3558" spans="1:16" x14ac:dyDescent="0.25">
      <c r="A3558" s="61">
        <v>43776</v>
      </c>
      <c r="B3558" s="64" t="str">
        <f t="shared" si="104"/>
        <v>quinta-feira</v>
      </c>
      <c r="C3558" s="49">
        <v>2.0899999999999998E-2</v>
      </c>
      <c r="D3558" s="51">
        <v>2.2099999999999998E-2</v>
      </c>
      <c r="E3558" s="48">
        <v>2937.57</v>
      </c>
      <c r="F3558" s="48">
        <v>2921.25</v>
      </c>
      <c r="G3558" s="52">
        <v>2920.9</v>
      </c>
      <c r="I3558" s="68"/>
      <c r="J3558" s="69"/>
      <c r="K3558" s="69"/>
      <c r="L3558" s="70"/>
      <c r="M3558" s="70"/>
      <c r="N3558" s="68"/>
      <c r="O3558" s="68"/>
      <c r="P3558" s="70"/>
    </row>
    <row r="3559" spans="1:16" x14ac:dyDescent="0.25">
      <c r="A3559" s="61">
        <v>43777</v>
      </c>
      <c r="B3559" s="64" t="str">
        <f t="shared" si="104"/>
        <v>sexta-feira</v>
      </c>
      <c r="C3559" s="49">
        <v>2.18E-2</v>
      </c>
      <c r="D3559" s="51">
        <v>2.3E-2</v>
      </c>
      <c r="E3559" s="48">
        <v>2925.85</v>
      </c>
      <c r="F3559" s="48">
        <v>2909.63</v>
      </c>
      <c r="G3559" s="52">
        <v>2909.08</v>
      </c>
      <c r="I3559" s="68"/>
      <c r="J3559" s="69"/>
      <c r="K3559" s="69"/>
      <c r="L3559" s="70"/>
      <c r="M3559" s="70"/>
      <c r="N3559" s="68"/>
      <c r="O3559" s="68"/>
      <c r="P3559" s="70"/>
    </row>
    <row r="3560" spans="1:16" x14ac:dyDescent="0.25">
      <c r="A3560" s="61">
        <v>43780</v>
      </c>
      <c r="B3560" s="64" t="str">
        <f t="shared" si="104"/>
        <v>segunda-feira</v>
      </c>
      <c r="C3560" s="49">
        <v>2.1899999999999999E-2</v>
      </c>
      <c r="D3560" s="51">
        <v>2.3099999999999999E-2</v>
      </c>
      <c r="E3560" s="48">
        <v>2924.84</v>
      </c>
      <c r="F3560" s="48">
        <v>2908.64</v>
      </c>
      <c r="G3560" s="52">
        <v>2908.28</v>
      </c>
      <c r="I3560" s="68"/>
      <c r="J3560" s="69"/>
      <c r="K3560" s="69"/>
      <c r="L3560" s="70"/>
      <c r="M3560" s="70"/>
      <c r="N3560" s="68"/>
      <c r="O3560" s="68"/>
      <c r="P3560" s="70"/>
    </row>
    <row r="3561" spans="1:16" x14ac:dyDescent="0.25">
      <c r="A3561" s="61">
        <v>43781</v>
      </c>
      <c r="B3561" s="64" t="str">
        <f t="shared" si="104"/>
        <v>terça-feira</v>
      </c>
      <c r="C3561" s="49">
        <v>2.1700000000000001E-2</v>
      </c>
      <c r="D3561" s="51">
        <v>2.29E-2</v>
      </c>
      <c r="E3561" s="48">
        <v>2927.9</v>
      </c>
      <c r="F3561" s="48">
        <v>2911.69</v>
      </c>
      <c r="G3561" s="52">
        <v>2911.33</v>
      </c>
      <c r="I3561" s="68"/>
      <c r="J3561" s="69"/>
      <c r="K3561" s="69"/>
      <c r="L3561" s="70"/>
      <c r="M3561" s="70"/>
      <c r="N3561" s="68"/>
      <c r="O3561" s="68"/>
      <c r="P3561" s="70"/>
    </row>
    <row r="3562" spans="1:16" x14ac:dyDescent="0.25">
      <c r="A3562" s="61">
        <v>43782</v>
      </c>
      <c r="B3562" s="64" t="str">
        <f t="shared" si="104"/>
        <v>quarta-feira</v>
      </c>
      <c r="C3562" s="49">
        <v>2.1899999999999999E-2</v>
      </c>
      <c r="D3562" s="51">
        <v>2.3099999999999999E-2</v>
      </c>
      <c r="E3562" s="48">
        <v>2925.53</v>
      </c>
      <c r="F3562" s="48">
        <v>2909.35</v>
      </c>
      <c r="G3562" s="52">
        <v>2909</v>
      </c>
      <c r="I3562" s="68"/>
      <c r="J3562" s="69"/>
      <c r="K3562" s="69"/>
      <c r="L3562" s="70"/>
      <c r="M3562" s="70"/>
      <c r="N3562" s="68"/>
      <c r="O3562" s="68"/>
      <c r="P3562" s="70"/>
    </row>
    <row r="3563" spans="1:16" x14ac:dyDescent="0.25">
      <c r="A3563" s="61">
        <v>43783</v>
      </c>
      <c r="B3563" s="64" t="str">
        <f t="shared" si="104"/>
        <v>quinta-feira</v>
      </c>
      <c r="C3563" s="49">
        <v>2.2099999999999998E-2</v>
      </c>
      <c r="D3563" s="51">
        <v>2.3300000000000001E-2</v>
      </c>
      <c r="E3563" s="48">
        <v>2924.35</v>
      </c>
      <c r="F3563" s="48">
        <v>2908.19</v>
      </c>
      <c r="G3563" s="52">
        <v>2906.66</v>
      </c>
      <c r="I3563" s="68"/>
      <c r="J3563" s="69"/>
      <c r="K3563" s="69"/>
      <c r="L3563" s="70"/>
      <c r="M3563" s="70"/>
      <c r="N3563" s="68"/>
      <c r="O3563" s="68"/>
      <c r="P3563" s="70"/>
    </row>
    <row r="3564" spans="1:16" x14ac:dyDescent="0.25">
      <c r="A3564" s="61">
        <v>43787</v>
      </c>
      <c r="B3564" s="64" t="str">
        <f t="shared" si="104"/>
        <v>segunda-feira</v>
      </c>
      <c r="C3564" s="49">
        <v>2.1600000000000001E-2</v>
      </c>
      <c r="D3564" s="51">
        <v>2.2799999999999997E-2</v>
      </c>
      <c r="E3564" s="48">
        <v>2931.75</v>
      </c>
      <c r="F3564" s="48">
        <v>2915.56</v>
      </c>
      <c r="G3564" s="52">
        <v>2914.91</v>
      </c>
      <c r="I3564" s="68"/>
      <c r="J3564" s="69"/>
      <c r="K3564" s="69"/>
      <c r="L3564" s="70"/>
      <c r="M3564" s="70"/>
      <c r="N3564" s="68"/>
      <c r="O3564" s="68"/>
      <c r="P3564" s="70"/>
    </row>
    <row r="3565" spans="1:16" x14ac:dyDescent="0.25">
      <c r="A3565" s="61">
        <v>43788</v>
      </c>
      <c r="B3565" s="64" t="str">
        <f t="shared" si="104"/>
        <v>terça-feira</v>
      </c>
      <c r="C3565" s="49">
        <v>2.2200000000000001E-2</v>
      </c>
      <c r="D3565" s="51">
        <v>2.3399999999999997E-2</v>
      </c>
      <c r="E3565" s="48">
        <v>2924.93</v>
      </c>
      <c r="F3565" s="48">
        <v>2908.81</v>
      </c>
      <c r="G3565" s="52">
        <v>2907.5</v>
      </c>
      <c r="I3565" s="68"/>
      <c r="J3565" s="69"/>
      <c r="K3565" s="69"/>
      <c r="L3565" s="70"/>
      <c r="M3565" s="70"/>
      <c r="N3565" s="68"/>
      <c r="O3565" s="68"/>
      <c r="P3565" s="70"/>
    </row>
    <row r="3566" spans="1:16" x14ac:dyDescent="0.25">
      <c r="A3566" s="61">
        <v>43790</v>
      </c>
      <c r="B3566" s="64" t="str">
        <f t="shared" si="104"/>
        <v>quinta-feira</v>
      </c>
      <c r="C3566" s="49">
        <v>2.2499999999999999E-2</v>
      </c>
      <c r="D3566" s="51">
        <v>2.3700000000000002E-2</v>
      </c>
      <c r="E3566" s="48">
        <v>2921.53</v>
      </c>
      <c r="F3566" s="48">
        <v>2905.45</v>
      </c>
      <c r="G3566" s="52">
        <v>2904.79</v>
      </c>
      <c r="I3566" s="68"/>
      <c r="J3566" s="69"/>
      <c r="K3566" s="69"/>
      <c r="L3566" s="70"/>
      <c r="M3566" s="70"/>
      <c r="N3566" s="68"/>
      <c r="O3566" s="68"/>
      <c r="P3566" s="70"/>
    </row>
    <row r="3567" spans="1:16" x14ac:dyDescent="0.25">
      <c r="A3567" s="61">
        <v>43791</v>
      </c>
      <c r="B3567" s="64" t="str">
        <f t="shared" si="104"/>
        <v>sexta-feira</v>
      </c>
      <c r="C3567" s="49">
        <v>2.2499999999999999E-2</v>
      </c>
      <c r="D3567" s="51">
        <v>2.3700000000000002E-2</v>
      </c>
      <c r="E3567" s="48">
        <v>2922.96</v>
      </c>
      <c r="F3567" s="48">
        <v>2906.88</v>
      </c>
      <c r="G3567" s="52">
        <v>2905.45</v>
      </c>
      <c r="I3567" s="68"/>
      <c r="J3567" s="69"/>
      <c r="K3567" s="69"/>
      <c r="L3567" s="70"/>
      <c r="M3567" s="70"/>
      <c r="N3567" s="68"/>
      <c r="O3567" s="68"/>
      <c r="P3567" s="70"/>
    </row>
    <row r="3568" spans="1:16" x14ac:dyDescent="0.25">
      <c r="A3568" s="61">
        <v>43794</v>
      </c>
      <c r="B3568" s="64" t="str">
        <f t="shared" si="104"/>
        <v>segunda-feira</v>
      </c>
      <c r="C3568" s="49">
        <v>2.2200000000000001E-2</v>
      </c>
      <c r="D3568" s="51">
        <v>2.3399999999999997E-2</v>
      </c>
      <c r="E3568" s="48">
        <v>2927.85</v>
      </c>
      <c r="F3568" s="48">
        <v>2911.76</v>
      </c>
      <c r="G3568" s="52">
        <v>2911.08</v>
      </c>
      <c r="I3568" s="68"/>
      <c r="J3568" s="69"/>
      <c r="K3568" s="69"/>
      <c r="L3568" s="70"/>
      <c r="M3568" s="70"/>
      <c r="N3568" s="68"/>
      <c r="O3568" s="68"/>
      <c r="P3568" s="70"/>
    </row>
    <row r="3569" spans="1:16" x14ac:dyDescent="0.25">
      <c r="A3569" s="61">
        <v>43795</v>
      </c>
      <c r="B3569" s="64" t="str">
        <f t="shared" si="104"/>
        <v>terça-feira</v>
      </c>
      <c r="C3569" s="49">
        <v>2.3700000000000002E-2</v>
      </c>
      <c r="D3569" s="51">
        <v>2.4900000000000002E-2</v>
      </c>
      <c r="E3569" s="48">
        <v>2908.43</v>
      </c>
      <c r="F3569" s="48">
        <v>2892.48</v>
      </c>
      <c r="G3569" s="52">
        <v>2891.79</v>
      </c>
      <c r="I3569" s="68"/>
      <c r="J3569" s="69"/>
      <c r="K3569" s="69"/>
      <c r="L3569" s="70"/>
      <c r="M3569" s="70"/>
      <c r="N3569" s="68"/>
      <c r="O3569" s="68"/>
      <c r="P3569" s="70"/>
    </row>
    <row r="3570" spans="1:16" x14ac:dyDescent="0.25">
      <c r="A3570" s="61">
        <v>43796</v>
      </c>
      <c r="B3570" s="64" t="str">
        <f t="shared" si="104"/>
        <v>quarta-feira</v>
      </c>
      <c r="C3570" s="49">
        <v>2.3599999999999999E-2</v>
      </c>
      <c r="D3570" s="51">
        <v>2.4799999999999999E-2</v>
      </c>
      <c r="E3570" s="48">
        <v>2910.44</v>
      </c>
      <c r="F3570" s="48">
        <v>2894.48</v>
      </c>
      <c r="G3570" s="52">
        <v>2893.8</v>
      </c>
      <c r="I3570" s="68"/>
      <c r="J3570" s="69"/>
      <c r="K3570" s="69"/>
      <c r="L3570" s="70"/>
      <c r="M3570" s="70"/>
      <c r="N3570" s="68"/>
      <c r="O3570" s="68"/>
      <c r="P3570" s="70"/>
    </row>
    <row r="3571" spans="1:16" x14ac:dyDescent="0.25">
      <c r="A3571" s="61">
        <v>43797</v>
      </c>
      <c r="B3571" s="64" t="str">
        <f t="shared" si="104"/>
        <v>quinta-feira</v>
      </c>
      <c r="C3571" s="49">
        <v>2.46E-2</v>
      </c>
      <c r="D3571" s="51">
        <v>2.58E-2</v>
      </c>
      <c r="E3571" s="48">
        <v>2897.82</v>
      </c>
      <c r="F3571" s="48">
        <v>2881.97</v>
      </c>
      <c r="G3571" s="52">
        <v>2881.28</v>
      </c>
      <c r="I3571" s="68"/>
      <c r="J3571" s="69"/>
      <c r="K3571" s="69"/>
      <c r="L3571" s="70"/>
      <c r="M3571" s="70"/>
      <c r="N3571" s="68"/>
      <c r="O3571" s="68"/>
      <c r="P3571" s="70"/>
    </row>
    <row r="3572" spans="1:16" x14ac:dyDescent="0.25">
      <c r="A3572" s="61">
        <v>43798</v>
      </c>
      <c r="B3572" s="64" t="str">
        <f t="shared" si="104"/>
        <v>sexta-feira</v>
      </c>
      <c r="C3572" s="49">
        <v>2.35E-2</v>
      </c>
      <c r="D3572" s="51">
        <v>2.4700000000000003E-2</v>
      </c>
      <c r="E3572" s="48">
        <v>2913.93</v>
      </c>
      <c r="F3572" s="48">
        <v>2897.99</v>
      </c>
      <c r="G3572" s="52">
        <v>2896.5</v>
      </c>
      <c r="I3572" s="68"/>
      <c r="J3572" s="69"/>
      <c r="K3572" s="69"/>
      <c r="L3572" s="70"/>
      <c r="M3572" s="70"/>
      <c r="N3572" s="68"/>
      <c r="O3572" s="68"/>
      <c r="P3572" s="70"/>
    </row>
    <row r="3573" spans="1:16" x14ac:dyDescent="0.25">
      <c r="A3573" s="61">
        <v>43801</v>
      </c>
      <c r="B3573" s="64" t="str">
        <f t="shared" si="104"/>
        <v>segunda-feira</v>
      </c>
      <c r="C3573" s="49">
        <v>2.41E-2</v>
      </c>
      <c r="D3573" s="51">
        <v>2.53E-2</v>
      </c>
      <c r="E3573" s="48">
        <v>2906.63</v>
      </c>
      <c r="F3573" s="48">
        <v>2890.75</v>
      </c>
      <c r="G3573" s="52">
        <v>2890.06</v>
      </c>
      <c r="I3573" s="68"/>
      <c r="J3573" s="69"/>
      <c r="K3573" s="69"/>
      <c r="L3573" s="70"/>
      <c r="M3573" s="70"/>
      <c r="N3573" s="68"/>
      <c r="O3573" s="68"/>
      <c r="P3573" s="70"/>
    </row>
    <row r="3574" spans="1:16" x14ac:dyDescent="0.25">
      <c r="A3574" s="61">
        <v>43802</v>
      </c>
      <c r="B3574" s="64" t="str">
        <f t="shared" si="104"/>
        <v>terça-feira</v>
      </c>
      <c r="C3574" s="49">
        <v>2.41E-2</v>
      </c>
      <c r="D3574" s="51">
        <v>2.53E-2</v>
      </c>
      <c r="E3574" s="48">
        <v>2907.31</v>
      </c>
      <c r="F3574" s="48">
        <v>2891.44</v>
      </c>
      <c r="G3574" s="52">
        <v>2890.75</v>
      </c>
      <c r="I3574" s="68"/>
      <c r="J3574" s="69"/>
      <c r="K3574" s="69"/>
      <c r="L3574" s="70"/>
      <c r="M3574" s="70"/>
      <c r="N3574" s="68"/>
      <c r="O3574" s="68"/>
      <c r="P3574" s="70"/>
    </row>
    <row r="3575" spans="1:16" x14ac:dyDescent="0.25">
      <c r="A3575" s="61">
        <v>43803</v>
      </c>
      <c r="B3575" s="64" t="str">
        <f t="shared" si="104"/>
        <v>quarta-feira</v>
      </c>
      <c r="C3575" s="49">
        <v>2.3399999999999997E-2</v>
      </c>
      <c r="D3575" s="51">
        <v>2.46E-2</v>
      </c>
      <c r="E3575" s="48">
        <v>2917.29</v>
      </c>
      <c r="F3575" s="48">
        <v>2901.37</v>
      </c>
      <c r="G3575" s="52">
        <v>2900.68</v>
      </c>
      <c r="I3575" s="68"/>
      <c r="J3575" s="69"/>
      <c r="K3575" s="69"/>
      <c r="L3575" s="70"/>
      <c r="M3575" s="70"/>
      <c r="N3575" s="68"/>
      <c r="O3575" s="68"/>
      <c r="P3575" s="70"/>
    </row>
    <row r="3576" spans="1:16" x14ac:dyDescent="0.25">
      <c r="A3576" s="61">
        <v>43804</v>
      </c>
      <c r="B3576" s="64" t="str">
        <f t="shared" si="104"/>
        <v>quinta-feira</v>
      </c>
      <c r="C3576" s="49">
        <v>2.3E-2</v>
      </c>
      <c r="D3576" s="51">
        <v>2.4199999999999999E-2</v>
      </c>
      <c r="E3576" s="48">
        <v>2923.3</v>
      </c>
      <c r="F3576" s="48">
        <v>2907.35</v>
      </c>
      <c r="G3576" s="52">
        <v>2906.67</v>
      </c>
      <c r="I3576" s="68"/>
      <c r="J3576" s="69"/>
      <c r="K3576" s="69"/>
      <c r="L3576" s="70"/>
      <c r="M3576" s="70"/>
      <c r="N3576" s="68"/>
      <c r="O3576" s="68"/>
      <c r="P3576" s="70"/>
    </row>
    <row r="3577" spans="1:16" x14ac:dyDescent="0.25">
      <c r="A3577" s="61">
        <v>43805</v>
      </c>
      <c r="B3577" s="64" t="str">
        <f t="shared" ref="B3577:B3640" si="105">TEXT(A3577,"dddd")</f>
        <v>sexta-feira</v>
      </c>
      <c r="C3577" s="49">
        <v>2.2599999999999999E-2</v>
      </c>
      <c r="D3577" s="51">
        <v>2.3799999999999998E-2</v>
      </c>
      <c r="E3577" s="48">
        <v>2932.23</v>
      </c>
      <c r="F3577" s="48">
        <v>2916.23</v>
      </c>
      <c r="G3577" s="52">
        <v>2914.48</v>
      </c>
      <c r="I3577" s="68"/>
      <c r="J3577" s="69"/>
      <c r="K3577" s="69"/>
      <c r="L3577" s="70"/>
      <c r="M3577" s="70"/>
      <c r="N3577" s="68"/>
      <c r="O3577" s="68"/>
      <c r="P3577" s="70"/>
    </row>
    <row r="3578" spans="1:16" x14ac:dyDescent="0.25">
      <c r="A3578" s="61">
        <v>43808</v>
      </c>
      <c r="B3578" s="64" t="str">
        <f t="shared" si="105"/>
        <v>segunda-feira</v>
      </c>
      <c r="C3578" s="49">
        <v>2.2000000000000002E-2</v>
      </c>
      <c r="D3578" s="51">
        <v>2.3199999999999998E-2</v>
      </c>
      <c r="E3578" s="48">
        <v>2947.6</v>
      </c>
      <c r="F3578" s="48">
        <v>2931.53</v>
      </c>
      <c r="G3578" s="52">
        <v>2930.5</v>
      </c>
      <c r="I3578" s="68"/>
      <c r="J3578" s="69"/>
      <c r="K3578" s="69"/>
      <c r="L3578" s="70"/>
      <c r="M3578" s="70"/>
      <c r="N3578" s="68"/>
      <c r="O3578" s="68"/>
      <c r="P3578" s="70"/>
    </row>
    <row r="3579" spans="1:16" x14ac:dyDescent="0.25">
      <c r="A3579" s="61">
        <v>43809</v>
      </c>
      <c r="B3579" s="64" t="str">
        <f t="shared" si="105"/>
        <v>terça-feira</v>
      </c>
      <c r="C3579" s="49">
        <v>2.2400000000000003E-2</v>
      </c>
      <c r="D3579" s="51">
        <v>2.3599999999999999E-2</v>
      </c>
      <c r="E3579" s="48">
        <v>2943.25</v>
      </c>
      <c r="F3579" s="48">
        <v>2927.22</v>
      </c>
      <c r="G3579" s="52">
        <v>2926.19</v>
      </c>
      <c r="I3579" s="68"/>
      <c r="J3579" s="69"/>
      <c r="K3579" s="69"/>
      <c r="L3579" s="70"/>
      <c r="M3579" s="70"/>
      <c r="N3579" s="68"/>
      <c r="O3579" s="68"/>
      <c r="P3579" s="70"/>
    </row>
    <row r="3580" spans="1:16" x14ac:dyDescent="0.25">
      <c r="A3580" s="61">
        <v>43810</v>
      </c>
      <c r="B3580" s="64" t="str">
        <f t="shared" si="105"/>
        <v>quarta-feira</v>
      </c>
      <c r="C3580" s="49">
        <v>2.2000000000000002E-2</v>
      </c>
      <c r="D3580" s="51">
        <v>2.3199999999999998E-2</v>
      </c>
      <c r="E3580" s="48">
        <v>2949.63</v>
      </c>
      <c r="F3580" s="48">
        <v>2933.58</v>
      </c>
      <c r="G3580" s="52">
        <v>2932.55</v>
      </c>
      <c r="I3580" s="68"/>
      <c r="J3580" s="69"/>
      <c r="K3580" s="69"/>
      <c r="L3580" s="70"/>
      <c r="M3580" s="70"/>
      <c r="N3580" s="68"/>
      <c r="O3580" s="68"/>
      <c r="P3580" s="70"/>
    </row>
    <row r="3581" spans="1:16" x14ac:dyDescent="0.25">
      <c r="A3581" s="61">
        <v>43811</v>
      </c>
      <c r="B3581" s="64" t="str">
        <f t="shared" si="105"/>
        <v>quinta-feira</v>
      </c>
      <c r="C3581" s="49">
        <v>2.2000000000000002E-2</v>
      </c>
      <c r="D3581" s="51">
        <v>2.3199999999999998E-2</v>
      </c>
      <c r="E3581" s="48">
        <v>2943.27</v>
      </c>
      <c r="F3581" s="48">
        <v>2927.27</v>
      </c>
      <c r="G3581" s="52">
        <v>2926.5</v>
      </c>
      <c r="I3581" s="68"/>
      <c r="J3581" s="69"/>
      <c r="K3581" s="69"/>
      <c r="L3581" s="70"/>
      <c r="M3581" s="70"/>
      <c r="N3581" s="68"/>
      <c r="O3581" s="68"/>
      <c r="P3581" s="70"/>
    </row>
    <row r="3582" spans="1:16" x14ac:dyDescent="0.25">
      <c r="A3582" s="61">
        <v>43812</v>
      </c>
      <c r="B3582" s="64" t="str">
        <f t="shared" si="105"/>
        <v>sexta-feira</v>
      </c>
      <c r="C3582" s="49">
        <v>2.2099999999999998E-2</v>
      </c>
      <c r="D3582" s="51">
        <v>2.3300000000000001E-2</v>
      </c>
      <c r="E3582" s="48">
        <v>2943.93</v>
      </c>
      <c r="F3582" s="48">
        <v>2927.93</v>
      </c>
      <c r="G3582" s="52">
        <v>2925.94</v>
      </c>
      <c r="I3582" s="68"/>
      <c r="J3582" s="69"/>
      <c r="K3582" s="69"/>
      <c r="L3582" s="70"/>
      <c r="M3582" s="70"/>
      <c r="N3582" s="68"/>
      <c r="O3582" s="68"/>
      <c r="P3582" s="70"/>
    </row>
    <row r="3583" spans="1:16" x14ac:dyDescent="0.25">
      <c r="A3583" s="61">
        <v>43815</v>
      </c>
      <c r="B3583" s="64" t="str">
        <f t="shared" si="105"/>
        <v>segunda-feira</v>
      </c>
      <c r="C3583" s="49">
        <v>2.18E-2</v>
      </c>
      <c r="D3583" s="51">
        <v>2.3E-2</v>
      </c>
      <c r="E3583" s="48">
        <v>2948.93</v>
      </c>
      <c r="F3583" s="48">
        <v>2932.92</v>
      </c>
      <c r="G3583" s="52">
        <v>2931.92</v>
      </c>
      <c r="I3583" s="68"/>
      <c r="J3583" s="69"/>
      <c r="K3583" s="69"/>
      <c r="L3583" s="70"/>
      <c r="M3583" s="70"/>
      <c r="N3583" s="68"/>
      <c r="O3583" s="68"/>
      <c r="P3583" s="70"/>
    </row>
    <row r="3584" spans="1:16" x14ac:dyDescent="0.25">
      <c r="A3584" s="61">
        <v>43816</v>
      </c>
      <c r="B3584" s="64" t="str">
        <f t="shared" si="105"/>
        <v>terça-feira</v>
      </c>
      <c r="C3584" s="49">
        <v>2.2400000000000003E-2</v>
      </c>
      <c r="D3584" s="51">
        <v>2.3599999999999999E-2</v>
      </c>
      <c r="E3584" s="48">
        <v>2941.91</v>
      </c>
      <c r="F3584" s="48">
        <v>2925.96</v>
      </c>
      <c r="G3584" s="52">
        <v>2924.95</v>
      </c>
      <c r="I3584" s="68"/>
      <c r="J3584" s="69"/>
      <c r="K3584" s="69"/>
      <c r="L3584" s="70"/>
      <c r="M3584" s="70"/>
      <c r="N3584" s="68"/>
      <c r="O3584" s="68"/>
      <c r="P3584" s="70"/>
    </row>
    <row r="3585" spans="1:16" x14ac:dyDescent="0.25">
      <c r="A3585" s="61">
        <v>43817</v>
      </c>
      <c r="B3585" s="64" t="str">
        <f t="shared" si="105"/>
        <v>quarta-feira</v>
      </c>
      <c r="C3585" s="49">
        <v>2.35E-2</v>
      </c>
      <c r="D3585" s="51">
        <v>2.4700000000000003E-2</v>
      </c>
      <c r="E3585" s="48">
        <v>2928.29</v>
      </c>
      <c r="F3585" s="48">
        <v>2912.44</v>
      </c>
      <c r="G3585" s="52">
        <v>2911.43</v>
      </c>
      <c r="I3585" s="68"/>
      <c r="J3585" s="69"/>
      <c r="K3585" s="69"/>
      <c r="L3585" s="70"/>
      <c r="M3585" s="70"/>
      <c r="N3585" s="68"/>
      <c r="O3585" s="68"/>
      <c r="P3585" s="70"/>
    </row>
    <row r="3586" spans="1:16" x14ac:dyDescent="0.25">
      <c r="A3586" s="61">
        <v>43818</v>
      </c>
      <c r="B3586" s="64" t="str">
        <f t="shared" si="105"/>
        <v>quinta-feira</v>
      </c>
      <c r="C3586" s="49">
        <v>2.3900000000000001E-2</v>
      </c>
      <c r="D3586" s="51">
        <v>2.5099999999999997E-2</v>
      </c>
      <c r="E3586" s="48">
        <v>2924</v>
      </c>
      <c r="F3586" s="48">
        <v>2908.2</v>
      </c>
      <c r="G3586" s="52">
        <v>2907.18</v>
      </c>
      <c r="I3586" s="68"/>
      <c r="J3586" s="69"/>
      <c r="K3586" s="69"/>
      <c r="L3586" s="70"/>
      <c r="M3586" s="70"/>
      <c r="N3586" s="68"/>
      <c r="O3586" s="68"/>
      <c r="P3586" s="70"/>
    </row>
    <row r="3587" spans="1:16" x14ac:dyDescent="0.25">
      <c r="A3587" s="61">
        <v>43819</v>
      </c>
      <c r="B3587" s="64" t="str">
        <f t="shared" si="105"/>
        <v>sexta-feira</v>
      </c>
      <c r="C3587" s="49">
        <v>2.5099999999999997E-2</v>
      </c>
      <c r="D3587" s="51">
        <v>2.63E-2</v>
      </c>
      <c r="E3587" s="48">
        <v>2910.67</v>
      </c>
      <c r="F3587" s="48">
        <v>2894.97</v>
      </c>
      <c r="G3587" s="52">
        <v>2892.5</v>
      </c>
      <c r="I3587" s="68"/>
      <c r="J3587" s="69"/>
      <c r="K3587" s="69"/>
      <c r="L3587" s="70"/>
      <c r="M3587" s="70"/>
      <c r="N3587" s="68"/>
      <c r="O3587" s="68"/>
      <c r="P3587" s="70"/>
    </row>
    <row r="3588" spans="1:16" x14ac:dyDescent="0.25">
      <c r="A3588" s="61">
        <v>43822</v>
      </c>
      <c r="B3588" s="64" t="str">
        <f t="shared" si="105"/>
        <v>segunda-feira</v>
      </c>
      <c r="C3588" s="49">
        <v>2.4300000000000002E-2</v>
      </c>
      <c r="D3588" s="51">
        <v>2.5499999999999998E-2</v>
      </c>
      <c r="E3588" s="48">
        <v>2926.72</v>
      </c>
      <c r="F3588" s="48">
        <v>2910.96</v>
      </c>
      <c r="G3588" s="52">
        <v>2907.43</v>
      </c>
      <c r="I3588" s="68"/>
      <c r="J3588" s="69"/>
      <c r="K3588" s="69"/>
      <c r="L3588" s="70"/>
      <c r="M3588" s="70"/>
      <c r="N3588" s="68"/>
      <c r="O3588" s="68"/>
      <c r="P3588" s="70"/>
    </row>
    <row r="3589" spans="1:16" x14ac:dyDescent="0.25">
      <c r="A3589" s="61">
        <v>43825</v>
      </c>
      <c r="B3589" s="64" t="str">
        <f t="shared" si="105"/>
        <v>quinta-feira</v>
      </c>
      <c r="C3589" s="49">
        <v>2.4E-2</v>
      </c>
      <c r="D3589" s="51">
        <v>2.52E-2</v>
      </c>
      <c r="E3589" s="48">
        <v>2931.95</v>
      </c>
      <c r="F3589" s="48">
        <v>2916.16</v>
      </c>
      <c r="G3589" s="52">
        <v>2914.89</v>
      </c>
      <c r="I3589" s="68"/>
      <c r="J3589" s="69"/>
      <c r="K3589" s="69"/>
      <c r="L3589" s="70"/>
      <c r="M3589" s="70"/>
      <c r="N3589" s="68"/>
      <c r="O3589" s="68"/>
      <c r="P3589" s="70"/>
    </row>
    <row r="3590" spans="1:16" x14ac:dyDescent="0.25">
      <c r="A3590" s="61">
        <v>43826</v>
      </c>
      <c r="B3590" s="64" t="str">
        <f t="shared" si="105"/>
        <v>sexta-feira</v>
      </c>
      <c r="C3590" s="49">
        <v>2.3599999999999999E-2</v>
      </c>
      <c r="D3590" s="51">
        <v>2.4799999999999999E-2</v>
      </c>
      <c r="E3590" s="48">
        <v>2940.48</v>
      </c>
      <c r="F3590" s="48">
        <v>2924.65</v>
      </c>
      <c r="G3590" s="52">
        <v>2921.41</v>
      </c>
      <c r="I3590" s="68"/>
      <c r="J3590" s="69"/>
      <c r="K3590" s="69"/>
      <c r="L3590" s="70"/>
      <c r="M3590" s="70"/>
      <c r="N3590" s="68"/>
      <c r="O3590" s="68"/>
      <c r="P3590" s="70"/>
    </row>
    <row r="3591" spans="1:16" x14ac:dyDescent="0.25">
      <c r="A3591" s="61">
        <v>43829</v>
      </c>
      <c r="B3591" s="64" t="str">
        <f t="shared" si="105"/>
        <v>segunda-feira</v>
      </c>
      <c r="C3591" s="49">
        <v>2.3399999999999997E-2</v>
      </c>
      <c r="D3591" s="51">
        <v>2.46E-2</v>
      </c>
      <c r="E3591" s="48">
        <v>2946.64</v>
      </c>
      <c r="F3591" s="48">
        <v>2930.8</v>
      </c>
      <c r="G3591" s="52">
        <v>2927.28</v>
      </c>
      <c r="I3591" s="68"/>
      <c r="J3591" s="69"/>
      <c r="K3591" s="69"/>
      <c r="L3591" s="70"/>
      <c r="M3591" s="70"/>
      <c r="N3591" s="68"/>
      <c r="O3591" s="68"/>
      <c r="P3591" s="70"/>
    </row>
    <row r="3592" spans="1:16" x14ac:dyDescent="0.25">
      <c r="A3592" s="61">
        <v>43832</v>
      </c>
      <c r="B3592" s="64" t="str">
        <f t="shared" si="105"/>
        <v>quinta-feira</v>
      </c>
      <c r="C3592" s="49">
        <v>2.2799999999999997E-2</v>
      </c>
      <c r="D3592" s="51">
        <v>2.4E-2</v>
      </c>
      <c r="E3592" s="48">
        <v>2955.86</v>
      </c>
      <c r="F3592" s="48">
        <v>2939.98</v>
      </c>
      <c r="G3592" s="52">
        <v>2938.71</v>
      </c>
      <c r="I3592" s="68"/>
      <c r="J3592" s="69"/>
      <c r="K3592" s="69"/>
      <c r="L3592" s="70"/>
      <c r="M3592" s="70"/>
      <c r="N3592" s="68"/>
      <c r="O3592" s="68"/>
      <c r="P3592" s="70"/>
    </row>
    <row r="3593" spans="1:16" x14ac:dyDescent="0.25">
      <c r="A3593" s="61">
        <v>43833</v>
      </c>
      <c r="B3593" s="64" t="str">
        <f t="shared" si="105"/>
        <v>sexta-feira</v>
      </c>
      <c r="C3593" s="49">
        <v>2.3599999999999999E-2</v>
      </c>
      <c r="D3593" s="51">
        <v>2.4799999999999999E-2</v>
      </c>
      <c r="E3593" s="48">
        <v>2948.51</v>
      </c>
      <c r="F3593" s="48">
        <v>2932.7</v>
      </c>
      <c r="G3593" s="52">
        <v>2929.45</v>
      </c>
      <c r="I3593" s="68"/>
      <c r="J3593" s="69"/>
      <c r="K3593" s="69"/>
      <c r="L3593" s="70"/>
      <c r="M3593" s="70"/>
      <c r="N3593" s="68"/>
      <c r="O3593" s="68"/>
      <c r="P3593" s="70"/>
    </row>
    <row r="3594" spans="1:16" x14ac:dyDescent="0.25">
      <c r="A3594" s="61">
        <v>43836</v>
      </c>
      <c r="B3594" s="64" t="str">
        <f t="shared" si="105"/>
        <v>segunda-feira</v>
      </c>
      <c r="C3594" s="49">
        <v>2.3199999999999998E-2</v>
      </c>
      <c r="D3594" s="51">
        <v>2.4399999999999998E-2</v>
      </c>
      <c r="E3594" s="48">
        <v>2955.07</v>
      </c>
      <c r="F3594" s="48">
        <v>2939.23</v>
      </c>
      <c r="G3594" s="52">
        <v>2937.96</v>
      </c>
      <c r="I3594" s="68"/>
      <c r="J3594" s="69"/>
      <c r="K3594" s="69"/>
      <c r="L3594" s="70"/>
      <c r="M3594" s="70"/>
      <c r="N3594" s="68"/>
      <c r="O3594" s="68"/>
      <c r="P3594" s="70"/>
    </row>
    <row r="3595" spans="1:16" x14ac:dyDescent="0.25">
      <c r="A3595" s="61">
        <v>43837</v>
      </c>
      <c r="B3595" s="64" t="str">
        <f t="shared" si="105"/>
        <v>terça-feira</v>
      </c>
      <c r="C3595" s="49">
        <v>2.3700000000000002E-2</v>
      </c>
      <c r="D3595" s="51">
        <v>2.4900000000000002E-2</v>
      </c>
      <c r="E3595" s="48">
        <v>2949.73</v>
      </c>
      <c r="F3595" s="48">
        <v>2933.93</v>
      </c>
      <c r="G3595" s="52">
        <v>2932.66</v>
      </c>
      <c r="I3595" s="68"/>
      <c r="J3595" s="69"/>
      <c r="K3595" s="69"/>
      <c r="L3595" s="70"/>
      <c r="M3595" s="70"/>
      <c r="N3595" s="68"/>
      <c r="O3595" s="68"/>
      <c r="P3595" s="70"/>
    </row>
    <row r="3596" spans="1:16" x14ac:dyDescent="0.25">
      <c r="A3596" s="61">
        <v>43838</v>
      </c>
      <c r="B3596" s="64" t="str">
        <f t="shared" si="105"/>
        <v>quarta-feira</v>
      </c>
      <c r="C3596" s="49">
        <v>2.3700000000000002E-2</v>
      </c>
      <c r="D3596" s="51">
        <v>2.4900000000000002E-2</v>
      </c>
      <c r="E3596" s="48">
        <v>2950.99</v>
      </c>
      <c r="F3596" s="48">
        <v>2935.21</v>
      </c>
      <c r="G3596" s="52">
        <v>2933.93</v>
      </c>
      <c r="I3596" s="68"/>
      <c r="J3596" s="69"/>
      <c r="K3596" s="69"/>
      <c r="L3596" s="70"/>
      <c r="M3596" s="70"/>
      <c r="N3596" s="68"/>
      <c r="O3596" s="68"/>
      <c r="P3596" s="70"/>
    </row>
    <row r="3597" spans="1:16" x14ac:dyDescent="0.25">
      <c r="A3597" s="61">
        <v>43839</v>
      </c>
      <c r="B3597" s="64" t="str">
        <f t="shared" si="105"/>
        <v>quinta-feira</v>
      </c>
      <c r="C3597" s="49">
        <v>2.3399999999999997E-2</v>
      </c>
      <c r="D3597" s="51">
        <v>2.46E-2</v>
      </c>
      <c r="E3597" s="48">
        <v>2956.22</v>
      </c>
      <c r="F3597" s="48">
        <v>2940.42</v>
      </c>
      <c r="G3597" s="52">
        <v>2939.14</v>
      </c>
      <c r="I3597" s="68"/>
      <c r="J3597" s="69"/>
      <c r="K3597" s="69"/>
      <c r="L3597" s="70"/>
      <c r="M3597" s="70"/>
      <c r="N3597" s="68"/>
      <c r="O3597" s="68"/>
      <c r="P3597" s="70"/>
    </row>
    <row r="3598" spans="1:16" x14ac:dyDescent="0.25">
      <c r="A3598" s="61">
        <v>43840</v>
      </c>
      <c r="B3598" s="64" t="str">
        <f t="shared" si="105"/>
        <v>sexta-feira</v>
      </c>
      <c r="C3598" s="49">
        <v>2.3599999999999999E-2</v>
      </c>
      <c r="D3598" s="51">
        <v>2.4799999999999999E-2</v>
      </c>
      <c r="E3598" s="48">
        <v>2959.58</v>
      </c>
      <c r="F3598" s="48">
        <v>2943.77</v>
      </c>
      <c r="G3598" s="52">
        <v>2940.23</v>
      </c>
      <c r="I3598" s="68"/>
      <c r="J3598" s="69"/>
      <c r="K3598" s="69"/>
      <c r="L3598" s="70"/>
      <c r="M3598" s="70"/>
      <c r="N3598" s="68"/>
      <c r="O3598" s="68"/>
      <c r="P3598" s="70"/>
    </row>
    <row r="3599" spans="1:16" x14ac:dyDescent="0.25">
      <c r="A3599" s="61">
        <v>43843</v>
      </c>
      <c r="B3599" s="64" t="str">
        <f t="shared" si="105"/>
        <v>segunda-feira</v>
      </c>
      <c r="C3599" s="49">
        <v>2.3700000000000002E-2</v>
      </c>
      <c r="D3599" s="51">
        <v>2.4900000000000002E-2</v>
      </c>
      <c r="E3599" s="48">
        <v>2959.63</v>
      </c>
      <c r="F3599" s="48">
        <v>2943.83</v>
      </c>
      <c r="G3599" s="52">
        <v>2942.46</v>
      </c>
      <c r="I3599" s="68"/>
      <c r="J3599" s="69"/>
      <c r="K3599" s="69"/>
      <c r="L3599" s="70"/>
      <c r="M3599" s="70"/>
      <c r="N3599" s="68"/>
      <c r="O3599" s="68"/>
      <c r="P3599" s="70"/>
    </row>
    <row r="3600" spans="1:16" x14ac:dyDescent="0.25">
      <c r="A3600" s="61">
        <v>43844</v>
      </c>
      <c r="B3600" s="64" t="str">
        <f t="shared" si="105"/>
        <v>terça-feira</v>
      </c>
      <c r="C3600" s="49">
        <v>2.4399999999999998E-2</v>
      </c>
      <c r="D3600" s="51">
        <v>2.5600000000000001E-2</v>
      </c>
      <c r="E3600" s="48">
        <v>2951.77</v>
      </c>
      <c r="F3600" s="48">
        <v>2936.04</v>
      </c>
      <c r="G3600" s="52">
        <v>2934.67</v>
      </c>
      <c r="I3600" s="68"/>
      <c r="J3600" s="69"/>
      <c r="K3600" s="69"/>
      <c r="L3600" s="70"/>
      <c r="M3600" s="70"/>
      <c r="N3600" s="68"/>
      <c r="O3600" s="68"/>
      <c r="P3600" s="70"/>
    </row>
    <row r="3601" spans="1:16" x14ac:dyDescent="0.25">
      <c r="A3601" s="61">
        <v>43845</v>
      </c>
      <c r="B3601" s="64" t="str">
        <f t="shared" si="105"/>
        <v>quarta-feira</v>
      </c>
      <c r="C3601" s="49">
        <v>2.3599999999999999E-2</v>
      </c>
      <c r="D3601" s="51">
        <v>2.4799999999999999E-2</v>
      </c>
      <c r="E3601" s="48">
        <v>2962.91</v>
      </c>
      <c r="F3601" s="48">
        <v>2947.13</v>
      </c>
      <c r="G3601" s="52">
        <v>2946.52</v>
      </c>
      <c r="I3601" s="68"/>
      <c r="J3601" s="69"/>
      <c r="K3601" s="69"/>
      <c r="L3601" s="70"/>
      <c r="M3601" s="70"/>
      <c r="N3601" s="68"/>
      <c r="O3601" s="68"/>
      <c r="P3601" s="70"/>
    </row>
    <row r="3602" spans="1:16" x14ac:dyDescent="0.25">
      <c r="A3602" s="61">
        <v>43846</v>
      </c>
      <c r="B3602" s="64" t="str">
        <f t="shared" si="105"/>
        <v>quinta-feira</v>
      </c>
      <c r="C3602" s="49">
        <v>2.3599999999999999E-2</v>
      </c>
      <c r="D3602" s="51">
        <v>2.4799999999999999E-2</v>
      </c>
      <c r="E3602" s="48">
        <v>2963.51</v>
      </c>
      <c r="F3602" s="48">
        <v>2947.74</v>
      </c>
      <c r="G3602" s="52">
        <v>2947.13</v>
      </c>
      <c r="I3602" s="68"/>
      <c r="J3602" s="69"/>
      <c r="K3602" s="69"/>
      <c r="L3602" s="70"/>
      <c r="M3602" s="70"/>
      <c r="N3602" s="68"/>
      <c r="O3602" s="68"/>
      <c r="P3602" s="70"/>
    </row>
    <row r="3603" spans="1:16" x14ac:dyDescent="0.25">
      <c r="A3603" s="61">
        <v>43847</v>
      </c>
      <c r="B3603" s="64" t="str">
        <f t="shared" si="105"/>
        <v>sexta-feira</v>
      </c>
      <c r="C3603" s="49">
        <v>2.3700000000000002E-2</v>
      </c>
      <c r="D3603" s="51">
        <v>2.4900000000000002E-2</v>
      </c>
      <c r="E3603" s="48">
        <v>2963.44</v>
      </c>
      <c r="F3603" s="48">
        <v>2947.68</v>
      </c>
      <c r="G3603" s="52">
        <v>2946.43</v>
      </c>
      <c r="I3603" s="68"/>
      <c r="J3603" s="69"/>
      <c r="K3603" s="69"/>
      <c r="L3603" s="70"/>
      <c r="M3603" s="70"/>
      <c r="N3603" s="68"/>
      <c r="O3603" s="68"/>
      <c r="P3603" s="70"/>
    </row>
    <row r="3604" spans="1:16" x14ac:dyDescent="0.25">
      <c r="A3604" s="61">
        <v>43850</v>
      </c>
      <c r="B3604" s="64" t="str">
        <f t="shared" si="105"/>
        <v>segunda-feira</v>
      </c>
      <c r="C3604" s="49">
        <v>2.3700000000000002E-2</v>
      </c>
      <c r="D3604" s="51">
        <v>2.4900000000000002E-2</v>
      </c>
      <c r="E3604" s="48">
        <v>2964.04</v>
      </c>
      <c r="F3604" s="48">
        <v>2948.29</v>
      </c>
      <c r="G3604" s="52">
        <v>2947.68</v>
      </c>
      <c r="I3604" s="68"/>
      <c r="J3604" s="69"/>
      <c r="K3604" s="69"/>
      <c r="L3604" s="70"/>
      <c r="M3604" s="70"/>
      <c r="N3604" s="68"/>
      <c r="O3604" s="68"/>
      <c r="P3604" s="70"/>
    </row>
    <row r="3605" spans="1:16" x14ac:dyDescent="0.25">
      <c r="A3605" s="61">
        <v>43851</v>
      </c>
      <c r="B3605" s="64" t="str">
        <f t="shared" si="105"/>
        <v>terça-feira</v>
      </c>
      <c r="C3605" s="49">
        <v>2.4199999999999999E-2</v>
      </c>
      <c r="D3605" s="51">
        <v>2.5399999999999999E-2</v>
      </c>
      <c r="E3605" s="48">
        <v>2958.07</v>
      </c>
      <c r="F3605" s="48">
        <v>2942.38</v>
      </c>
      <c r="G3605" s="52">
        <v>2941.76</v>
      </c>
      <c r="I3605" s="68"/>
      <c r="J3605" s="69"/>
      <c r="K3605" s="69"/>
      <c r="L3605" s="70"/>
      <c r="M3605" s="70"/>
      <c r="N3605" s="68"/>
      <c r="O3605" s="68"/>
      <c r="P3605" s="70"/>
    </row>
    <row r="3606" spans="1:16" x14ac:dyDescent="0.25">
      <c r="A3606" s="61">
        <v>43852</v>
      </c>
      <c r="B3606" s="64" t="str">
        <f t="shared" si="105"/>
        <v>quarta-feira</v>
      </c>
      <c r="C3606" s="49">
        <v>2.41E-2</v>
      </c>
      <c r="D3606" s="51">
        <v>2.53E-2</v>
      </c>
      <c r="E3606" s="48">
        <v>2959.99</v>
      </c>
      <c r="F3606" s="48">
        <v>2944.3</v>
      </c>
      <c r="G3606" s="52">
        <v>2943.68</v>
      </c>
      <c r="I3606" s="68"/>
      <c r="J3606" s="69"/>
      <c r="K3606" s="69"/>
      <c r="L3606" s="70"/>
      <c r="M3606" s="70"/>
      <c r="N3606" s="68"/>
      <c r="O3606" s="68"/>
      <c r="P3606" s="70"/>
    </row>
    <row r="3607" spans="1:16" x14ac:dyDescent="0.25">
      <c r="A3607" s="61">
        <v>43853</v>
      </c>
      <c r="B3607" s="64" t="str">
        <f t="shared" si="105"/>
        <v>quinta-feira</v>
      </c>
      <c r="C3607" s="49">
        <v>2.3900000000000001E-2</v>
      </c>
      <c r="D3607" s="51">
        <v>2.5099999999999997E-2</v>
      </c>
      <c r="E3607" s="48">
        <v>2963.22</v>
      </c>
      <c r="F3607" s="48">
        <v>2947.51</v>
      </c>
      <c r="G3607" s="52">
        <v>2946.9</v>
      </c>
      <c r="I3607" s="68"/>
      <c r="J3607" s="69"/>
      <c r="K3607" s="69"/>
      <c r="L3607" s="70"/>
      <c r="M3607" s="70"/>
      <c r="N3607" s="68"/>
      <c r="O3607" s="68"/>
      <c r="P3607" s="70"/>
    </row>
    <row r="3608" spans="1:16" x14ac:dyDescent="0.25">
      <c r="A3608" s="61">
        <v>43854</v>
      </c>
      <c r="B3608" s="64" t="str">
        <f t="shared" si="105"/>
        <v>sexta-feira</v>
      </c>
      <c r="C3608" s="49">
        <v>2.35E-2</v>
      </c>
      <c r="D3608" s="51">
        <v>2.4700000000000003E-2</v>
      </c>
      <c r="E3608" s="48">
        <v>2969.49</v>
      </c>
      <c r="F3608" s="48">
        <v>2953.76</v>
      </c>
      <c r="G3608" s="52">
        <v>2952.57</v>
      </c>
      <c r="I3608" s="68"/>
      <c r="J3608" s="69"/>
      <c r="K3608" s="69"/>
      <c r="L3608" s="70"/>
      <c r="M3608" s="70"/>
      <c r="N3608" s="68"/>
      <c r="O3608" s="68"/>
      <c r="P3608" s="70"/>
    </row>
    <row r="3609" spans="1:16" x14ac:dyDescent="0.25">
      <c r="A3609" s="61">
        <v>43857</v>
      </c>
      <c r="B3609" s="64" t="str">
        <f t="shared" si="105"/>
        <v>segunda-feira</v>
      </c>
      <c r="C3609" s="49">
        <v>2.3799999999999998E-2</v>
      </c>
      <c r="D3609" s="51">
        <v>2.5000000000000001E-2</v>
      </c>
      <c r="E3609" s="48">
        <v>2966.14</v>
      </c>
      <c r="F3609" s="48">
        <v>2950.44</v>
      </c>
      <c r="G3609" s="52">
        <v>2949.85</v>
      </c>
      <c r="I3609" s="68"/>
      <c r="J3609" s="69"/>
      <c r="K3609" s="69"/>
      <c r="L3609" s="70"/>
      <c r="M3609" s="70"/>
      <c r="N3609" s="68"/>
      <c r="O3609" s="68"/>
      <c r="P3609" s="70"/>
    </row>
    <row r="3610" spans="1:16" x14ac:dyDescent="0.25">
      <c r="A3610" s="61">
        <v>43858</v>
      </c>
      <c r="B3610" s="64" t="str">
        <f t="shared" si="105"/>
        <v>terça-feira</v>
      </c>
      <c r="C3610" s="49">
        <v>2.3399999999999997E-2</v>
      </c>
      <c r="D3610" s="51">
        <v>2.46E-2</v>
      </c>
      <c r="E3610" s="48">
        <v>2971.96</v>
      </c>
      <c r="F3610" s="48">
        <v>2956.25</v>
      </c>
      <c r="G3610" s="52">
        <v>2955.66</v>
      </c>
      <c r="I3610" s="68"/>
      <c r="J3610" s="69"/>
      <c r="K3610" s="69"/>
      <c r="L3610" s="70"/>
      <c r="M3610" s="70"/>
      <c r="N3610" s="68"/>
      <c r="O3610" s="68"/>
      <c r="P3610" s="70"/>
    </row>
    <row r="3611" spans="1:16" x14ac:dyDescent="0.25">
      <c r="A3611" s="61">
        <v>43859</v>
      </c>
      <c r="B3611" s="64" t="str">
        <f t="shared" si="105"/>
        <v>quarta-feira</v>
      </c>
      <c r="C3611" s="49">
        <v>2.3E-2</v>
      </c>
      <c r="D3611" s="51">
        <v>2.4199999999999999E-2</v>
      </c>
      <c r="E3611" s="48">
        <v>2977.8</v>
      </c>
      <c r="F3611" s="48">
        <v>2962.06</v>
      </c>
      <c r="G3611" s="52">
        <v>2961.48</v>
      </c>
      <c r="I3611" s="68"/>
      <c r="J3611" s="69"/>
      <c r="K3611" s="69"/>
      <c r="L3611" s="70"/>
      <c r="M3611" s="70"/>
      <c r="N3611" s="68"/>
      <c r="O3611" s="68"/>
      <c r="P3611" s="70"/>
    </row>
    <row r="3612" spans="1:16" x14ac:dyDescent="0.25">
      <c r="A3612" s="61">
        <v>43860</v>
      </c>
      <c r="B3612" s="64" t="str">
        <f t="shared" si="105"/>
        <v>quinta-feira</v>
      </c>
      <c r="C3612" s="49">
        <v>2.2799999999999997E-2</v>
      </c>
      <c r="D3612" s="51">
        <v>2.4E-2</v>
      </c>
      <c r="E3612" s="48">
        <v>2981.01</v>
      </c>
      <c r="F3612" s="48">
        <v>2965.27</v>
      </c>
      <c r="G3612" s="52">
        <v>2964.68</v>
      </c>
      <c r="I3612" s="68"/>
      <c r="J3612" s="69"/>
      <c r="K3612" s="69"/>
      <c r="L3612" s="70"/>
      <c r="M3612" s="70"/>
      <c r="N3612" s="68"/>
      <c r="O3612" s="68"/>
      <c r="P3612" s="70"/>
    </row>
    <row r="3613" spans="1:16" x14ac:dyDescent="0.25">
      <c r="A3613" s="61">
        <v>43861</v>
      </c>
      <c r="B3613" s="64" t="str">
        <f t="shared" si="105"/>
        <v>sexta-feira</v>
      </c>
      <c r="C3613" s="49">
        <v>2.3E-2</v>
      </c>
      <c r="D3613" s="51">
        <v>2.4199999999999999E-2</v>
      </c>
      <c r="E3613" s="48">
        <v>2979.57</v>
      </c>
      <c r="F3613" s="48">
        <v>2963.85</v>
      </c>
      <c r="G3613" s="52">
        <v>2962.65</v>
      </c>
      <c r="I3613" s="68"/>
      <c r="J3613" s="69"/>
      <c r="K3613" s="69"/>
      <c r="L3613" s="70"/>
      <c r="M3613" s="70"/>
      <c r="N3613" s="68"/>
      <c r="O3613" s="68"/>
      <c r="P3613" s="70"/>
    </row>
    <row r="3614" spans="1:16" x14ac:dyDescent="0.25">
      <c r="A3614" s="61">
        <v>43864</v>
      </c>
      <c r="B3614" s="64" t="str">
        <f t="shared" si="105"/>
        <v>segunda-feira</v>
      </c>
      <c r="C3614" s="49">
        <v>2.29E-2</v>
      </c>
      <c r="D3614" s="51">
        <v>2.41E-2</v>
      </c>
      <c r="E3614" s="48">
        <v>2981.46</v>
      </c>
      <c r="F3614" s="48">
        <v>2965.74</v>
      </c>
      <c r="G3614" s="52">
        <v>2965.15</v>
      </c>
      <c r="I3614" s="68"/>
      <c r="J3614" s="69"/>
      <c r="K3614" s="69"/>
      <c r="L3614" s="70"/>
      <c r="M3614" s="70"/>
      <c r="N3614" s="68"/>
      <c r="O3614" s="68"/>
      <c r="P3614" s="70"/>
    </row>
    <row r="3615" spans="1:16" x14ac:dyDescent="0.25">
      <c r="A3615" s="61">
        <v>43865</v>
      </c>
      <c r="B3615" s="64" t="str">
        <f t="shared" si="105"/>
        <v>terça-feira</v>
      </c>
      <c r="C3615" s="49">
        <v>2.2700000000000001E-2</v>
      </c>
      <c r="D3615" s="51">
        <v>2.3900000000000001E-2</v>
      </c>
      <c r="E3615" s="48">
        <v>2984.66</v>
      </c>
      <c r="F3615" s="48">
        <v>2968.94</v>
      </c>
      <c r="G3615" s="52">
        <v>2968.35</v>
      </c>
      <c r="I3615" s="68"/>
      <c r="J3615" s="69"/>
      <c r="K3615" s="69"/>
      <c r="L3615" s="70"/>
      <c r="M3615" s="70"/>
      <c r="N3615" s="68"/>
      <c r="O3615" s="68"/>
      <c r="P3615" s="70"/>
    </row>
    <row r="3616" spans="1:16" x14ac:dyDescent="0.25">
      <c r="A3616" s="61">
        <v>43866</v>
      </c>
      <c r="B3616" s="64" t="str">
        <f t="shared" si="105"/>
        <v>quarta-feira</v>
      </c>
      <c r="C3616" s="49">
        <v>2.2599999999999999E-2</v>
      </c>
      <c r="D3616" s="51">
        <v>2.3799999999999998E-2</v>
      </c>
      <c r="E3616" s="48">
        <v>2986.55</v>
      </c>
      <c r="F3616" s="48">
        <v>2970.83</v>
      </c>
      <c r="G3616" s="52">
        <v>2970.24</v>
      </c>
      <c r="I3616" s="68"/>
      <c r="J3616" s="69"/>
      <c r="K3616" s="69"/>
      <c r="L3616" s="70"/>
      <c r="M3616" s="70"/>
      <c r="N3616" s="68"/>
      <c r="O3616" s="68"/>
      <c r="P3616" s="70"/>
    </row>
    <row r="3617" spans="1:16" x14ac:dyDescent="0.25">
      <c r="A3617" s="61">
        <v>43867</v>
      </c>
      <c r="B3617" s="64" t="str">
        <f t="shared" si="105"/>
        <v>quinta-feira</v>
      </c>
      <c r="C3617" s="49">
        <v>2.2700000000000001E-2</v>
      </c>
      <c r="D3617" s="51">
        <v>2.3900000000000001E-2</v>
      </c>
      <c r="E3617" s="48">
        <v>2985.81</v>
      </c>
      <c r="F3617" s="48">
        <v>2970.11</v>
      </c>
      <c r="G3617" s="52">
        <v>2969.52</v>
      </c>
      <c r="I3617" s="68"/>
      <c r="J3617" s="69"/>
      <c r="K3617" s="69"/>
      <c r="L3617" s="70"/>
      <c r="M3617" s="70"/>
      <c r="N3617" s="68"/>
      <c r="O3617" s="68"/>
      <c r="P3617" s="70"/>
    </row>
    <row r="3618" spans="1:16" x14ac:dyDescent="0.25">
      <c r="A3618" s="61">
        <v>43868</v>
      </c>
      <c r="B3618" s="64" t="str">
        <f t="shared" si="105"/>
        <v>sexta-feira</v>
      </c>
      <c r="C3618" s="49">
        <v>2.2799999999999997E-2</v>
      </c>
      <c r="D3618" s="51">
        <v>2.4E-2</v>
      </c>
      <c r="E3618" s="48">
        <v>2982.94</v>
      </c>
      <c r="F3618" s="48">
        <v>2967.27</v>
      </c>
      <c r="G3618" s="52">
        <v>2966.39</v>
      </c>
      <c r="I3618" s="68"/>
      <c r="J3618" s="69"/>
      <c r="K3618" s="69"/>
      <c r="L3618" s="70"/>
      <c r="M3618" s="70"/>
      <c r="N3618" s="68"/>
      <c r="O3618" s="68"/>
      <c r="P3618" s="70"/>
    </row>
    <row r="3619" spans="1:16" x14ac:dyDescent="0.25">
      <c r="A3619" s="61">
        <v>43871</v>
      </c>
      <c r="B3619" s="64" t="str">
        <f t="shared" si="105"/>
        <v>segunda-feira</v>
      </c>
      <c r="C3619" s="49">
        <v>2.3E-2</v>
      </c>
      <c r="D3619" s="51">
        <v>2.4199999999999999E-2</v>
      </c>
      <c r="E3619" s="48">
        <v>2980.79</v>
      </c>
      <c r="F3619" s="48">
        <v>2965.15</v>
      </c>
      <c r="G3619" s="52">
        <v>2964.67</v>
      </c>
      <c r="I3619" s="68"/>
      <c r="J3619" s="69"/>
      <c r="K3619" s="69"/>
      <c r="L3619" s="70"/>
      <c r="M3619" s="70"/>
      <c r="N3619" s="68"/>
      <c r="O3619" s="68"/>
      <c r="P3619" s="70"/>
    </row>
    <row r="3620" spans="1:16" x14ac:dyDescent="0.25">
      <c r="A3620" s="61">
        <v>43872</v>
      </c>
      <c r="B3620" s="64" t="str">
        <f t="shared" si="105"/>
        <v>terça-feira</v>
      </c>
      <c r="C3620" s="49">
        <v>2.2499999999999999E-2</v>
      </c>
      <c r="D3620" s="51">
        <v>2.3700000000000002E-2</v>
      </c>
      <c r="E3620" s="48">
        <v>2987.8</v>
      </c>
      <c r="F3620" s="48">
        <v>2972.13</v>
      </c>
      <c r="G3620" s="52">
        <v>2971.65</v>
      </c>
      <c r="I3620" s="68"/>
      <c r="J3620" s="69"/>
      <c r="K3620" s="69"/>
      <c r="L3620" s="70"/>
      <c r="M3620" s="70"/>
      <c r="N3620" s="68"/>
      <c r="O3620" s="68"/>
      <c r="P3620" s="70"/>
    </row>
    <row r="3621" spans="1:16" x14ac:dyDescent="0.25">
      <c r="A3621" s="61">
        <v>43873</v>
      </c>
      <c r="B3621" s="64" t="str">
        <f t="shared" si="105"/>
        <v>quarta-feira</v>
      </c>
      <c r="C3621" s="49">
        <v>2.23E-2</v>
      </c>
      <c r="D3621" s="51">
        <v>2.35E-2</v>
      </c>
      <c r="E3621" s="48">
        <v>2990.89</v>
      </c>
      <c r="F3621" s="48">
        <v>2975.21</v>
      </c>
      <c r="G3621" s="52">
        <v>2974.74</v>
      </c>
      <c r="I3621" s="68"/>
      <c r="J3621" s="69"/>
      <c r="K3621" s="69"/>
      <c r="L3621" s="70"/>
      <c r="M3621" s="70"/>
      <c r="N3621" s="68"/>
      <c r="O3621" s="68"/>
      <c r="P3621" s="70"/>
    </row>
    <row r="3622" spans="1:16" x14ac:dyDescent="0.25">
      <c r="A3622" s="61">
        <v>43874</v>
      </c>
      <c r="B3622" s="64" t="str">
        <f t="shared" si="105"/>
        <v>quinta-feira</v>
      </c>
      <c r="C3622" s="49">
        <v>2.23E-2</v>
      </c>
      <c r="D3622" s="51">
        <v>2.35E-2</v>
      </c>
      <c r="E3622" s="48">
        <v>2991.36</v>
      </c>
      <c r="F3622" s="48">
        <v>2975.69</v>
      </c>
      <c r="G3622" s="52">
        <v>2975.21</v>
      </c>
      <c r="I3622" s="68"/>
      <c r="J3622" s="69"/>
      <c r="K3622" s="69"/>
      <c r="L3622" s="70"/>
      <c r="M3622" s="70"/>
      <c r="N3622" s="68"/>
      <c r="O3622" s="68"/>
      <c r="P3622" s="70"/>
    </row>
    <row r="3623" spans="1:16" x14ac:dyDescent="0.25">
      <c r="A3623" s="61">
        <v>43875</v>
      </c>
      <c r="B3623" s="64" t="str">
        <f t="shared" si="105"/>
        <v>sexta-feira</v>
      </c>
      <c r="C3623" s="49">
        <v>2.1899999999999999E-2</v>
      </c>
      <c r="D3623" s="51">
        <v>2.3099999999999999E-2</v>
      </c>
      <c r="E3623" s="48">
        <v>2997.35</v>
      </c>
      <c r="F3623" s="48">
        <v>2981.66</v>
      </c>
      <c r="G3623" s="52">
        <v>2980.9</v>
      </c>
      <c r="I3623" s="68"/>
      <c r="J3623" s="69"/>
      <c r="K3623" s="69"/>
      <c r="L3623" s="70"/>
      <c r="M3623" s="70"/>
      <c r="N3623" s="68"/>
      <c r="O3623" s="68"/>
      <c r="P3623" s="70"/>
    </row>
    <row r="3624" spans="1:16" x14ac:dyDescent="0.25">
      <c r="A3624" s="61">
        <v>43878</v>
      </c>
      <c r="B3624" s="64" t="str">
        <f t="shared" si="105"/>
        <v>segunda-feira</v>
      </c>
      <c r="C3624" s="49">
        <v>2.1400000000000002E-2</v>
      </c>
      <c r="D3624" s="51">
        <v>2.2599999999999999E-2</v>
      </c>
      <c r="E3624" s="48">
        <v>3004.31</v>
      </c>
      <c r="F3624" s="48">
        <v>2988.59</v>
      </c>
      <c r="G3624" s="52">
        <v>2988.18</v>
      </c>
      <c r="I3624" s="68"/>
      <c r="J3624" s="69"/>
      <c r="K3624" s="69"/>
      <c r="L3624" s="70"/>
      <c r="M3624" s="70"/>
      <c r="N3624" s="68"/>
      <c r="O3624" s="68"/>
      <c r="P3624" s="70"/>
    </row>
    <row r="3625" spans="1:16" x14ac:dyDescent="0.25">
      <c r="A3625" s="61">
        <v>43879</v>
      </c>
      <c r="B3625" s="64" t="str">
        <f t="shared" si="105"/>
        <v>terça-feira</v>
      </c>
      <c r="C3625" s="49">
        <v>2.1600000000000001E-2</v>
      </c>
      <c r="D3625" s="51">
        <v>2.2799999999999997E-2</v>
      </c>
      <c r="E3625" s="48">
        <v>3002.08</v>
      </c>
      <c r="F3625" s="48">
        <v>2986.39</v>
      </c>
      <c r="G3625" s="52">
        <v>2985.98</v>
      </c>
      <c r="I3625" s="68"/>
      <c r="J3625" s="69"/>
      <c r="K3625" s="69"/>
      <c r="L3625" s="70"/>
      <c r="M3625" s="70"/>
      <c r="N3625" s="68"/>
      <c r="O3625" s="68"/>
      <c r="P3625" s="70"/>
    </row>
    <row r="3626" spans="1:16" x14ac:dyDescent="0.25">
      <c r="A3626" s="61">
        <v>43880</v>
      </c>
      <c r="B3626" s="64" t="str">
        <f t="shared" si="105"/>
        <v>quarta-feira</v>
      </c>
      <c r="C3626" s="49">
        <v>2.2000000000000002E-2</v>
      </c>
      <c r="D3626" s="51">
        <v>2.3199999999999998E-2</v>
      </c>
      <c r="E3626" s="48">
        <v>2997.25</v>
      </c>
      <c r="F3626" s="48">
        <v>2981.6</v>
      </c>
      <c r="G3626" s="52">
        <v>2981.19</v>
      </c>
      <c r="I3626" s="68"/>
      <c r="J3626" s="69"/>
      <c r="K3626" s="69"/>
      <c r="L3626" s="70"/>
      <c r="M3626" s="70"/>
      <c r="N3626" s="68"/>
      <c r="O3626" s="68"/>
      <c r="P3626" s="70"/>
    </row>
    <row r="3627" spans="1:16" x14ac:dyDescent="0.25">
      <c r="A3627" s="61">
        <v>43881</v>
      </c>
      <c r="B3627" s="64" t="str">
        <f t="shared" si="105"/>
        <v>quinta-feira</v>
      </c>
      <c r="C3627" s="49">
        <v>2.1400000000000002E-2</v>
      </c>
      <c r="D3627" s="51">
        <v>2.2599999999999999E-2</v>
      </c>
      <c r="E3627" s="48">
        <v>3005.51</v>
      </c>
      <c r="F3627" s="48">
        <v>2989.82</v>
      </c>
      <c r="G3627" s="52">
        <v>2989.41</v>
      </c>
      <c r="I3627" s="68"/>
      <c r="J3627" s="69"/>
      <c r="K3627" s="69"/>
      <c r="L3627" s="70"/>
      <c r="M3627" s="70"/>
      <c r="N3627" s="68"/>
      <c r="O3627" s="68"/>
      <c r="P3627" s="70"/>
    </row>
    <row r="3628" spans="1:16" x14ac:dyDescent="0.25">
      <c r="A3628" s="61">
        <v>43882</v>
      </c>
      <c r="B3628" s="64" t="str">
        <f t="shared" si="105"/>
        <v>sexta-feira</v>
      </c>
      <c r="C3628" s="49">
        <v>2.1600000000000001E-2</v>
      </c>
      <c r="D3628" s="51">
        <v>2.2799999999999997E-2</v>
      </c>
      <c r="E3628" s="48">
        <v>3003.98</v>
      </c>
      <c r="F3628" s="48">
        <v>2988.31</v>
      </c>
      <c r="G3628" s="52">
        <v>2987.28</v>
      </c>
      <c r="I3628" s="68"/>
      <c r="J3628" s="69"/>
      <c r="K3628" s="69"/>
      <c r="L3628" s="70"/>
      <c r="M3628" s="70"/>
      <c r="N3628" s="68"/>
      <c r="O3628" s="68"/>
      <c r="P3628" s="70"/>
    </row>
    <row r="3629" spans="1:16" x14ac:dyDescent="0.25">
      <c r="A3629" s="61">
        <v>43887</v>
      </c>
      <c r="B3629" s="64" t="str">
        <f t="shared" si="105"/>
        <v>quarta-feira</v>
      </c>
      <c r="C3629" s="49">
        <v>2.2000000000000002E-2</v>
      </c>
      <c r="D3629" s="51">
        <v>2.3199999999999998E-2</v>
      </c>
      <c r="E3629" s="48">
        <v>2999.16</v>
      </c>
      <c r="F3629" s="48">
        <v>2983.54</v>
      </c>
      <c r="G3629" s="52">
        <v>2983.12</v>
      </c>
      <c r="I3629" s="68"/>
      <c r="J3629" s="69"/>
      <c r="K3629" s="69"/>
      <c r="L3629" s="70"/>
      <c r="M3629" s="70"/>
      <c r="N3629" s="68"/>
      <c r="O3629" s="68"/>
      <c r="P3629" s="70"/>
    </row>
    <row r="3630" spans="1:16" x14ac:dyDescent="0.25">
      <c r="A3630" s="61">
        <v>43888</v>
      </c>
      <c r="B3630" s="64" t="str">
        <f t="shared" si="105"/>
        <v>quinta-feira</v>
      </c>
      <c r="C3630" s="49">
        <v>2.2599999999999999E-2</v>
      </c>
      <c r="D3630" s="51">
        <v>2.3799999999999998E-2</v>
      </c>
      <c r="E3630" s="48">
        <v>2991.76</v>
      </c>
      <c r="F3630" s="48">
        <v>2976.2</v>
      </c>
      <c r="G3630" s="52">
        <v>2975.77</v>
      </c>
      <c r="I3630" s="68"/>
      <c r="J3630" s="69"/>
      <c r="K3630" s="69"/>
      <c r="L3630" s="70"/>
      <c r="M3630" s="70"/>
      <c r="N3630" s="68"/>
      <c r="O3630" s="68"/>
      <c r="P3630" s="70"/>
    </row>
    <row r="3631" spans="1:16" x14ac:dyDescent="0.25">
      <c r="A3631" s="61">
        <v>43889</v>
      </c>
      <c r="B3631" s="64" t="str">
        <f t="shared" si="105"/>
        <v>sexta-feira</v>
      </c>
      <c r="C3631" s="49">
        <v>2.2700000000000001E-2</v>
      </c>
      <c r="D3631" s="51">
        <v>2.3900000000000001E-2</v>
      </c>
      <c r="E3631" s="48">
        <v>2991.19</v>
      </c>
      <c r="F3631" s="48">
        <v>2975.65</v>
      </c>
      <c r="G3631" s="52">
        <v>2974.91</v>
      </c>
      <c r="I3631" s="68"/>
      <c r="J3631" s="69"/>
      <c r="K3631" s="69"/>
      <c r="L3631" s="70"/>
      <c r="M3631" s="70"/>
      <c r="N3631" s="68"/>
      <c r="O3631" s="68"/>
      <c r="P3631" s="70"/>
    </row>
    <row r="3632" spans="1:16" x14ac:dyDescent="0.25">
      <c r="A3632" s="61">
        <v>43892</v>
      </c>
      <c r="B3632" s="64" t="str">
        <f t="shared" si="105"/>
        <v>segunda-feira</v>
      </c>
      <c r="C3632" s="49">
        <v>2.07E-2</v>
      </c>
      <c r="D3632" s="51">
        <v>2.1899999999999999E-2</v>
      </c>
      <c r="E3632" s="48">
        <v>3017.7</v>
      </c>
      <c r="F3632" s="48">
        <v>3002.02</v>
      </c>
      <c r="G3632" s="52">
        <v>3001.6</v>
      </c>
      <c r="I3632" s="68"/>
      <c r="J3632" s="69"/>
      <c r="K3632" s="69"/>
      <c r="L3632" s="70"/>
      <c r="M3632" s="70"/>
      <c r="N3632" s="68"/>
      <c r="O3632" s="68"/>
      <c r="P3632" s="70"/>
    </row>
    <row r="3633" spans="1:16" x14ac:dyDescent="0.25">
      <c r="A3633" s="61">
        <v>43893</v>
      </c>
      <c r="B3633" s="64" t="str">
        <f t="shared" si="105"/>
        <v>terça-feira</v>
      </c>
      <c r="C3633" s="49">
        <v>2.06E-2</v>
      </c>
      <c r="D3633" s="51">
        <v>2.18E-2</v>
      </c>
      <c r="E3633" s="48">
        <v>3019.42</v>
      </c>
      <c r="F3633" s="48">
        <v>3003.73</v>
      </c>
      <c r="G3633" s="52">
        <v>3003.32</v>
      </c>
      <c r="I3633" s="68"/>
      <c r="J3633" s="69"/>
      <c r="K3633" s="69"/>
      <c r="L3633" s="70"/>
      <c r="M3633" s="70"/>
      <c r="N3633" s="68"/>
      <c r="O3633" s="68"/>
      <c r="P3633" s="70"/>
    </row>
    <row r="3634" spans="1:16" x14ac:dyDescent="0.25">
      <c r="A3634" s="61">
        <v>43894</v>
      </c>
      <c r="B3634" s="64" t="str">
        <f t="shared" si="105"/>
        <v>quarta-feira</v>
      </c>
      <c r="C3634" s="49">
        <v>1.9099999999999999E-2</v>
      </c>
      <c r="D3634" s="51">
        <v>2.0299999999999999E-2</v>
      </c>
      <c r="E3634" s="48">
        <v>3039.55</v>
      </c>
      <c r="F3634" s="48">
        <v>3023.75</v>
      </c>
      <c r="G3634" s="52">
        <v>3023.35</v>
      </c>
      <c r="I3634" s="68"/>
      <c r="J3634" s="69"/>
      <c r="K3634" s="69"/>
      <c r="L3634" s="70"/>
      <c r="M3634" s="70"/>
      <c r="N3634" s="68"/>
      <c r="O3634" s="68"/>
      <c r="P3634" s="70"/>
    </row>
    <row r="3635" spans="1:16" x14ac:dyDescent="0.25">
      <c r="A3635" s="61">
        <v>43895</v>
      </c>
      <c r="B3635" s="64" t="str">
        <f t="shared" si="105"/>
        <v>quinta-feira</v>
      </c>
      <c r="C3635" s="49">
        <v>1.89E-2</v>
      </c>
      <c r="D3635" s="51">
        <v>2.0099999999999996E-2</v>
      </c>
      <c r="E3635" s="48">
        <v>3042.58</v>
      </c>
      <c r="F3635" s="48">
        <v>3026.77</v>
      </c>
      <c r="G3635" s="52">
        <v>3026.38</v>
      </c>
      <c r="I3635" s="68"/>
      <c r="J3635" s="69"/>
      <c r="K3635" s="69"/>
      <c r="L3635" s="70"/>
      <c r="M3635" s="70"/>
      <c r="N3635" s="68"/>
      <c r="O3635" s="68"/>
      <c r="P3635" s="70"/>
    </row>
    <row r="3636" spans="1:16" x14ac:dyDescent="0.25">
      <c r="A3636" s="61">
        <v>43896</v>
      </c>
      <c r="B3636" s="64" t="str">
        <f t="shared" si="105"/>
        <v>sexta-feira</v>
      </c>
      <c r="C3636" s="49">
        <v>2.1400000000000002E-2</v>
      </c>
      <c r="D3636" s="51">
        <v>2.2599999999999999E-2</v>
      </c>
      <c r="E3636" s="48">
        <v>3010.48</v>
      </c>
      <c r="F3636" s="48">
        <v>2994.9</v>
      </c>
      <c r="G3636" s="52">
        <v>2994.17</v>
      </c>
      <c r="I3636" s="68">
        <v>3626</v>
      </c>
      <c r="J3636" s="69"/>
      <c r="K3636" s="69"/>
      <c r="L3636" s="70"/>
      <c r="M3636" s="70"/>
      <c r="N3636" s="68"/>
      <c r="O3636" s="68"/>
      <c r="P3636" s="70"/>
    </row>
    <row r="3637" spans="1:16" x14ac:dyDescent="0.25">
      <c r="A3637" s="61">
        <v>43899</v>
      </c>
      <c r="B3637" s="64" t="str">
        <f t="shared" si="105"/>
        <v>segunda-feira</v>
      </c>
      <c r="C3637" s="49">
        <v>2.2099999999999998E-2</v>
      </c>
      <c r="D3637" s="51">
        <v>2.3300000000000001E-2</v>
      </c>
      <c r="E3637" s="48">
        <v>3001.8</v>
      </c>
      <c r="F3637" s="48">
        <v>2986.28</v>
      </c>
      <c r="G3637" s="52">
        <v>2985.85</v>
      </c>
      <c r="I3637" s="68"/>
      <c r="J3637" s="69"/>
      <c r="K3637" s="69"/>
      <c r="L3637" s="70"/>
      <c r="M3637" s="70"/>
      <c r="N3637" s="68"/>
      <c r="O3637" s="68"/>
      <c r="P3637" s="70"/>
    </row>
    <row r="3638" spans="1:16" x14ac:dyDescent="0.25">
      <c r="A3638" s="61">
        <v>43900</v>
      </c>
      <c r="B3638" s="64" t="str">
        <f t="shared" si="105"/>
        <v>terça-feira</v>
      </c>
      <c r="C3638" s="49">
        <v>2.3199999999999998E-2</v>
      </c>
      <c r="D3638" s="51">
        <v>2.4399999999999998E-2</v>
      </c>
      <c r="E3638" s="48">
        <v>2988</v>
      </c>
      <c r="F3638" s="48">
        <v>2972.58</v>
      </c>
      <c r="G3638" s="52">
        <v>2972.14</v>
      </c>
      <c r="I3638" s="68"/>
      <c r="J3638" s="69"/>
      <c r="K3638" s="69"/>
      <c r="L3638" s="70"/>
      <c r="M3638" s="70"/>
      <c r="N3638" s="68"/>
      <c r="O3638" s="68"/>
      <c r="P3638" s="70"/>
    </row>
    <row r="3639" spans="1:16" x14ac:dyDescent="0.25">
      <c r="A3639" s="61">
        <v>43901</v>
      </c>
      <c r="B3639" s="64" t="str">
        <f t="shared" si="105"/>
        <v>quarta-feira</v>
      </c>
      <c r="C3639" s="49">
        <v>2.2799999999999997E-2</v>
      </c>
      <c r="D3639" s="51">
        <v>2.4E-2</v>
      </c>
      <c r="E3639" s="48">
        <v>2996.26</v>
      </c>
      <c r="F3639" s="48">
        <v>2980.81</v>
      </c>
      <c r="G3639" s="52">
        <v>2980.27</v>
      </c>
      <c r="I3639" s="68"/>
      <c r="J3639" s="69"/>
      <c r="K3639" s="69"/>
      <c r="L3639" s="70"/>
      <c r="M3639" s="70"/>
      <c r="N3639" s="68"/>
      <c r="O3639" s="68"/>
      <c r="P3639" s="70"/>
    </row>
    <row r="3640" spans="1:16" x14ac:dyDescent="0.25">
      <c r="A3640" s="61">
        <v>43902</v>
      </c>
      <c r="B3640" s="64" t="str">
        <f t="shared" si="105"/>
        <v>quinta-feira</v>
      </c>
      <c r="C3640" s="49">
        <v>3.9E-2</v>
      </c>
      <c r="D3640" s="51">
        <v>4.0199999999999993E-2</v>
      </c>
      <c r="E3640" s="48">
        <v>2796.36</v>
      </c>
      <c r="F3640" s="48">
        <v>2782.18</v>
      </c>
      <c r="G3640" s="52">
        <v>2781.51</v>
      </c>
      <c r="I3640" s="68"/>
      <c r="J3640" s="69"/>
      <c r="K3640" s="69"/>
      <c r="L3640" s="70"/>
      <c r="M3640" s="70"/>
      <c r="N3640" s="68"/>
      <c r="O3640" s="68"/>
      <c r="P3640" s="70"/>
    </row>
    <row r="3641" spans="1:16" x14ac:dyDescent="0.25">
      <c r="A3641" s="61">
        <v>43903</v>
      </c>
      <c r="B3641" s="64" t="str">
        <f t="shared" ref="B3641:B3704" si="106">TEXT(A3641,"dddd")</f>
        <v>sexta-feira</v>
      </c>
      <c r="C3641" s="49">
        <v>3.2400000000000005E-2</v>
      </c>
      <c r="D3641" s="51">
        <v>3.3599999999999998E-2</v>
      </c>
      <c r="E3641" s="48">
        <v>2876.93</v>
      </c>
      <c r="F3641" s="48">
        <v>2862.26</v>
      </c>
      <c r="G3641" s="52">
        <v>2861.29</v>
      </c>
      <c r="I3641" s="68"/>
      <c r="J3641" s="69"/>
      <c r="K3641" s="69"/>
      <c r="L3641" s="70"/>
      <c r="M3641" s="70"/>
      <c r="N3641" s="68"/>
      <c r="O3641" s="68"/>
      <c r="P3641" s="70"/>
    </row>
    <row r="3642" spans="1:16" x14ac:dyDescent="0.25">
      <c r="A3642" s="61">
        <v>43906</v>
      </c>
      <c r="B3642" s="64" t="str">
        <f t="shared" si="106"/>
        <v>segunda-feira</v>
      </c>
      <c r="C3642" s="49">
        <v>3.2899999999999999E-2</v>
      </c>
      <c r="D3642" s="51">
        <v>3.4099999999999998E-2</v>
      </c>
      <c r="E3642" s="48">
        <v>2871.28</v>
      </c>
      <c r="F3642" s="48">
        <v>2856.66</v>
      </c>
      <c r="G3642" s="52">
        <v>2856.18</v>
      </c>
      <c r="I3642" s="68"/>
      <c r="J3642" s="69"/>
      <c r="K3642" s="69"/>
      <c r="L3642" s="70"/>
      <c r="M3642" s="70"/>
      <c r="N3642" s="68"/>
      <c r="O3642" s="68"/>
      <c r="P3642" s="70"/>
    </row>
    <row r="3643" spans="1:16" x14ac:dyDescent="0.25">
      <c r="A3643" s="61">
        <v>43907</v>
      </c>
      <c r="B3643" s="64" t="str">
        <f t="shared" si="106"/>
        <v>terça-feira</v>
      </c>
      <c r="C3643" s="49">
        <v>2.9100000000000001E-2</v>
      </c>
      <c r="D3643" s="51">
        <v>3.0299999999999997E-2</v>
      </c>
      <c r="E3643" s="48">
        <v>2918.62</v>
      </c>
      <c r="F3643" s="48">
        <v>2903.72</v>
      </c>
      <c r="G3643" s="52">
        <v>2903.27</v>
      </c>
      <c r="I3643" s="68"/>
      <c r="J3643" s="69"/>
      <c r="K3643" s="69"/>
      <c r="L3643" s="70"/>
      <c r="M3643" s="70"/>
      <c r="N3643" s="68"/>
      <c r="O3643" s="68"/>
      <c r="P3643" s="70"/>
    </row>
    <row r="3644" spans="1:16" x14ac:dyDescent="0.25">
      <c r="A3644" s="61">
        <v>43908</v>
      </c>
      <c r="B3644" s="64" t="str">
        <f t="shared" si="106"/>
        <v>quarta-feira</v>
      </c>
      <c r="C3644" s="49">
        <v>3.2000000000000001E-2</v>
      </c>
      <c r="D3644" s="51">
        <v>3.32E-2</v>
      </c>
      <c r="E3644" s="48">
        <v>2883.23</v>
      </c>
      <c r="F3644" s="48">
        <v>2868.56</v>
      </c>
      <c r="G3644" s="52">
        <v>2868.09</v>
      </c>
      <c r="I3644" s="68"/>
      <c r="J3644" s="69"/>
      <c r="K3644" s="69"/>
      <c r="L3644" s="70"/>
      <c r="M3644" s="70"/>
      <c r="N3644" s="68"/>
      <c r="O3644" s="68"/>
      <c r="P3644" s="70"/>
    </row>
    <row r="3645" spans="1:16" x14ac:dyDescent="0.25">
      <c r="A3645" s="61">
        <v>43909</v>
      </c>
      <c r="B3645" s="64" t="str">
        <f t="shared" si="106"/>
        <v>quinta-feira</v>
      </c>
      <c r="C3645" s="49">
        <v>4.1299999999999996E-2</v>
      </c>
      <c r="D3645" s="51">
        <v>4.2500000000000003E-2</v>
      </c>
      <c r="E3645" s="48">
        <v>2772.45</v>
      </c>
      <c r="F3645" s="48">
        <v>2758.49</v>
      </c>
      <c r="G3645" s="52">
        <v>2757.93</v>
      </c>
      <c r="I3645" s="68"/>
      <c r="J3645" s="69"/>
      <c r="K3645" s="69"/>
      <c r="L3645" s="70"/>
      <c r="M3645" s="70"/>
      <c r="N3645" s="68"/>
      <c r="O3645" s="68"/>
      <c r="P3645" s="70"/>
    </row>
    <row r="3646" spans="1:16" x14ac:dyDescent="0.25">
      <c r="A3646" s="61">
        <v>43910</v>
      </c>
      <c r="B3646" s="64" t="str">
        <f t="shared" si="106"/>
        <v>sexta-feira</v>
      </c>
      <c r="C3646" s="49">
        <v>3.6299999999999999E-2</v>
      </c>
      <c r="D3646" s="51">
        <v>3.7499999999999999E-2</v>
      </c>
      <c r="E3646" s="48">
        <v>2832.29</v>
      </c>
      <c r="F3646" s="48">
        <v>2817.97</v>
      </c>
      <c r="G3646" s="52">
        <v>2817.26</v>
      </c>
      <c r="I3646" s="68"/>
      <c r="J3646" s="69"/>
      <c r="K3646" s="69"/>
      <c r="L3646" s="70"/>
      <c r="M3646" s="70"/>
      <c r="N3646" s="68"/>
      <c r="O3646" s="68"/>
      <c r="P3646" s="70"/>
    </row>
    <row r="3647" spans="1:16" x14ac:dyDescent="0.25">
      <c r="A3647" s="61">
        <v>43913</v>
      </c>
      <c r="B3647" s="64" t="str">
        <f t="shared" si="106"/>
        <v>segunda-feira</v>
      </c>
      <c r="C3647" s="49">
        <v>3.8699999999999998E-2</v>
      </c>
      <c r="D3647" s="51">
        <v>3.9900000000000005E-2</v>
      </c>
      <c r="E3647" s="48">
        <v>2804.26</v>
      </c>
      <c r="F3647" s="48">
        <v>2790.12</v>
      </c>
      <c r="G3647" s="52">
        <v>2789.59</v>
      </c>
      <c r="I3647" s="68"/>
      <c r="J3647" s="69"/>
      <c r="K3647" s="69"/>
      <c r="L3647" s="70"/>
      <c r="M3647" s="70"/>
      <c r="N3647" s="68"/>
      <c r="O3647" s="68"/>
      <c r="P3647" s="70"/>
    </row>
    <row r="3648" spans="1:16" x14ac:dyDescent="0.25">
      <c r="A3648" s="61">
        <v>43914</v>
      </c>
      <c r="B3648" s="64" t="str">
        <f t="shared" si="106"/>
        <v>terça-feira</v>
      </c>
      <c r="C3648" s="49">
        <v>4.2699999999999995E-2</v>
      </c>
      <c r="D3648" s="51">
        <v>4.3899999999999995E-2</v>
      </c>
      <c r="E3648" s="48">
        <v>2758.03</v>
      </c>
      <c r="F3648" s="48">
        <v>2744.19</v>
      </c>
      <c r="G3648" s="52">
        <v>2743.63</v>
      </c>
      <c r="I3648" s="68"/>
      <c r="J3648" s="69"/>
      <c r="K3648" s="69"/>
      <c r="L3648" s="70"/>
      <c r="M3648" s="70"/>
      <c r="N3648" s="68"/>
      <c r="O3648" s="68"/>
      <c r="P3648" s="70"/>
    </row>
    <row r="3649" spans="1:16" x14ac:dyDescent="0.25">
      <c r="A3649" s="61">
        <v>43915</v>
      </c>
      <c r="B3649" s="64" t="str">
        <f t="shared" si="106"/>
        <v>quarta-feira</v>
      </c>
      <c r="C3649" s="49">
        <v>4.0899999999999999E-2</v>
      </c>
      <c r="D3649" s="51">
        <v>4.2099999999999999E-2</v>
      </c>
      <c r="E3649" s="48">
        <v>2779.49</v>
      </c>
      <c r="F3649" s="48">
        <v>2765.53</v>
      </c>
      <c r="G3649" s="52">
        <v>2764.98</v>
      </c>
      <c r="I3649" s="68"/>
      <c r="J3649" s="69"/>
      <c r="K3649" s="69"/>
      <c r="L3649" s="70"/>
      <c r="M3649" s="70"/>
      <c r="N3649" s="68"/>
      <c r="O3649" s="68"/>
      <c r="P3649" s="70"/>
    </row>
    <row r="3650" spans="1:16" x14ac:dyDescent="0.25">
      <c r="A3650" s="61">
        <v>43916</v>
      </c>
      <c r="B3650" s="64" t="str">
        <f t="shared" si="106"/>
        <v>quinta-feira</v>
      </c>
      <c r="C3650" s="49">
        <v>3.7499999999999999E-2</v>
      </c>
      <c r="D3650" s="51">
        <v>3.8699999999999998E-2</v>
      </c>
      <c r="E3650" s="48">
        <v>2820.01</v>
      </c>
      <c r="F3650" s="48">
        <v>2805.82</v>
      </c>
      <c r="G3650" s="52">
        <v>2805.3</v>
      </c>
      <c r="I3650" s="68"/>
      <c r="J3650" s="69"/>
      <c r="K3650" s="69"/>
      <c r="L3650" s="70"/>
      <c r="M3650" s="70"/>
      <c r="N3650" s="68"/>
      <c r="O3650" s="68"/>
      <c r="P3650" s="70"/>
    </row>
    <row r="3651" spans="1:16" x14ac:dyDescent="0.25">
      <c r="A3651" s="61">
        <v>43917</v>
      </c>
      <c r="B3651" s="64" t="str">
        <f t="shared" si="106"/>
        <v>sexta-feira</v>
      </c>
      <c r="C3651" s="49">
        <v>3.3599999999999998E-2</v>
      </c>
      <c r="D3651" s="51">
        <v>3.4799999999999998E-2</v>
      </c>
      <c r="E3651" s="48">
        <v>2867.44</v>
      </c>
      <c r="F3651" s="48">
        <v>2852.97</v>
      </c>
      <c r="G3651" s="52">
        <v>2852.28</v>
      </c>
      <c r="I3651" s="68"/>
      <c r="J3651" s="69"/>
      <c r="K3651" s="69"/>
      <c r="L3651" s="70"/>
      <c r="M3651" s="70"/>
      <c r="N3651" s="68"/>
      <c r="O3651" s="68"/>
      <c r="P3651" s="70"/>
    </row>
    <row r="3652" spans="1:16" x14ac:dyDescent="0.25">
      <c r="A3652" s="61">
        <v>43920</v>
      </c>
      <c r="B3652" s="64" t="str">
        <f t="shared" si="106"/>
        <v>segunda-feira</v>
      </c>
      <c r="C3652" s="49">
        <v>3.1699999999999999E-2</v>
      </c>
      <c r="D3652" s="51">
        <v>3.2899999999999999E-2</v>
      </c>
      <c r="E3652" s="48">
        <v>2891</v>
      </c>
      <c r="F3652" s="48">
        <v>2876.4</v>
      </c>
      <c r="G3652" s="52">
        <v>2875.92</v>
      </c>
      <c r="I3652" s="68"/>
      <c r="J3652" s="69"/>
      <c r="K3652" s="69"/>
      <c r="L3652" s="70"/>
      <c r="M3652" s="70"/>
      <c r="N3652" s="68"/>
      <c r="O3652" s="68"/>
      <c r="P3652" s="70"/>
    </row>
    <row r="3653" spans="1:16" x14ac:dyDescent="0.25">
      <c r="A3653" s="61">
        <v>43921</v>
      </c>
      <c r="B3653" s="64" t="str">
        <f t="shared" si="106"/>
        <v>terça-feira</v>
      </c>
      <c r="C3653" s="49">
        <v>3.1E-2</v>
      </c>
      <c r="D3653" s="51">
        <v>3.2199999999999999E-2</v>
      </c>
      <c r="E3653" s="48">
        <v>2900.02</v>
      </c>
      <c r="F3653" s="48">
        <v>2885.37</v>
      </c>
      <c r="G3653" s="52">
        <v>2884.9</v>
      </c>
      <c r="I3653" s="68"/>
      <c r="J3653" s="69"/>
      <c r="K3653" s="69"/>
      <c r="L3653" s="70"/>
      <c r="M3653" s="70"/>
      <c r="N3653" s="68"/>
      <c r="O3653" s="68"/>
      <c r="P3653" s="70"/>
    </row>
    <row r="3654" spans="1:16" x14ac:dyDescent="0.25">
      <c r="A3654" s="61">
        <v>43922</v>
      </c>
      <c r="B3654" s="64" t="str">
        <f t="shared" si="106"/>
        <v>quarta-feira</v>
      </c>
      <c r="C3654" s="49">
        <v>3.1E-2</v>
      </c>
      <c r="D3654" s="51">
        <v>3.2199999999999999E-2</v>
      </c>
      <c r="E3654" s="48">
        <v>2900.47</v>
      </c>
      <c r="F3654" s="48">
        <v>2885.83</v>
      </c>
      <c r="G3654" s="52">
        <v>2885.37</v>
      </c>
      <c r="I3654" s="68"/>
      <c r="J3654" s="69"/>
      <c r="K3654" s="69"/>
      <c r="L3654" s="70"/>
      <c r="M3654" s="70"/>
      <c r="N3654" s="68"/>
      <c r="O3654" s="68"/>
      <c r="P3654" s="70"/>
    </row>
    <row r="3655" spans="1:16" x14ac:dyDescent="0.25">
      <c r="A3655" s="61">
        <v>43923</v>
      </c>
      <c r="B3655" s="64" t="str">
        <f t="shared" si="106"/>
        <v>quinta-feira</v>
      </c>
      <c r="C3655" s="49">
        <v>3.0099999999999998E-2</v>
      </c>
      <c r="D3655" s="51">
        <v>3.1300000000000001E-2</v>
      </c>
      <c r="E3655" s="48">
        <v>2911.96</v>
      </c>
      <c r="F3655" s="48">
        <v>2897.26</v>
      </c>
      <c r="G3655" s="52">
        <v>2896.8</v>
      </c>
      <c r="I3655" s="68"/>
      <c r="J3655" s="69"/>
      <c r="K3655" s="69"/>
      <c r="L3655" s="70"/>
      <c r="M3655" s="70"/>
      <c r="N3655" s="68"/>
      <c r="O3655" s="68"/>
      <c r="P3655" s="70"/>
    </row>
    <row r="3656" spans="1:16" x14ac:dyDescent="0.25">
      <c r="A3656" s="61">
        <v>43924</v>
      </c>
      <c r="B3656" s="64" t="str">
        <f t="shared" si="106"/>
        <v>sexta-feira</v>
      </c>
      <c r="C3656" s="49">
        <v>3.0600000000000002E-2</v>
      </c>
      <c r="D3656" s="51">
        <v>3.1800000000000002E-2</v>
      </c>
      <c r="E3656" s="48">
        <v>2906.48</v>
      </c>
      <c r="F3656" s="48">
        <v>2891.83</v>
      </c>
      <c r="G3656" s="52">
        <v>2891.17</v>
      </c>
      <c r="I3656" s="68"/>
      <c r="J3656" s="69"/>
      <c r="K3656" s="69"/>
      <c r="L3656" s="70"/>
      <c r="M3656" s="70"/>
      <c r="N3656" s="68"/>
      <c r="O3656" s="68"/>
      <c r="P3656" s="70"/>
    </row>
    <row r="3657" spans="1:16" x14ac:dyDescent="0.25">
      <c r="A3657" s="61">
        <v>43927</v>
      </c>
      <c r="B3657" s="64" t="str">
        <f t="shared" si="106"/>
        <v>segunda-feira</v>
      </c>
      <c r="C3657" s="49">
        <v>3.0499999999999999E-2</v>
      </c>
      <c r="D3657" s="51">
        <v>3.1699999999999999E-2</v>
      </c>
      <c r="E3657" s="48">
        <v>2908.15</v>
      </c>
      <c r="F3657" s="48">
        <v>2893.51</v>
      </c>
      <c r="G3657" s="52">
        <v>2893.05</v>
      </c>
      <c r="I3657" s="68"/>
      <c r="J3657" s="69"/>
      <c r="K3657" s="69"/>
      <c r="L3657" s="70"/>
      <c r="M3657" s="70"/>
      <c r="N3657" s="68"/>
      <c r="O3657" s="68"/>
      <c r="P3657" s="70"/>
    </row>
    <row r="3658" spans="1:16" x14ac:dyDescent="0.25">
      <c r="A3658" s="61">
        <v>43928</v>
      </c>
      <c r="B3658" s="64" t="str">
        <f t="shared" si="106"/>
        <v>terça-feira</v>
      </c>
      <c r="C3658" s="49">
        <v>3.0499999999999999E-2</v>
      </c>
      <c r="D3658" s="51">
        <v>3.1699999999999999E-2</v>
      </c>
      <c r="E3658" s="48">
        <v>2908.6</v>
      </c>
      <c r="F3658" s="48">
        <v>2893.97</v>
      </c>
      <c r="G3658" s="52">
        <v>2893.51</v>
      </c>
      <c r="I3658" s="68"/>
      <c r="J3658" s="69"/>
      <c r="K3658" s="69"/>
      <c r="L3658" s="70"/>
      <c r="M3658" s="70"/>
      <c r="N3658" s="68"/>
      <c r="O3658" s="68"/>
      <c r="P3658" s="70"/>
    </row>
    <row r="3659" spans="1:16" x14ac:dyDescent="0.25">
      <c r="A3659" s="61">
        <v>43929</v>
      </c>
      <c r="B3659" s="64" t="str">
        <f t="shared" si="106"/>
        <v>quarta-feira</v>
      </c>
      <c r="C3659" s="49">
        <v>3.0499999999999999E-2</v>
      </c>
      <c r="D3659" s="51">
        <v>3.1699999999999999E-2</v>
      </c>
      <c r="E3659" s="48">
        <v>2909.05</v>
      </c>
      <c r="F3659" s="48">
        <v>2894.43</v>
      </c>
      <c r="G3659" s="52">
        <v>2893.97</v>
      </c>
      <c r="I3659" s="68"/>
      <c r="J3659" s="69"/>
      <c r="K3659" s="69"/>
      <c r="L3659" s="70"/>
      <c r="M3659" s="70"/>
      <c r="N3659" s="68"/>
      <c r="O3659" s="68"/>
      <c r="P3659" s="70"/>
    </row>
    <row r="3660" spans="1:16" x14ac:dyDescent="0.25">
      <c r="A3660" s="61">
        <v>43930</v>
      </c>
      <c r="B3660" s="64" t="str">
        <f t="shared" si="106"/>
        <v>quinta-feira</v>
      </c>
      <c r="C3660" s="49">
        <v>2.8799999999999999E-2</v>
      </c>
      <c r="D3660" s="51">
        <v>0.03</v>
      </c>
      <c r="E3660" s="48">
        <v>2929.57</v>
      </c>
      <c r="F3660" s="48">
        <v>2914.84</v>
      </c>
      <c r="G3660" s="52">
        <v>2914.23</v>
      </c>
      <c r="I3660" s="68"/>
      <c r="J3660" s="69"/>
      <c r="K3660" s="69"/>
      <c r="L3660" s="70"/>
      <c r="M3660" s="70"/>
      <c r="N3660" s="68"/>
      <c r="O3660" s="68"/>
      <c r="P3660" s="70"/>
    </row>
    <row r="3661" spans="1:16" x14ac:dyDescent="0.25">
      <c r="A3661" s="61">
        <v>43934</v>
      </c>
      <c r="B3661" s="64" t="str">
        <f t="shared" si="106"/>
        <v>segunda-feira</v>
      </c>
      <c r="C3661" s="49">
        <v>2.75E-2</v>
      </c>
      <c r="D3661" s="51">
        <v>2.87E-2</v>
      </c>
      <c r="E3661" s="48">
        <v>2946.02</v>
      </c>
      <c r="F3661" s="48">
        <v>2931.2</v>
      </c>
      <c r="G3661" s="52">
        <v>2930.8</v>
      </c>
      <c r="I3661" s="68"/>
      <c r="J3661" s="69"/>
      <c r="K3661" s="69"/>
      <c r="L3661" s="70"/>
      <c r="M3661" s="70"/>
      <c r="N3661" s="68"/>
      <c r="O3661" s="68"/>
      <c r="P3661" s="70"/>
    </row>
    <row r="3662" spans="1:16" x14ac:dyDescent="0.25">
      <c r="A3662" s="61">
        <v>43935</v>
      </c>
      <c r="B3662" s="64" t="str">
        <f t="shared" si="106"/>
        <v>terça-feira</v>
      </c>
      <c r="C3662" s="49">
        <v>2.6600000000000002E-2</v>
      </c>
      <c r="D3662" s="51">
        <v>2.7799999999999998E-2</v>
      </c>
      <c r="E3662" s="48">
        <v>2957.57</v>
      </c>
      <c r="F3662" s="48">
        <v>2942.69</v>
      </c>
      <c r="G3662" s="52">
        <v>2942.31</v>
      </c>
      <c r="I3662" s="68"/>
      <c r="J3662" s="69"/>
      <c r="K3662" s="69"/>
      <c r="L3662" s="70"/>
      <c r="M3662" s="70"/>
      <c r="N3662" s="68"/>
      <c r="O3662" s="68"/>
      <c r="P3662" s="70"/>
    </row>
    <row r="3663" spans="1:16" x14ac:dyDescent="0.25">
      <c r="A3663" s="61">
        <v>43936</v>
      </c>
      <c r="B3663" s="64" t="str">
        <f t="shared" si="106"/>
        <v>quarta-feira</v>
      </c>
      <c r="C3663" s="49">
        <v>2.6000000000000002E-2</v>
      </c>
      <c r="D3663" s="51">
        <v>2.7200000000000002E-2</v>
      </c>
      <c r="E3663" s="48">
        <v>2965.31</v>
      </c>
      <c r="F3663" s="48">
        <v>2950.4</v>
      </c>
      <c r="G3663" s="52">
        <v>2950.12</v>
      </c>
      <c r="I3663" s="68"/>
      <c r="J3663" s="69"/>
      <c r="K3663" s="69"/>
      <c r="L3663" s="70"/>
      <c r="M3663" s="70"/>
      <c r="N3663" s="68"/>
      <c r="O3663" s="68"/>
      <c r="P3663" s="70"/>
    </row>
    <row r="3664" spans="1:16" x14ac:dyDescent="0.25">
      <c r="A3664" s="61">
        <v>43937</v>
      </c>
      <c r="B3664" s="64" t="str">
        <f t="shared" si="106"/>
        <v>quinta-feira</v>
      </c>
      <c r="C3664" s="49">
        <v>2.4900000000000002E-2</v>
      </c>
      <c r="D3664" s="51">
        <v>2.6099999999999998E-2</v>
      </c>
      <c r="E3664" s="48">
        <v>2979.31</v>
      </c>
      <c r="F3664" s="48">
        <v>2964.33</v>
      </c>
      <c r="G3664" s="52">
        <v>2964.06</v>
      </c>
      <c r="I3664" s="68"/>
      <c r="J3664" s="69"/>
      <c r="K3664" s="69"/>
      <c r="L3664" s="70"/>
      <c r="M3664" s="70"/>
      <c r="N3664" s="68"/>
      <c r="O3664" s="68"/>
      <c r="P3664" s="70"/>
    </row>
    <row r="3665" spans="1:16" x14ac:dyDescent="0.25">
      <c r="A3665" s="61">
        <v>43938</v>
      </c>
      <c r="B3665" s="64" t="str">
        <f t="shared" si="106"/>
        <v>sexta-feira</v>
      </c>
      <c r="C3665" s="49">
        <v>2.3700000000000002E-2</v>
      </c>
      <c r="D3665" s="51">
        <v>2.4900000000000002E-2</v>
      </c>
      <c r="E3665" s="48">
        <v>2994.55</v>
      </c>
      <c r="F3665" s="48">
        <v>2979.48</v>
      </c>
      <c r="G3665" s="52">
        <v>2979.31</v>
      </c>
      <c r="I3665" s="68"/>
      <c r="J3665" s="69"/>
      <c r="K3665" s="69"/>
      <c r="L3665" s="70"/>
      <c r="M3665" s="70"/>
      <c r="N3665" s="68"/>
      <c r="O3665" s="68"/>
      <c r="P3665" s="70"/>
    </row>
    <row r="3666" spans="1:16" x14ac:dyDescent="0.25">
      <c r="A3666" s="61">
        <v>43941</v>
      </c>
      <c r="B3666" s="64" t="str">
        <f t="shared" si="106"/>
        <v>segunda-feira</v>
      </c>
      <c r="C3666" s="49">
        <v>2.3900000000000001E-2</v>
      </c>
      <c r="D3666" s="51">
        <v>2.5099999999999997E-2</v>
      </c>
      <c r="E3666" s="48">
        <v>2992.24</v>
      </c>
      <c r="F3666" s="48">
        <v>2977.2</v>
      </c>
      <c r="G3666" s="52">
        <v>2976.98</v>
      </c>
      <c r="I3666" s="68"/>
      <c r="J3666" s="69"/>
      <c r="K3666" s="69"/>
      <c r="L3666" s="70"/>
      <c r="M3666" s="70"/>
      <c r="N3666" s="68"/>
      <c r="O3666" s="68"/>
      <c r="P3666" s="70"/>
    </row>
    <row r="3667" spans="1:16" x14ac:dyDescent="0.25">
      <c r="A3667" s="61">
        <v>43943</v>
      </c>
      <c r="B3667" s="64" t="str">
        <f t="shared" si="106"/>
        <v>quarta-feira</v>
      </c>
      <c r="C3667" s="49">
        <v>2.1700000000000001E-2</v>
      </c>
      <c r="D3667" s="51">
        <v>2.29E-2</v>
      </c>
      <c r="E3667" s="48">
        <v>3020.27</v>
      </c>
      <c r="F3667" s="48">
        <v>3005.07</v>
      </c>
      <c r="G3667" s="52">
        <v>3004.84</v>
      </c>
      <c r="I3667" s="68"/>
      <c r="J3667" s="69"/>
      <c r="K3667" s="69"/>
      <c r="L3667" s="70"/>
      <c r="M3667" s="70"/>
      <c r="N3667" s="68"/>
      <c r="O3667" s="68"/>
      <c r="P3667" s="70"/>
    </row>
    <row r="3668" spans="1:16" x14ac:dyDescent="0.25">
      <c r="A3668" s="61">
        <v>43944</v>
      </c>
      <c r="B3668" s="64" t="str">
        <f t="shared" si="106"/>
        <v>quinta-feira</v>
      </c>
      <c r="C3668" s="49">
        <v>2.2700000000000001E-2</v>
      </c>
      <c r="D3668" s="51">
        <v>2.3900000000000001E-2</v>
      </c>
      <c r="E3668" s="48">
        <v>3007.82</v>
      </c>
      <c r="F3668" s="48">
        <v>2992.72</v>
      </c>
      <c r="G3668" s="52">
        <v>2992.47</v>
      </c>
      <c r="I3668" s="68"/>
      <c r="J3668" s="69"/>
      <c r="K3668" s="69"/>
      <c r="L3668" s="70"/>
      <c r="M3668" s="70"/>
      <c r="N3668" s="68"/>
      <c r="O3668" s="68"/>
      <c r="P3668" s="70"/>
    </row>
    <row r="3669" spans="1:16" x14ac:dyDescent="0.25">
      <c r="A3669" s="61">
        <v>43945</v>
      </c>
      <c r="B3669" s="64" t="str">
        <f t="shared" si="106"/>
        <v>sexta-feira</v>
      </c>
      <c r="C3669" s="49">
        <v>2.4799999999999999E-2</v>
      </c>
      <c r="D3669" s="51">
        <v>2.6000000000000002E-2</v>
      </c>
      <c r="E3669" s="48">
        <v>2981.62</v>
      </c>
      <c r="F3669" s="48">
        <v>2966.69</v>
      </c>
      <c r="G3669" s="52">
        <v>2966.5</v>
      </c>
      <c r="I3669" s="68"/>
      <c r="J3669" s="69"/>
      <c r="K3669" s="69"/>
      <c r="L3669" s="70"/>
      <c r="M3669" s="70"/>
      <c r="N3669" s="68"/>
      <c r="O3669" s="68"/>
      <c r="P3669" s="70"/>
    </row>
    <row r="3670" spans="1:16" x14ac:dyDescent="0.25">
      <c r="A3670" s="61">
        <v>43948</v>
      </c>
      <c r="B3670" s="64" t="str">
        <f t="shared" si="106"/>
        <v>segunda-feira</v>
      </c>
      <c r="C3670" s="49">
        <v>2.8500000000000001E-2</v>
      </c>
      <c r="D3670" s="51">
        <v>2.9700000000000001E-2</v>
      </c>
      <c r="E3670" s="48">
        <v>2936.16</v>
      </c>
      <c r="F3670" s="48">
        <v>2921.53</v>
      </c>
      <c r="G3670" s="52">
        <v>2921.23</v>
      </c>
      <c r="I3670" s="68"/>
      <c r="J3670" s="69"/>
      <c r="K3670" s="69"/>
      <c r="L3670" s="70"/>
      <c r="M3670" s="70"/>
      <c r="N3670" s="68"/>
      <c r="O3670" s="68"/>
      <c r="P3670" s="70"/>
    </row>
    <row r="3671" spans="1:16" x14ac:dyDescent="0.25">
      <c r="A3671" s="61">
        <v>43949</v>
      </c>
      <c r="B3671" s="64" t="str">
        <f t="shared" si="106"/>
        <v>terça-feira</v>
      </c>
      <c r="C3671" s="49">
        <v>3.1099999999999999E-2</v>
      </c>
      <c r="D3671" s="51">
        <v>3.2300000000000002E-2</v>
      </c>
      <c r="E3671" s="48">
        <v>2904.88</v>
      </c>
      <c r="F3671" s="48">
        <v>2890.45</v>
      </c>
      <c r="G3671" s="52">
        <v>2890.12</v>
      </c>
      <c r="I3671" s="68"/>
      <c r="J3671" s="69"/>
      <c r="K3671" s="69"/>
      <c r="L3671" s="70"/>
      <c r="M3671" s="70"/>
      <c r="N3671" s="68"/>
      <c r="O3671" s="68"/>
      <c r="P3671" s="70"/>
    </row>
    <row r="3672" spans="1:16" x14ac:dyDescent="0.25">
      <c r="A3672" s="61">
        <v>43950</v>
      </c>
      <c r="B3672" s="64" t="str">
        <f t="shared" si="106"/>
        <v>quarta-feira</v>
      </c>
      <c r="C3672" s="49">
        <v>2.9300000000000003E-2</v>
      </c>
      <c r="D3672" s="51">
        <v>3.0499999999999999E-2</v>
      </c>
      <c r="E3672" s="48">
        <v>2924.5</v>
      </c>
      <c r="F3672" s="48">
        <v>2909.96</v>
      </c>
      <c r="G3672" s="52">
        <v>2909.82</v>
      </c>
      <c r="I3672" s="68"/>
      <c r="J3672" s="69"/>
      <c r="K3672" s="69"/>
      <c r="L3672" s="70"/>
      <c r="M3672" s="70"/>
      <c r="N3672" s="68"/>
      <c r="O3672" s="68"/>
      <c r="P3672" s="70"/>
    </row>
    <row r="3673" spans="1:16" x14ac:dyDescent="0.25">
      <c r="A3673" s="61">
        <v>43951</v>
      </c>
      <c r="B3673" s="64" t="str">
        <f t="shared" si="106"/>
        <v>quinta-feira</v>
      </c>
      <c r="C3673" s="49">
        <v>2.9100000000000001E-2</v>
      </c>
      <c r="D3673" s="51">
        <v>3.0299999999999997E-2</v>
      </c>
      <c r="E3673" s="48">
        <v>2926.44</v>
      </c>
      <c r="F3673" s="48">
        <v>2911.9</v>
      </c>
      <c r="G3673" s="52">
        <v>2912.38</v>
      </c>
      <c r="I3673" s="68"/>
      <c r="J3673" s="69"/>
      <c r="K3673" s="69"/>
      <c r="L3673" s="70"/>
      <c r="M3673" s="70"/>
      <c r="N3673" s="68"/>
      <c r="O3673" s="68"/>
      <c r="P3673" s="70"/>
    </row>
    <row r="3674" spans="1:16" x14ac:dyDescent="0.25">
      <c r="A3674" s="61">
        <v>43955</v>
      </c>
      <c r="B3674" s="64" t="str">
        <f t="shared" si="106"/>
        <v>segunda-feira</v>
      </c>
      <c r="C3674" s="49">
        <v>2.9700000000000001E-2</v>
      </c>
      <c r="D3674" s="51">
        <v>3.0899999999999997E-2</v>
      </c>
      <c r="E3674" s="48">
        <v>2919.3</v>
      </c>
      <c r="F3674" s="48">
        <v>2904.82</v>
      </c>
      <c r="G3674" s="52">
        <v>2904.67</v>
      </c>
      <c r="I3674" s="68"/>
      <c r="J3674" s="69"/>
      <c r="K3674" s="69"/>
      <c r="L3674" s="70"/>
      <c r="M3674" s="70"/>
      <c r="N3674" s="68"/>
      <c r="O3674" s="68"/>
      <c r="P3674" s="70"/>
    </row>
    <row r="3675" spans="1:16" x14ac:dyDescent="0.25">
      <c r="A3675" s="61">
        <v>43956</v>
      </c>
      <c r="B3675" s="64" t="str">
        <f t="shared" si="106"/>
        <v>terça-feira</v>
      </c>
      <c r="C3675" s="49">
        <v>2.7699999999999999E-2</v>
      </c>
      <c r="D3675" s="51">
        <v>2.8900000000000002E-2</v>
      </c>
      <c r="E3675" s="48">
        <v>2943.75</v>
      </c>
      <c r="F3675" s="48">
        <v>2929.13</v>
      </c>
      <c r="G3675" s="52">
        <v>2929</v>
      </c>
      <c r="I3675" s="68"/>
      <c r="J3675" s="69"/>
      <c r="K3675" s="69"/>
      <c r="L3675" s="70"/>
      <c r="M3675" s="70"/>
      <c r="N3675" s="68"/>
      <c r="O3675" s="68"/>
      <c r="P3675" s="70"/>
    </row>
    <row r="3676" spans="1:16" x14ac:dyDescent="0.25">
      <c r="A3676" s="61">
        <v>43957</v>
      </c>
      <c r="B3676" s="64" t="str">
        <f t="shared" si="106"/>
        <v>quarta-feira</v>
      </c>
      <c r="C3676" s="49">
        <v>2.9300000000000003E-2</v>
      </c>
      <c r="D3676" s="51">
        <v>3.0499999999999999E-2</v>
      </c>
      <c r="E3676" s="48">
        <v>2924.41</v>
      </c>
      <c r="F3676" s="48">
        <v>2909.92</v>
      </c>
      <c r="G3676" s="52">
        <v>2909.78</v>
      </c>
      <c r="I3676" s="68"/>
      <c r="J3676" s="69"/>
      <c r="K3676" s="69"/>
      <c r="L3676" s="70"/>
      <c r="M3676" s="70"/>
      <c r="N3676" s="68"/>
      <c r="O3676" s="68"/>
      <c r="P3676" s="70"/>
    </row>
    <row r="3677" spans="1:16" x14ac:dyDescent="0.25">
      <c r="A3677" s="61">
        <v>43958</v>
      </c>
      <c r="B3677" s="64" t="str">
        <f t="shared" si="106"/>
        <v>quinta-feira</v>
      </c>
      <c r="C3677" s="49">
        <v>2.8500000000000001E-2</v>
      </c>
      <c r="D3677" s="51">
        <v>2.9700000000000001E-2</v>
      </c>
      <c r="E3677" s="48">
        <v>2934.24</v>
      </c>
      <c r="F3677" s="48">
        <v>2919.7</v>
      </c>
      <c r="G3677" s="52">
        <v>2919.57</v>
      </c>
      <c r="I3677" s="68"/>
      <c r="J3677" s="69"/>
      <c r="K3677" s="69"/>
      <c r="L3677" s="70"/>
      <c r="M3677" s="70"/>
      <c r="N3677" s="68"/>
      <c r="O3677" s="68"/>
      <c r="P3677" s="70"/>
    </row>
    <row r="3678" spans="1:16" x14ac:dyDescent="0.25">
      <c r="A3678" s="61">
        <v>43959</v>
      </c>
      <c r="B3678" s="64" t="str">
        <f t="shared" si="106"/>
        <v>sexta-feira</v>
      </c>
      <c r="C3678" s="49">
        <v>2.9100000000000001E-2</v>
      </c>
      <c r="D3678" s="51">
        <v>3.0299999999999997E-2</v>
      </c>
      <c r="E3678" s="48">
        <v>2924.13</v>
      </c>
      <c r="F3678" s="48">
        <v>2909.67</v>
      </c>
      <c r="G3678" s="52">
        <v>2910.23</v>
      </c>
      <c r="I3678" s="68"/>
      <c r="J3678" s="69"/>
      <c r="K3678" s="69"/>
      <c r="L3678" s="70"/>
      <c r="M3678" s="70"/>
      <c r="N3678" s="68"/>
      <c r="O3678" s="68"/>
      <c r="P3678" s="70"/>
    </row>
    <row r="3679" spans="1:16" x14ac:dyDescent="0.25">
      <c r="A3679" s="61">
        <v>43962</v>
      </c>
      <c r="B3679" s="64" t="str">
        <f t="shared" si="106"/>
        <v>segunda-feira</v>
      </c>
      <c r="C3679" s="49">
        <v>2.86E-2</v>
      </c>
      <c r="D3679" s="51">
        <v>2.98E-2</v>
      </c>
      <c r="E3679" s="48">
        <v>2930.21</v>
      </c>
      <c r="F3679" s="48">
        <v>2915.72</v>
      </c>
      <c r="G3679" s="52">
        <v>2915.69</v>
      </c>
      <c r="I3679" s="68"/>
      <c r="J3679" s="69"/>
      <c r="K3679" s="69"/>
      <c r="L3679" s="70"/>
      <c r="M3679" s="70"/>
      <c r="N3679" s="68"/>
      <c r="O3679" s="68"/>
      <c r="P3679" s="70"/>
    </row>
    <row r="3680" spans="1:16" x14ac:dyDescent="0.25">
      <c r="A3680" s="61">
        <v>43963</v>
      </c>
      <c r="B3680" s="64" t="str">
        <f t="shared" si="106"/>
        <v>terça-feira</v>
      </c>
      <c r="C3680" s="49">
        <v>2.7099999999999999E-2</v>
      </c>
      <c r="D3680" s="51">
        <v>2.8300000000000002E-2</v>
      </c>
      <c r="E3680" s="48">
        <v>2948.45</v>
      </c>
      <c r="F3680" s="48">
        <v>2933.87</v>
      </c>
      <c r="G3680" s="52">
        <v>2933.84</v>
      </c>
      <c r="I3680" s="68"/>
      <c r="J3680" s="69"/>
      <c r="K3680" s="69"/>
      <c r="L3680" s="70"/>
      <c r="M3680" s="70"/>
      <c r="N3680" s="68"/>
      <c r="O3680" s="68"/>
      <c r="P3680" s="70"/>
    </row>
    <row r="3681" spans="1:16" x14ac:dyDescent="0.25">
      <c r="A3681" s="61">
        <v>43964</v>
      </c>
      <c r="B3681" s="64" t="str">
        <f t="shared" si="106"/>
        <v>quarta-feira</v>
      </c>
      <c r="C3681" s="49">
        <v>2.86E-2</v>
      </c>
      <c r="D3681" s="51">
        <v>2.98E-2</v>
      </c>
      <c r="E3681" s="48">
        <v>2930.26</v>
      </c>
      <c r="F3681" s="48">
        <v>2915.8</v>
      </c>
      <c r="G3681" s="52">
        <v>2915.76</v>
      </c>
      <c r="I3681" s="68"/>
      <c r="J3681" s="69"/>
      <c r="K3681" s="69"/>
      <c r="L3681" s="70"/>
      <c r="M3681" s="70"/>
      <c r="N3681" s="68"/>
      <c r="O3681" s="68"/>
      <c r="P3681" s="70"/>
    </row>
    <row r="3682" spans="1:16" x14ac:dyDescent="0.25">
      <c r="A3682" s="61">
        <v>43965</v>
      </c>
      <c r="B3682" s="64" t="str">
        <f t="shared" si="106"/>
        <v>quinta-feira</v>
      </c>
      <c r="C3682" s="49">
        <v>3.04E-2</v>
      </c>
      <c r="D3682" s="51">
        <v>3.1600000000000003E-2</v>
      </c>
      <c r="E3682" s="48">
        <v>2908.65</v>
      </c>
      <c r="F3682" s="48">
        <v>2894.34</v>
      </c>
      <c r="G3682" s="52">
        <v>2894.28</v>
      </c>
      <c r="I3682" s="68"/>
      <c r="J3682" s="69"/>
      <c r="K3682" s="69"/>
      <c r="L3682" s="70"/>
      <c r="M3682" s="70"/>
      <c r="N3682" s="68"/>
      <c r="O3682" s="68"/>
      <c r="P3682" s="70"/>
    </row>
    <row r="3683" spans="1:16" x14ac:dyDescent="0.25">
      <c r="A3683" s="61">
        <v>43966</v>
      </c>
      <c r="B3683" s="64" t="str">
        <f t="shared" si="106"/>
        <v>sexta-feira</v>
      </c>
      <c r="C3683" s="49">
        <v>2.86E-2</v>
      </c>
      <c r="D3683" s="51">
        <v>2.98E-2</v>
      </c>
      <c r="E3683" s="48">
        <v>2929.56</v>
      </c>
      <c r="F3683" s="48">
        <v>2915.13</v>
      </c>
      <c r="G3683" s="52">
        <v>2915.84</v>
      </c>
      <c r="I3683" s="68"/>
      <c r="J3683" s="69"/>
      <c r="K3683" s="69"/>
      <c r="L3683" s="70"/>
      <c r="M3683" s="70"/>
      <c r="N3683" s="68"/>
      <c r="O3683" s="68"/>
      <c r="P3683" s="70"/>
    </row>
    <row r="3684" spans="1:16" x14ac:dyDescent="0.25">
      <c r="A3684" s="61">
        <v>43969</v>
      </c>
      <c r="B3684" s="64" t="str">
        <f t="shared" si="106"/>
        <v>segunda-feira</v>
      </c>
      <c r="C3684" s="49">
        <v>2.76E-2</v>
      </c>
      <c r="D3684" s="51">
        <v>2.8799999999999999E-2</v>
      </c>
      <c r="E3684" s="48">
        <v>2941.62</v>
      </c>
      <c r="F3684" s="48">
        <v>2927.13</v>
      </c>
      <c r="G3684" s="52">
        <v>2927.15</v>
      </c>
      <c r="I3684" s="68"/>
      <c r="J3684" s="69"/>
      <c r="K3684" s="69"/>
      <c r="L3684" s="70"/>
      <c r="M3684" s="70"/>
      <c r="N3684" s="68"/>
      <c r="O3684" s="68"/>
      <c r="P3684" s="70"/>
    </row>
    <row r="3685" spans="1:16" x14ac:dyDescent="0.25">
      <c r="A3685" s="61">
        <v>43970</v>
      </c>
      <c r="B3685" s="64" t="str">
        <f t="shared" si="106"/>
        <v>terça-feira</v>
      </c>
      <c r="C3685" s="49">
        <v>2.64E-2</v>
      </c>
      <c r="D3685" s="51">
        <v>2.76E-2</v>
      </c>
      <c r="E3685" s="48">
        <v>2956.14</v>
      </c>
      <c r="F3685" s="48">
        <v>2941.58</v>
      </c>
      <c r="G3685" s="52">
        <v>2941.62</v>
      </c>
      <c r="I3685" s="68"/>
      <c r="J3685" s="69"/>
      <c r="K3685" s="69"/>
      <c r="L3685" s="70"/>
      <c r="M3685" s="70"/>
      <c r="N3685" s="68"/>
      <c r="O3685" s="68"/>
      <c r="P3685" s="70"/>
    </row>
    <row r="3686" spans="1:16" x14ac:dyDescent="0.25">
      <c r="A3686" s="61">
        <v>43971</v>
      </c>
      <c r="B3686" s="64" t="str">
        <f t="shared" si="106"/>
        <v>quarta-feira</v>
      </c>
      <c r="C3686" s="49">
        <v>2.6099999999999998E-2</v>
      </c>
      <c r="D3686" s="51">
        <v>2.7300000000000001E-2</v>
      </c>
      <c r="E3686" s="48">
        <v>2959.75</v>
      </c>
      <c r="F3686" s="48">
        <v>2945.18</v>
      </c>
      <c r="G3686" s="52">
        <v>2945.21</v>
      </c>
      <c r="I3686" s="68"/>
      <c r="J3686" s="69"/>
      <c r="K3686" s="69"/>
      <c r="L3686" s="70"/>
      <c r="M3686" s="70"/>
      <c r="N3686" s="68"/>
      <c r="O3686" s="68"/>
      <c r="P3686" s="70"/>
    </row>
    <row r="3687" spans="1:16" x14ac:dyDescent="0.25">
      <c r="A3687" s="61">
        <v>43972</v>
      </c>
      <c r="B3687" s="64" t="str">
        <f t="shared" si="106"/>
        <v>quinta-feira</v>
      </c>
      <c r="C3687" s="49">
        <v>2.53E-2</v>
      </c>
      <c r="D3687" s="51">
        <v>2.6499999999999999E-2</v>
      </c>
      <c r="E3687" s="48">
        <v>2969.45</v>
      </c>
      <c r="F3687" s="48">
        <v>2954.83</v>
      </c>
      <c r="G3687" s="52">
        <v>2954.88</v>
      </c>
      <c r="I3687" s="68"/>
      <c r="J3687" s="69"/>
      <c r="K3687" s="69"/>
      <c r="L3687" s="70"/>
      <c r="M3687" s="70"/>
      <c r="N3687" s="68"/>
      <c r="O3687" s="68"/>
      <c r="P3687" s="70"/>
    </row>
    <row r="3688" spans="1:16" x14ac:dyDescent="0.25">
      <c r="A3688" s="61">
        <v>43973</v>
      </c>
      <c r="B3688" s="64" t="str">
        <f t="shared" si="106"/>
        <v>sexta-feira</v>
      </c>
      <c r="C3688" s="49">
        <v>2.4E-2</v>
      </c>
      <c r="D3688" s="51">
        <v>2.52E-2</v>
      </c>
      <c r="E3688" s="48">
        <v>2984.59</v>
      </c>
      <c r="F3688" s="48">
        <v>2969.9</v>
      </c>
      <c r="G3688" s="52">
        <v>2970.67</v>
      </c>
      <c r="I3688" s="68"/>
      <c r="J3688" s="69"/>
      <c r="K3688" s="69"/>
      <c r="L3688" s="70"/>
      <c r="M3688" s="70"/>
      <c r="N3688" s="68"/>
      <c r="O3688" s="68"/>
      <c r="P3688" s="70"/>
    </row>
    <row r="3689" spans="1:16" x14ac:dyDescent="0.25">
      <c r="A3689" s="61">
        <v>43976</v>
      </c>
      <c r="B3689" s="64" t="str">
        <f t="shared" si="106"/>
        <v>segunda-feira</v>
      </c>
      <c r="C3689" s="49">
        <v>2.23E-2</v>
      </c>
      <c r="D3689" s="51">
        <v>2.35E-2</v>
      </c>
      <c r="E3689" s="48">
        <v>3005.47</v>
      </c>
      <c r="F3689" s="48">
        <v>2990.66</v>
      </c>
      <c r="G3689" s="52">
        <v>2990.74</v>
      </c>
      <c r="I3689" s="68"/>
      <c r="J3689" s="69"/>
      <c r="K3689" s="69"/>
      <c r="L3689" s="70"/>
      <c r="M3689" s="70"/>
      <c r="N3689" s="68"/>
      <c r="O3689" s="68"/>
      <c r="P3689" s="70"/>
    </row>
    <row r="3690" spans="1:16" x14ac:dyDescent="0.25">
      <c r="A3690" s="61">
        <v>43977</v>
      </c>
      <c r="B3690" s="64" t="str">
        <f t="shared" si="106"/>
        <v>terça-feira</v>
      </c>
      <c r="C3690" s="49">
        <v>2.0099999999999996E-2</v>
      </c>
      <c r="D3690" s="51">
        <v>2.1299999999999999E-2</v>
      </c>
      <c r="E3690" s="48">
        <v>3032.73</v>
      </c>
      <c r="F3690" s="48">
        <v>3017.77</v>
      </c>
      <c r="G3690" s="52">
        <v>3017.88</v>
      </c>
      <c r="I3690" s="68"/>
      <c r="J3690" s="69"/>
      <c r="K3690" s="69"/>
      <c r="L3690" s="70"/>
      <c r="M3690" s="70"/>
      <c r="N3690" s="68"/>
      <c r="O3690" s="68"/>
      <c r="P3690" s="70"/>
    </row>
    <row r="3691" spans="1:16" x14ac:dyDescent="0.25">
      <c r="A3691" s="61">
        <v>43978</v>
      </c>
      <c r="B3691" s="64" t="str">
        <f t="shared" si="106"/>
        <v>quarta-feira</v>
      </c>
      <c r="C3691" s="49">
        <v>2.1299999999999999E-2</v>
      </c>
      <c r="D3691" s="51">
        <v>2.2499999999999999E-2</v>
      </c>
      <c r="E3691" s="48">
        <v>3016.65</v>
      </c>
      <c r="F3691" s="48">
        <v>3001.79</v>
      </c>
      <c r="G3691" s="52">
        <v>3001.97</v>
      </c>
      <c r="I3691" s="68"/>
      <c r="J3691" s="69"/>
      <c r="K3691" s="69"/>
      <c r="L3691" s="70"/>
      <c r="M3691" s="70"/>
      <c r="N3691" s="68"/>
      <c r="O3691" s="68"/>
      <c r="P3691" s="70"/>
    </row>
    <row r="3692" spans="1:16" x14ac:dyDescent="0.25">
      <c r="A3692" s="61">
        <v>43979</v>
      </c>
      <c r="B3692" s="64" t="str">
        <f t="shared" si="106"/>
        <v>quinta-feira</v>
      </c>
      <c r="C3692" s="49">
        <v>2.0400000000000001E-2</v>
      </c>
      <c r="D3692" s="51">
        <v>2.1600000000000001E-2</v>
      </c>
      <c r="E3692" s="48">
        <v>3027.65</v>
      </c>
      <c r="F3692" s="48">
        <v>3012.74</v>
      </c>
      <c r="G3692" s="52">
        <v>3012.93</v>
      </c>
      <c r="I3692" s="68"/>
      <c r="J3692" s="69"/>
      <c r="K3692" s="69"/>
      <c r="L3692" s="70"/>
      <c r="M3692" s="70"/>
      <c r="N3692" s="68"/>
      <c r="O3692" s="68"/>
      <c r="P3692" s="70"/>
    </row>
    <row r="3693" spans="1:16" x14ac:dyDescent="0.25">
      <c r="A3693" s="61">
        <v>43980</v>
      </c>
      <c r="B3693" s="64" t="str">
        <f t="shared" si="106"/>
        <v>sexta-feira</v>
      </c>
      <c r="C3693" s="49">
        <v>1.9299999999999998E-2</v>
      </c>
      <c r="D3693" s="51">
        <v>2.0499999999999997E-2</v>
      </c>
      <c r="E3693" s="48">
        <v>3040.29</v>
      </c>
      <c r="F3693" s="48">
        <v>3025.32</v>
      </c>
      <c r="G3693" s="52">
        <v>3026.4</v>
      </c>
      <c r="I3693" s="68"/>
      <c r="J3693" s="69"/>
      <c r="K3693" s="69"/>
      <c r="L3693" s="70"/>
      <c r="M3693" s="70"/>
      <c r="N3693" s="68"/>
      <c r="O3693" s="68"/>
      <c r="P3693" s="70"/>
    </row>
    <row r="3694" spans="1:16" x14ac:dyDescent="0.25">
      <c r="A3694" s="61">
        <v>43983</v>
      </c>
      <c r="B3694" s="64" t="str">
        <f t="shared" si="106"/>
        <v>segunda-feira</v>
      </c>
      <c r="C3694" s="49">
        <v>1.9599999999999999E-2</v>
      </c>
      <c r="D3694" s="51">
        <v>2.0799999999999999E-2</v>
      </c>
      <c r="E3694" s="48">
        <v>3036.33</v>
      </c>
      <c r="F3694" s="48">
        <v>3021.4</v>
      </c>
      <c r="G3694" s="52">
        <v>3021.59</v>
      </c>
      <c r="I3694" s="68"/>
      <c r="J3694" s="69"/>
      <c r="K3694" s="69"/>
      <c r="L3694" s="70"/>
      <c r="M3694" s="70"/>
      <c r="N3694" s="68"/>
      <c r="O3694" s="68"/>
      <c r="P3694" s="70"/>
    </row>
    <row r="3695" spans="1:16" x14ac:dyDescent="0.25">
      <c r="A3695" s="61">
        <v>43984</v>
      </c>
      <c r="B3695" s="64" t="str">
        <f t="shared" si="106"/>
        <v>terça-feira</v>
      </c>
      <c r="C3695" s="49">
        <v>1.9400000000000001E-2</v>
      </c>
      <c r="D3695" s="51">
        <v>2.06E-2</v>
      </c>
      <c r="E3695" s="48">
        <v>3038.62</v>
      </c>
      <c r="F3695" s="48">
        <v>3023.69</v>
      </c>
      <c r="G3695" s="52">
        <v>3023.89</v>
      </c>
      <c r="I3695" s="68"/>
      <c r="J3695" s="69"/>
      <c r="K3695" s="69"/>
      <c r="L3695" s="70"/>
      <c r="M3695" s="70"/>
      <c r="N3695" s="68"/>
      <c r="O3695" s="68"/>
      <c r="P3695" s="70"/>
    </row>
    <row r="3696" spans="1:16" x14ac:dyDescent="0.25">
      <c r="A3696" s="61">
        <v>43985</v>
      </c>
      <c r="B3696" s="64" t="str">
        <f t="shared" si="106"/>
        <v>quarta-feira</v>
      </c>
      <c r="C3696" s="49">
        <v>1.8500000000000003E-2</v>
      </c>
      <c r="D3696" s="51">
        <v>1.9699999999999999E-2</v>
      </c>
      <c r="E3696" s="48">
        <v>3049.65</v>
      </c>
      <c r="F3696" s="48">
        <v>3034.67</v>
      </c>
      <c r="G3696" s="52">
        <v>3034.88</v>
      </c>
      <c r="I3696" s="68"/>
      <c r="J3696" s="69"/>
      <c r="K3696" s="69"/>
      <c r="L3696" s="70"/>
      <c r="M3696" s="70"/>
      <c r="N3696" s="68"/>
      <c r="O3696" s="68"/>
      <c r="P3696" s="70"/>
    </row>
    <row r="3697" spans="1:16" x14ac:dyDescent="0.25">
      <c r="A3697" s="61">
        <v>43986</v>
      </c>
      <c r="B3697" s="64" t="str">
        <f t="shared" si="106"/>
        <v>quinta-feira</v>
      </c>
      <c r="C3697" s="49">
        <v>1.84E-2</v>
      </c>
      <c r="D3697" s="51">
        <v>1.9599999999999999E-2</v>
      </c>
      <c r="E3697" s="48">
        <v>3050.68</v>
      </c>
      <c r="F3697" s="48">
        <v>3035.71</v>
      </c>
      <c r="G3697" s="52">
        <v>3035.92</v>
      </c>
      <c r="I3697" s="68"/>
      <c r="J3697" s="69"/>
      <c r="K3697" s="69"/>
      <c r="L3697" s="70"/>
      <c r="M3697" s="70"/>
      <c r="N3697" s="68"/>
      <c r="O3697" s="68"/>
      <c r="P3697" s="70"/>
    </row>
    <row r="3698" spans="1:16" x14ac:dyDescent="0.25">
      <c r="A3698" s="61">
        <v>43987</v>
      </c>
      <c r="B3698" s="64" t="str">
        <f t="shared" si="106"/>
        <v>sexta-feira</v>
      </c>
      <c r="C3698" s="49">
        <v>1.7600000000000001E-2</v>
      </c>
      <c r="D3698" s="51">
        <v>1.8799999999999997E-2</v>
      </c>
      <c r="E3698" s="48">
        <v>3059.59</v>
      </c>
      <c r="F3698" s="48">
        <v>3044.58</v>
      </c>
      <c r="G3698" s="52">
        <v>3045.68</v>
      </c>
      <c r="I3698" s="68"/>
      <c r="J3698" s="69"/>
      <c r="K3698" s="69"/>
      <c r="L3698" s="70"/>
      <c r="M3698" s="70"/>
      <c r="N3698" s="68"/>
      <c r="O3698" s="68"/>
      <c r="P3698" s="70"/>
    </row>
    <row r="3699" spans="1:16" x14ac:dyDescent="0.25">
      <c r="A3699" s="61">
        <v>43990</v>
      </c>
      <c r="B3699" s="64" t="str">
        <f t="shared" si="106"/>
        <v>segunda-feira</v>
      </c>
      <c r="C3699" s="49">
        <v>1.7500000000000002E-2</v>
      </c>
      <c r="D3699" s="51">
        <v>1.8700000000000001E-2</v>
      </c>
      <c r="E3699" s="48">
        <v>3060.61</v>
      </c>
      <c r="F3699" s="48">
        <v>3045.61</v>
      </c>
      <c r="G3699" s="52">
        <v>3045.83</v>
      </c>
      <c r="I3699" s="68"/>
      <c r="J3699" s="69"/>
      <c r="K3699" s="69"/>
      <c r="L3699" s="70"/>
      <c r="M3699" s="70"/>
      <c r="N3699" s="68"/>
      <c r="O3699" s="68"/>
      <c r="P3699" s="70"/>
    </row>
    <row r="3700" spans="1:16" x14ac:dyDescent="0.25">
      <c r="A3700" s="61">
        <v>43991</v>
      </c>
      <c r="B3700" s="64" t="str">
        <f t="shared" si="106"/>
        <v>terça-feira</v>
      </c>
      <c r="C3700" s="49">
        <v>1.8700000000000001E-2</v>
      </c>
      <c r="D3700" s="51">
        <v>1.9900000000000001E-2</v>
      </c>
      <c r="E3700" s="48">
        <v>3045.39</v>
      </c>
      <c r="F3700" s="48">
        <v>3030.48</v>
      </c>
      <c r="G3700" s="52">
        <v>3030.69</v>
      </c>
      <c r="I3700" s="68"/>
      <c r="J3700" s="69"/>
      <c r="K3700" s="69"/>
      <c r="L3700" s="70"/>
      <c r="M3700" s="70"/>
      <c r="N3700" s="68"/>
      <c r="O3700" s="68"/>
      <c r="P3700" s="70"/>
    </row>
    <row r="3701" spans="1:16" x14ac:dyDescent="0.25">
      <c r="A3701" s="61">
        <v>43992</v>
      </c>
      <c r="B3701" s="64" t="str">
        <f t="shared" si="106"/>
        <v>quarta-feira</v>
      </c>
      <c r="C3701" s="49">
        <v>1.8600000000000002E-2</v>
      </c>
      <c r="D3701" s="51">
        <v>1.9799999999999998E-2</v>
      </c>
      <c r="E3701" s="48">
        <v>3047.9</v>
      </c>
      <c r="F3701" s="48">
        <v>3033</v>
      </c>
      <c r="G3701" s="52">
        <v>3033.51</v>
      </c>
      <c r="I3701" s="68"/>
      <c r="J3701" s="69"/>
      <c r="K3701" s="69"/>
      <c r="L3701" s="70"/>
      <c r="M3701" s="70"/>
      <c r="N3701" s="68"/>
      <c r="O3701" s="68"/>
      <c r="P3701" s="70"/>
    </row>
    <row r="3702" spans="1:16" x14ac:dyDescent="0.25">
      <c r="A3702" s="61">
        <v>43994</v>
      </c>
      <c r="B3702" s="64" t="str">
        <f t="shared" si="106"/>
        <v>sexta-feira</v>
      </c>
      <c r="C3702" s="49">
        <v>1.8600000000000002E-2</v>
      </c>
      <c r="D3702" s="51">
        <v>1.9799999999999998E-2</v>
      </c>
      <c r="E3702" s="48">
        <v>3047</v>
      </c>
      <c r="F3702" s="48">
        <v>3032.12</v>
      </c>
      <c r="G3702" s="52">
        <v>3033</v>
      </c>
      <c r="I3702" s="68"/>
      <c r="J3702" s="69"/>
      <c r="K3702" s="69"/>
      <c r="L3702" s="70"/>
      <c r="M3702" s="70"/>
      <c r="N3702" s="68"/>
      <c r="O3702" s="68"/>
      <c r="P3702" s="70"/>
    </row>
    <row r="3703" spans="1:16" x14ac:dyDescent="0.25">
      <c r="A3703" s="61">
        <v>43997</v>
      </c>
      <c r="B3703" s="64" t="str">
        <f t="shared" si="106"/>
        <v>segunda-feira</v>
      </c>
      <c r="C3703" s="49">
        <v>1.95E-2</v>
      </c>
      <c r="D3703" s="51">
        <v>2.07E-2</v>
      </c>
      <c r="E3703" s="48">
        <v>3036.29</v>
      </c>
      <c r="F3703" s="48">
        <v>3021.48</v>
      </c>
      <c r="G3703" s="52">
        <v>3021.02</v>
      </c>
      <c r="I3703" s="68"/>
      <c r="J3703" s="69"/>
      <c r="K3703" s="69"/>
      <c r="L3703" s="70"/>
      <c r="M3703" s="70"/>
      <c r="N3703" s="68"/>
      <c r="O3703" s="68"/>
      <c r="P3703" s="70"/>
    </row>
    <row r="3704" spans="1:16" x14ac:dyDescent="0.25">
      <c r="A3704" s="61">
        <v>43998</v>
      </c>
      <c r="B3704" s="64" t="str">
        <f t="shared" si="106"/>
        <v>terça-feira</v>
      </c>
      <c r="C3704" s="49">
        <v>1.89E-2</v>
      </c>
      <c r="D3704" s="51">
        <v>2.0099999999999996E-2</v>
      </c>
      <c r="E3704" s="48">
        <v>3044.17</v>
      </c>
      <c r="F3704" s="48">
        <v>3029.34</v>
      </c>
      <c r="G3704" s="52">
        <v>3028.88</v>
      </c>
      <c r="I3704" s="68"/>
      <c r="J3704" s="69"/>
      <c r="K3704" s="69"/>
      <c r="L3704" s="70"/>
      <c r="M3704" s="70"/>
      <c r="N3704" s="68"/>
      <c r="O3704" s="68"/>
      <c r="P3704" s="70"/>
    </row>
    <row r="3705" spans="1:16" x14ac:dyDescent="0.25">
      <c r="A3705" s="61">
        <v>43999</v>
      </c>
      <c r="B3705" s="64" t="str">
        <f t="shared" ref="B3705:B3768" si="107">TEXT(A3705,"dddd")</f>
        <v>quarta-feira</v>
      </c>
      <c r="C3705" s="49">
        <v>1.9299999999999998E-2</v>
      </c>
      <c r="D3705" s="51">
        <v>2.0499999999999997E-2</v>
      </c>
      <c r="E3705" s="48">
        <v>3039.67</v>
      </c>
      <c r="F3705" s="48">
        <v>3024.88</v>
      </c>
      <c r="G3705" s="52">
        <v>3024.41</v>
      </c>
      <c r="I3705" s="68"/>
      <c r="J3705" s="69"/>
      <c r="K3705" s="69"/>
      <c r="L3705" s="70"/>
      <c r="M3705" s="70"/>
      <c r="N3705" s="68"/>
      <c r="O3705" s="68"/>
      <c r="P3705" s="70"/>
    </row>
    <row r="3706" spans="1:16" x14ac:dyDescent="0.25">
      <c r="A3706" s="61">
        <v>44000</v>
      </c>
      <c r="B3706" s="64" t="str">
        <f t="shared" si="107"/>
        <v>quinta-feira</v>
      </c>
      <c r="C3706" s="49">
        <v>1.9299999999999998E-2</v>
      </c>
      <c r="D3706" s="51">
        <v>2.0499999999999997E-2</v>
      </c>
      <c r="E3706" s="48">
        <v>3040.12</v>
      </c>
      <c r="F3706" s="48">
        <v>3025.34</v>
      </c>
      <c r="G3706" s="52">
        <v>3024.88</v>
      </c>
      <c r="I3706" s="68"/>
      <c r="J3706" s="69"/>
      <c r="K3706" s="69"/>
      <c r="L3706" s="70"/>
      <c r="M3706" s="70"/>
      <c r="N3706" s="68"/>
      <c r="O3706" s="68"/>
      <c r="P3706" s="70"/>
    </row>
    <row r="3707" spans="1:16" x14ac:dyDescent="0.25">
      <c r="A3707" s="61">
        <v>44001</v>
      </c>
      <c r="B3707" s="64" t="str">
        <f t="shared" si="107"/>
        <v>sexta-feira</v>
      </c>
      <c r="C3707" s="49">
        <v>1.89E-2</v>
      </c>
      <c r="D3707" s="51">
        <v>2.0099999999999996E-2</v>
      </c>
      <c r="E3707" s="48">
        <v>3045.97</v>
      </c>
      <c r="F3707" s="48">
        <v>3031.17</v>
      </c>
      <c r="G3707" s="52">
        <v>3030.26</v>
      </c>
      <c r="I3707" s="68"/>
      <c r="J3707" s="69"/>
      <c r="K3707" s="69"/>
      <c r="L3707" s="70"/>
      <c r="M3707" s="70"/>
      <c r="N3707" s="68"/>
      <c r="O3707" s="68"/>
      <c r="P3707" s="70"/>
    </row>
    <row r="3708" spans="1:16" x14ac:dyDescent="0.25">
      <c r="A3708" s="61">
        <v>44004</v>
      </c>
      <c r="B3708" s="64" t="str">
        <f t="shared" si="107"/>
        <v>segunda-feira</v>
      </c>
      <c r="C3708" s="49">
        <v>1.9199999999999998E-2</v>
      </c>
      <c r="D3708" s="51">
        <v>2.0400000000000001E-2</v>
      </c>
      <c r="E3708" s="48">
        <v>3042.71</v>
      </c>
      <c r="F3708" s="48">
        <v>3027.94</v>
      </c>
      <c r="G3708" s="52">
        <v>3027.48</v>
      </c>
      <c r="I3708" s="68"/>
      <c r="J3708" s="69"/>
      <c r="K3708" s="69"/>
      <c r="L3708" s="70"/>
      <c r="M3708" s="70"/>
      <c r="N3708" s="68"/>
      <c r="O3708" s="68"/>
      <c r="P3708" s="70"/>
    </row>
    <row r="3709" spans="1:16" x14ac:dyDescent="0.25">
      <c r="A3709" s="61">
        <v>44005</v>
      </c>
      <c r="B3709" s="64" t="str">
        <f t="shared" si="107"/>
        <v>terça-feira</v>
      </c>
      <c r="C3709" s="49">
        <v>1.9099999999999999E-2</v>
      </c>
      <c r="D3709" s="51">
        <v>2.0299999999999999E-2</v>
      </c>
      <c r="E3709" s="48">
        <v>3044.4</v>
      </c>
      <c r="F3709" s="48">
        <v>3029.63</v>
      </c>
      <c r="G3709" s="52">
        <v>3029.17</v>
      </c>
      <c r="I3709" s="68"/>
      <c r="J3709" s="69"/>
      <c r="K3709" s="69"/>
      <c r="L3709" s="70"/>
      <c r="M3709" s="70"/>
      <c r="N3709" s="68"/>
      <c r="O3709" s="68"/>
      <c r="P3709" s="70"/>
    </row>
    <row r="3710" spans="1:16" x14ac:dyDescent="0.25">
      <c r="A3710" s="61">
        <v>44006</v>
      </c>
      <c r="B3710" s="64" t="str">
        <f t="shared" si="107"/>
        <v>quarta-feira</v>
      </c>
      <c r="C3710" s="49">
        <v>1.9699999999999999E-2</v>
      </c>
      <c r="D3710" s="51">
        <v>2.0899999999999998E-2</v>
      </c>
      <c r="E3710" s="48">
        <v>3037.46</v>
      </c>
      <c r="F3710" s="48">
        <v>3022.75</v>
      </c>
      <c r="G3710" s="52">
        <v>3022.28</v>
      </c>
      <c r="I3710" s="68"/>
      <c r="J3710" s="69"/>
      <c r="K3710" s="69"/>
      <c r="L3710" s="70"/>
      <c r="M3710" s="70"/>
      <c r="N3710" s="68"/>
      <c r="O3710" s="68"/>
      <c r="P3710" s="70"/>
    </row>
    <row r="3711" spans="1:16" x14ac:dyDescent="0.25">
      <c r="A3711" s="61">
        <v>44007</v>
      </c>
      <c r="B3711" s="64" t="str">
        <f t="shared" si="107"/>
        <v>quinta-feira</v>
      </c>
      <c r="C3711" s="49">
        <v>1.9900000000000001E-2</v>
      </c>
      <c r="D3711" s="51">
        <v>2.1099999999999997E-2</v>
      </c>
      <c r="E3711" s="48">
        <v>3035.46</v>
      </c>
      <c r="F3711" s="48">
        <v>3020.78</v>
      </c>
      <c r="G3711" s="52">
        <v>3020.31</v>
      </c>
      <c r="I3711" s="68"/>
      <c r="J3711" s="69"/>
      <c r="K3711" s="69"/>
      <c r="L3711" s="70"/>
      <c r="M3711" s="70"/>
      <c r="N3711" s="68"/>
      <c r="O3711" s="68"/>
      <c r="P3711" s="70"/>
    </row>
    <row r="3712" spans="1:16" x14ac:dyDescent="0.25">
      <c r="A3712" s="61">
        <v>44008</v>
      </c>
      <c r="B3712" s="64" t="str">
        <f t="shared" si="107"/>
        <v>sexta-feira</v>
      </c>
      <c r="C3712" s="49">
        <v>1.8500000000000003E-2</v>
      </c>
      <c r="D3712" s="51">
        <v>1.9699999999999999E-2</v>
      </c>
      <c r="E3712" s="48">
        <v>3054.31</v>
      </c>
      <c r="F3712" s="48">
        <v>3039.53</v>
      </c>
      <c r="G3712" s="52">
        <v>3038.48</v>
      </c>
      <c r="I3712" s="68"/>
      <c r="J3712" s="69"/>
      <c r="K3712" s="69"/>
      <c r="L3712" s="70"/>
      <c r="M3712" s="70"/>
      <c r="N3712" s="68"/>
      <c r="O3712" s="68"/>
      <c r="P3712" s="70"/>
    </row>
    <row r="3713" spans="1:16" x14ac:dyDescent="0.25">
      <c r="A3713" s="61">
        <v>44011</v>
      </c>
      <c r="B3713" s="64" t="str">
        <f t="shared" si="107"/>
        <v>segunda-feira</v>
      </c>
      <c r="C3713" s="49">
        <v>1.7899999999999999E-2</v>
      </c>
      <c r="D3713" s="51">
        <v>1.9099999999999999E-2</v>
      </c>
      <c r="E3713" s="48">
        <v>3062.22</v>
      </c>
      <c r="F3713" s="48">
        <v>3047.41</v>
      </c>
      <c r="G3713" s="52">
        <v>3046.91</v>
      </c>
      <c r="I3713" s="68"/>
      <c r="J3713" s="69"/>
      <c r="K3713" s="69"/>
      <c r="L3713" s="70"/>
      <c r="M3713" s="70"/>
      <c r="N3713" s="68"/>
      <c r="O3713" s="68"/>
      <c r="P3713" s="70"/>
    </row>
    <row r="3714" spans="1:16" x14ac:dyDescent="0.25">
      <c r="A3714" s="61">
        <v>44012</v>
      </c>
      <c r="B3714" s="64" t="str">
        <f t="shared" si="107"/>
        <v>terça-feira</v>
      </c>
      <c r="C3714" s="49">
        <v>1.6899999999999998E-2</v>
      </c>
      <c r="D3714" s="51">
        <v>1.8100000000000002E-2</v>
      </c>
      <c r="E3714" s="48">
        <v>3075.11</v>
      </c>
      <c r="F3714" s="48">
        <v>3060.24</v>
      </c>
      <c r="G3714" s="52">
        <v>3059.75</v>
      </c>
      <c r="I3714" s="68"/>
      <c r="J3714" s="69"/>
      <c r="K3714" s="69"/>
      <c r="L3714" s="70"/>
      <c r="M3714" s="70"/>
      <c r="N3714" s="68"/>
      <c r="O3714" s="68"/>
      <c r="P3714" s="70"/>
    </row>
    <row r="3715" spans="1:16" x14ac:dyDescent="0.25">
      <c r="A3715" s="61">
        <v>44013</v>
      </c>
      <c r="B3715" s="64" t="str">
        <f t="shared" si="107"/>
        <v>quarta-feira</v>
      </c>
      <c r="C3715" s="49">
        <v>1.67E-2</v>
      </c>
      <c r="D3715" s="51">
        <v>1.7899999999999999E-2</v>
      </c>
      <c r="E3715" s="48">
        <v>3078.08</v>
      </c>
      <c r="F3715" s="48">
        <v>3063.2</v>
      </c>
      <c r="G3715" s="52">
        <v>3062.71</v>
      </c>
      <c r="I3715" s="68"/>
      <c r="J3715" s="69"/>
      <c r="K3715" s="69"/>
      <c r="L3715" s="70"/>
      <c r="M3715" s="70"/>
      <c r="N3715" s="68"/>
      <c r="O3715" s="68"/>
      <c r="P3715" s="70"/>
    </row>
    <row r="3716" spans="1:16" x14ac:dyDescent="0.25">
      <c r="A3716" s="61">
        <v>44014</v>
      </c>
      <c r="B3716" s="64" t="str">
        <f t="shared" si="107"/>
        <v>quinta-feira</v>
      </c>
      <c r="C3716" s="49">
        <v>1.5800000000000002E-2</v>
      </c>
      <c r="D3716" s="51">
        <v>1.7000000000000001E-2</v>
      </c>
      <c r="E3716" s="48">
        <v>3089.76</v>
      </c>
      <c r="F3716" s="48">
        <v>3074.83</v>
      </c>
      <c r="G3716" s="52">
        <v>3074.35</v>
      </c>
      <c r="I3716" s="68"/>
      <c r="J3716" s="69"/>
      <c r="K3716" s="69"/>
      <c r="L3716" s="70"/>
      <c r="M3716" s="70"/>
      <c r="N3716" s="68"/>
      <c r="O3716" s="68"/>
      <c r="P3716" s="70"/>
    </row>
    <row r="3717" spans="1:16" x14ac:dyDescent="0.25">
      <c r="A3717" s="61">
        <v>44015</v>
      </c>
      <c r="B3717" s="64" t="str">
        <f t="shared" si="107"/>
        <v>sexta-feira</v>
      </c>
      <c r="C3717" s="49">
        <v>1.54E-2</v>
      </c>
      <c r="D3717" s="51">
        <v>1.66E-2</v>
      </c>
      <c r="E3717" s="48">
        <v>3095.79</v>
      </c>
      <c r="F3717" s="48">
        <v>3080.83</v>
      </c>
      <c r="G3717" s="52">
        <v>3079.8</v>
      </c>
      <c r="I3717" s="68"/>
      <c r="J3717" s="69"/>
      <c r="K3717" s="69"/>
      <c r="L3717" s="70"/>
      <c r="M3717" s="70"/>
      <c r="N3717" s="68"/>
      <c r="O3717" s="68"/>
      <c r="P3717" s="70"/>
    </row>
    <row r="3718" spans="1:16" x14ac:dyDescent="0.25">
      <c r="A3718" s="61">
        <v>44018</v>
      </c>
      <c r="B3718" s="64" t="str">
        <f t="shared" si="107"/>
        <v>segunda-feira</v>
      </c>
      <c r="C3718" s="49">
        <v>1.4499999999999999E-2</v>
      </c>
      <c r="D3718" s="51">
        <v>1.5700000000000002E-2</v>
      </c>
      <c r="E3718" s="48">
        <v>3107.52</v>
      </c>
      <c r="F3718" s="48">
        <v>3092.51</v>
      </c>
      <c r="G3718" s="52">
        <v>3092.04</v>
      </c>
      <c r="I3718" s="68"/>
      <c r="J3718" s="69"/>
      <c r="K3718" s="69"/>
      <c r="L3718" s="70"/>
      <c r="M3718" s="70"/>
      <c r="N3718" s="68"/>
      <c r="O3718" s="68"/>
      <c r="P3718" s="70"/>
    </row>
    <row r="3719" spans="1:16" x14ac:dyDescent="0.25">
      <c r="A3719" s="61">
        <v>44019</v>
      </c>
      <c r="B3719" s="64" t="str">
        <f t="shared" si="107"/>
        <v>terça-feira</v>
      </c>
      <c r="C3719" s="49">
        <v>1.5100000000000001E-2</v>
      </c>
      <c r="D3719" s="51">
        <v>1.6299999999999999E-2</v>
      </c>
      <c r="E3719" s="48">
        <v>3100.46</v>
      </c>
      <c r="F3719" s="48">
        <v>3085.51</v>
      </c>
      <c r="G3719" s="52">
        <v>3085.04</v>
      </c>
      <c r="I3719" s="68"/>
      <c r="J3719" s="69"/>
      <c r="K3719" s="69"/>
      <c r="L3719" s="70"/>
      <c r="M3719" s="70"/>
      <c r="N3719" s="68"/>
      <c r="O3719" s="68"/>
      <c r="P3719" s="70"/>
    </row>
    <row r="3720" spans="1:16" x14ac:dyDescent="0.25">
      <c r="A3720" s="61">
        <v>44020</v>
      </c>
      <c r="B3720" s="64" t="str">
        <f t="shared" si="107"/>
        <v>quarta-feira</v>
      </c>
      <c r="C3720" s="49">
        <v>1.5900000000000001E-2</v>
      </c>
      <c r="D3720" s="51">
        <v>1.7100000000000001E-2</v>
      </c>
      <c r="E3720" s="48">
        <v>3090.96</v>
      </c>
      <c r="F3720" s="48">
        <v>3076.08</v>
      </c>
      <c r="G3720" s="52">
        <v>3075.6</v>
      </c>
      <c r="I3720" s="68"/>
      <c r="J3720" s="69"/>
      <c r="K3720" s="69"/>
      <c r="L3720" s="70"/>
      <c r="M3720" s="70"/>
      <c r="N3720" s="68"/>
      <c r="O3720" s="68"/>
      <c r="P3720" s="70"/>
    </row>
    <row r="3721" spans="1:16" x14ac:dyDescent="0.25">
      <c r="A3721" s="61">
        <v>44021</v>
      </c>
      <c r="B3721" s="64" t="str">
        <f t="shared" si="107"/>
        <v>quinta-feira</v>
      </c>
      <c r="C3721" s="49">
        <v>1.66E-2</v>
      </c>
      <c r="D3721" s="51">
        <v>1.78E-2</v>
      </c>
      <c r="E3721" s="48">
        <v>3082.75</v>
      </c>
      <c r="F3721" s="48">
        <v>3067.93</v>
      </c>
      <c r="G3721" s="52">
        <v>3067.44</v>
      </c>
      <c r="I3721" s="68"/>
      <c r="J3721" s="69"/>
      <c r="K3721" s="69"/>
      <c r="L3721" s="70"/>
      <c r="M3721" s="70"/>
      <c r="N3721" s="68"/>
      <c r="O3721" s="68"/>
      <c r="P3721" s="70"/>
    </row>
    <row r="3722" spans="1:16" x14ac:dyDescent="0.25">
      <c r="A3722" s="61">
        <v>44022</v>
      </c>
      <c r="B3722" s="64" t="str">
        <f t="shared" si="107"/>
        <v>sexta-feira</v>
      </c>
      <c r="C3722" s="49">
        <v>1.5800000000000002E-2</v>
      </c>
      <c r="D3722" s="51">
        <v>1.7000000000000001E-2</v>
      </c>
      <c r="E3722" s="48">
        <v>3093.41</v>
      </c>
      <c r="F3722" s="48">
        <v>3078.55</v>
      </c>
      <c r="G3722" s="52">
        <v>3077.54</v>
      </c>
      <c r="I3722" s="68"/>
      <c r="J3722" s="69"/>
      <c r="K3722" s="69"/>
      <c r="L3722" s="70"/>
      <c r="M3722" s="70"/>
      <c r="N3722" s="68"/>
      <c r="O3722" s="68"/>
      <c r="P3722" s="70"/>
    </row>
    <row r="3723" spans="1:16" x14ac:dyDescent="0.25">
      <c r="A3723" s="61">
        <v>44025</v>
      </c>
      <c r="B3723" s="64" t="str">
        <f t="shared" si="107"/>
        <v>segunda-feira</v>
      </c>
      <c r="C3723" s="49">
        <v>1.46E-2</v>
      </c>
      <c r="D3723" s="51">
        <v>1.5800000000000002E-2</v>
      </c>
      <c r="E3723" s="48">
        <v>3108.81</v>
      </c>
      <c r="F3723" s="48">
        <v>3093.87</v>
      </c>
      <c r="G3723" s="52">
        <v>3093.41</v>
      </c>
      <c r="I3723" s="68"/>
      <c r="J3723" s="69"/>
      <c r="K3723" s="69"/>
      <c r="L3723" s="70"/>
      <c r="M3723" s="70"/>
      <c r="N3723" s="68"/>
      <c r="O3723" s="68"/>
      <c r="P3723" s="70"/>
    </row>
    <row r="3724" spans="1:16" x14ac:dyDescent="0.25">
      <c r="A3724" s="61">
        <v>44026</v>
      </c>
      <c r="B3724" s="64" t="str">
        <f t="shared" si="107"/>
        <v>terça-feira</v>
      </c>
      <c r="C3724" s="49">
        <v>1.46E-2</v>
      </c>
      <c r="D3724" s="51">
        <v>1.5800000000000002E-2</v>
      </c>
      <c r="E3724" s="48">
        <v>3109.26</v>
      </c>
      <c r="F3724" s="48">
        <v>3094.33</v>
      </c>
      <c r="G3724" s="52">
        <v>3093.87</v>
      </c>
      <c r="I3724" s="68"/>
      <c r="J3724" s="69"/>
      <c r="K3724" s="69"/>
      <c r="L3724" s="70"/>
      <c r="M3724" s="70"/>
      <c r="N3724" s="68"/>
      <c r="O3724" s="68"/>
      <c r="P3724" s="70"/>
    </row>
    <row r="3725" spans="1:16" x14ac:dyDescent="0.25">
      <c r="A3725" s="61">
        <v>44027</v>
      </c>
      <c r="B3725" s="64" t="str">
        <f t="shared" si="107"/>
        <v>quarta-feira</v>
      </c>
      <c r="C3725" s="49">
        <v>1.38E-2</v>
      </c>
      <c r="D3725" s="51">
        <v>1.4999999999999999E-2</v>
      </c>
      <c r="E3725" s="48">
        <v>3119.94</v>
      </c>
      <c r="F3725" s="48">
        <v>3104.97</v>
      </c>
      <c r="G3725" s="52">
        <v>3104.27</v>
      </c>
      <c r="I3725" s="68"/>
      <c r="J3725" s="69"/>
      <c r="K3725" s="69"/>
      <c r="L3725" s="70"/>
      <c r="M3725" s="70"/>
      <c r="N3725" s="68"/>
      <c r="O3725" s="68"/>
      <c r="P3725" s="70"/>
    </row>
    <row r="3726" spans="1:16" x14ac:dyDescent="0.25">
      <c r="A3726" s="61">
        <v>44028</v>
      </c>
      <c r="B3726" s="64" t="str">
        <f t="shared" si="107"/>
        <v>quinta-feira</v>
      </c>
      <c r="C3726" s="49">
        <v>1.43E-2</v>
      </c>
      <c r="D3726" s="51">
        <v>1.55E-2</v>
      </c>
      <c r="E3726" s="48">
        <v>3114.38</v>
      </c>
      <c r="F3726" s="48">
        <v>3099.45</v>
      </c>
      <c r="G3726" s="52">
        <v>3098.75</v>
      </c>
      <c r="I3726" s="68"/>
      <c r="J3726" s="69"/>
      <c r="K3726" s="69"/>
      <c r="L3726" s="70"/>
      <c r="M3726" s="70"/>
      <c r="N3726" s="68"/>
      <c r="O3726" s="68"/>
      <c r="P3726" s="70"/>
    </row>
    <row r="3727" spans="1:16" x14ac:dyDescent="0.25">
      <c r="A3727" s="61">
        <v>44029</v>
      </c>
      <c r="B3727" s="64" t="str">
        <f t="shared" si="107"/>
        <v>sexta-feira</v>
      </c>
      <c r="C3727" s="49">
        <v>1.4199999999999999E-2</v>
      </c>
      <c r="D3727" s="51">
        <v>1.54E-2</v>
      </c>
      <c r="E3727" s="48">
        <v>3117.33</v>
      </c>
      <c r="F3727" s="48">
        <v>3102.41</v>
      </c>
      <c r="G3727" s="52">
        <v>3100.69</v>
      </c>
      <c r="I3727" s="68"/>
      <c r="J3727" s="69"/>
      <c r="K3727" s="69"/>
      <c r="L3727" s="70"/>
      <c r="M3727" s="70"/>
      <c r="N3727" s="68"/>
      <c r="O3727" s="68"/>
      <c r="P3727" s="70"/>
    </row>
    <row r="3728" spans="1:16" x14ac:dyDescent="0.25">
      <c r="A3728" s="61">
        <v>44032</v>
      </c>
      <c r="B3728" s="64" t="str">
        <f t="shared" si="107"/>
        <v>segunda-feira</v>
      </c>
      <c r="C3728" s="49">
        <v>1.47E-2</v>
      </c>
      <c r="D3728" s="51">
        <v>1.5900000000000001E-2</v>
      </c>
      <c r="E3728" s="48">
        <v>3111.79</v>
      </c>
      <c r="F3728" s="48">
        <v>3096.91</v>
      </c>
      <c r="G3728" s="52">
        <v>3096.21</v>
      </c>
      <c r="I3728" s="68"/>
      <c r="J3728" s="69"/>
      <c r="K3728" s="69"/>
      <c r="L3728" s="70"/>
      <c r="M3728" s="70"/>
      <c r="N3728" s="68"/>
      <c r="O3728" s="68"/>
      <c r="P3728" s="70"/>
    </row>
    <row r="3729" spans="1:16" x14ac:dyDescent="0.25">
      <c r="A3729" s="61">
        <v>44033</v>
      </c>
      <c r="B3729" s="64" t="str">
        <f t="shared" si="107"/>
        <v>terça-feira</v>
      </c>
      <c r="C3729" s="49">
        <v>1.49E-2</v>
      </c>
      <c r="D3729" s="51">
        <v>1.61E-2</v>
      </c>
      <c r="E3729" s="48">
        <v>3110</v>
      </c>
      <c r="F3729" s="48">
        <v>3095.15</v>
      </c>
      <c r="G3729" s="52">
        <v>3094.44</v>
      </c>
      <c r="I3729" s="68"/>
      <c r="J3729" s="69"/>
      <c r="K3729" s="69"/>
      <c r="L3729" s="70"/>
      <c r="M3729" s="70"/>
      <c r="N3729" s="68"/>
      <c r="O3729" s="68"/>
      <c r="P3729" s="70"/>
    </row>
    <row r="3730" spans="1:16" x14ac:dyDescent="0.25">
      <c r="A3730" s="61">
        <v>44034</v>
      </c>
      <c r="B3730" s="64" t="str">
        <f t="shared" si="107"/>
        <v>quarta-feira</v>
      </c>
      <c r="C3730" s="49">
        <v>1.46E-2</v>
      </c>
      <c r="D3730" s="51">
        <v>1.5800000000000002E-2</v>
      </c>
      <c r="E3730" s="48">
        <v>3114.42</v>
      </c>
      <c r="F3730" s="48">
        <v>3099.55</v>
      </c>
      <c r="G3730" s="52">
        <v>3098.85</v>
      </c>
      <c r="I3730" s="68"/>
      <c r="J3730" s="69"/>
      <c r="K3730" s="69"/>
      <c r="L3730" s="70"/>
      <c r="M3730" s="70"/>
      <c r="N3730" s="68"/>
      <c r="O3730" s="68"/>
      <c r="P3730" s="70"/>
    </row>
    <row r="3731" spans="1:16" x14ac:dyDescent="0.25">
      <c r="A3731" s="61">
        <v>44035</v>
      </c>
      <c r="B3731" s="64" t="str">
        <f t="shared" si="107"/>
        <v>quinta-feira</v>
      </c>
      <c r="C3731" s="49">
        <v>1.43E-2</v>
      </c>
      <c r="D3731" s="51">
        <v>1.55E-2</v>
      </c>
      <c r="E3731" s="48">
        <v>3118.84</v>
      </c>
      <c r="F3731" s="48">
        <v>3103.96</v>
      </c>
      <c r="G3731" s="52">
        <v>3103.26</v>
      </c>
      <c r="I3731" s="68"/>
      <c r="J3731" s="69"/>
      <c r="K3731" s="69"/>
      <c r="L3731" s="70"/>
      <c r="M3731" s="70"/>
      <c r="N3731" s="68"/>
      <c r="O3731" s="68"/>
      <c r="P3731" s="70"/>
    </row>
    <row r="3732" spans="1:16" x14ac:dyDescent="0.25">
      <c r="A3732" s="61">
        <v>44036</v>
      </c>
      <c r="B3732" s="64" t="str">
        <f t="shared" si="107"/>
        <v>sexta-feira</v>
      </c>
      <c r="C3732" s="49">
        <v>1.3999999999999999E-2</v>
      </c>
      <c r="D3732" s="51">
        <v>1.52E-2</v>
      </c>
      <c r="E3732" s="48">
        <v>3124.28</v>
      </c>
      <c r="F3732" s="48">
        <v>3109.39</v>
      </c>
      <c r="G3732" s="52">
        <v>3107.67</v>
      </c>
      <c r="I3732" s="68"/>
      <c r="J3732" s="69"/>
      <c r="K3732" s="69"/>
      <c r="L3732" s="70"/>
      <c r="M3732" s="70"/>
      <c r="N3732" s="68"/>
      <c r="O3732" s="68"/>
      <c r="P3732" s="70"/>
    </row>
    <row r="3733" spans="1:16" x14ac:dyDescent="0.25">
      <c r="A3733" s="61">
        <v>44039</v>
      </c>
      <c r="B3733" s="64" t="str">
        <f t="shared" si="107"/>
        <v>segunda-feira</v>
      </c>
      <c r="C3733" s="49">
        <v>1.4199999999999999E-2</v>
      </c>
      <c r="D3733" s="51">
        <v>1.54E-2</v>
      </c>
      <c r="E3733" s="48">
        <v>3120.65</v>
      </c>
      <c r="F3733" s="48">
        <v>3105.8</v>
      </c>
      <c r="G3733" s="52">
        <v>3105.24</v>
      </c>
      <c r="I3733" s="68"/>
      <c r="J3733" s="69"/>
      <c r="K3733" s="69"/>
      <c r="L3733" s="70"/>
      <c r="M3733" s="70"/>
      <c r="N3733" s="68"/>
      <c r="O3733" s="68"/>
      <c r="P3733" s="70"/>
    </row>
    <row r="3734" spans="1:16" x14ac:dyDescent="0.25">
      <c r="A3734" s="61">
        <v>44040</v>
      </c>
      <c r="B3734" s="64" t="str">
        <f t="shared" si="107"/>
        <v>terça-feira</v>
      </c>
      <c r="C3734" s="49">
        <v>1.38E-2</v>
      </c>
      <c r="D3734" s="51">
        <v>1.4999999999999999E-2</v>
      </c>
      <c r="E3734" s="48">
        <v>3126.17</v>
      </c>
      <c r="F3734" s="48">
        <v>3111.29</v>
      </c>
      <c r="G3734" s="52">
        <v>3110.74</v>
      </c>
      <c r="I3734" s="68"/>
      <c r="J3734" s="69"/>
      <c r="K3734" s="69"/>
      <c r="L3734" s="70"/>
      <c r="M3734" s="70"/>
      <c r="N3734" s="68"/>
      <c r="O3734" s="68"/>
      <c r="P3734" s="70"/>
    </row>
    <row r="3735" spans="1:16" x14ac:dyDescent="0.25">
      <c r="A3735" s="61">
        <v>44041</v>
      </c>
      <c r="B3735" s="64" t="str">
        <f t="shared" si="107"/>
        <v>quarta-feira</v>
      </c>
      <c r="C3735" s="49">
        <v>1.32E-2</v>
      </c>
      <c r="D3735" s="51">
        <v>1.44E-2</v>
      </c>
      <c r="E3735" s="48">
        <v>3134.17</v>
      </c>
      <c r="F3735" s="48">
        <v>3119.27</v>
      </c>
      <c r="G3735" s="52">
        <v>3118.72</v>
      </c>
      <c r="I3735" s="68"/>
      <c r="J3735" s="69"/>
      <c r="K3735" s="69"/>
      <c r="L3735" s="70"/>
      <c r="M3735" s="70"/>
      <c r="N3735" s="68"/>
      <c r="O3735" s="68"/>
      <c r="P3735" s="70"/>
    </row>
    <row r="3736" spans="1:16" x14ac:dyDescent="0.25">
      <c r="A3736" s="61">
        <v>44042</v>
      </c>
      <c r="B3736" s="64" t="str">
        <f t="shared" si="107"/>
        <v>quinta-feira</v>
      </c>
      <c r="C3736" s="49">
        <v>1.43E-2</v>
      </c>
      <c r="D3736" s="51">
        <v>1.55E-2</v>
      </c>
      <c r="E3736" s="48">
        <v>3121.05</v>
      </c>
      <c r="F3736" s="48">
        <v>3106.24</v>
      </c>
      <c r="G3736" s="52">
        <v>3105.68</v>
      </c>
      <c r="I3736" s="68"/>
      <c r="J3736" s="69"/>
      <c r="K3736" s="69"/>
      <c r="L3736" s="70"/>
      <c r="M3736" s="70"/>
      <c r="N3736" s="68"/>
      <c r="O3736" s="68"/>
      <c r="P3736" s="70"/>
    </row>
    <row r="3737" spans="1:16" x14ac:dyDescent="0.25">
      <c r="A3737" s="61">
        <v>44043</v>
      </c>
      <c r="B3737" s="64" t="str">
        <f t="shared" si="107"/>
        <v>sexta-feira</v>
      </c>
      <c r="C3737" s="49">
        <v>1.3300000000000001E-2</v>
      </c>
      <c r="D3737" s="51">
        <v>1.4499999999999999E-2</v>
      </c>
      <c r="E3737" s="48">
        <v>3134.75</v>
      </c>
      <c r="F3737" s="48">
        <v>3119.87</v>
      </c>
      <c r="G3737" s="52">
        <v>3118.58</v>
      </c>
      <c r="I3737" s="68"/>
      <c r="J3737" s="69"/>
      <c r="K3737" s="69"/>
      <c r="L3737" s="70"/>
      <c r="M3737" s="70"/>
      <c r="N3737" s="68"/>
      <c r="O3737" s="68"/>
      <c r="P3737" s="70"/>
    </row>
    <row r="3738" spans="1:16" x14ac:dyDescent="0.25">
      <c r="A3738" s="61">
        <v>44046</v>
      </c>
      <c r="B3738" s="64" t="str">
        <f t="shared" si="107"/>
        <v>segunda-feira</v>
      </c>
      <c r="C3738" s="49">
        <v>1.3100000000000001E-2</v>
      </c>
      <c r="D3738" s="51">
        <v>1.43E-2</v>
      </c>
      <c r="E3738" s="48">
        <v>3137.78</v>
      </c>
      <c r="F3738" s="48">
        <v>3122.89</v>
      </c>
      <c r="G3738" s="52">
        <v>3122.34</v>
      </c>
      <c r="I3738" s="68"/>
      <c r="J3738" s="69"/>
      <c r="K3738" s="69"/>
      <c r="L3738" s="70"/>
      <c r="M3738" s="70"/>
      <c r="N3738" s="68"/>
      <c r="O3738" s="68"/>
      <c r="P3738" s="70"/>
    </row>
    <row r="3739" spans="1:16" x14ac:dyDescent="0.25">
      <c r="A3739" s="61">
        <v>44047</v>
      </c>
      <c r="B3739" s="64" t="str">
        <f t="shared" si="107"/>
        <v>terça-feira</v>
      </c>
      <c r="C3739" s="49">
        <v>1.3100000000000001E-2</v>
      </c>
      <c r="D3739" s="51">
        <v>1.43E-2</v>
      </c>
      <c r="E3739" s="48">
        <v>3138.31</v>
      </c>
      <c r="F3739" s="48">
        <v>3123.44</v>
      </c>
      <c r="G3739" s="52">
        <v>3122.89</v>
      </c>
      <c r="I3739" s="68"/>
      <c r="J3739" s="69"/>
      <c r="K3739" s="69"/>
      <c r="L3739" s="70"/>
      <c r="M3739" s="70"/>
      <c r="N3739" s="68"/>
      <c r="O3739" s="68"/>
      <c r="P3739" s="70"/>
    </row>
    <row r="3740" spans="1:16" x14ac:dyDescent="0.25">
      <c r="A3740" s="61">
        <v>44048</v>
      </c>
      <c r="B3740" s="64" t="str">
        <f t="shared" si="107"/>
        <v>quarta-feira</v>
      </c>
      <c r="C3740" s="49">
        <v>1.2800000000000001E-2</v>
      </c>
      <c r="D3740" s="51">
        <v>1.3999999999999999E-2</v>
      </c>
      <c r="E3740" s="48">
        <v>3142.57</v>
      </c>
      <c r="F3740" s="48">
        <v>3127.7</v>
      </c>
      <c r="G3740" s="52">
        <v>3127.15</v>
      </c>
      <c r="I3740" s="68"/>
      <c r="J3740" s="69"/>
      <c r="K3740" s="69"/>
      <c r="L3740" s="70"/>
      <c r="M3740" s="70"/>
      <c r="N3740" s="68"/>
      <c r="O3740" s="68"/>
      <c r="P3740" s="70"/>
    </row>
    <row r="3741" spans="1:16" x14ac:dyDescent="0.25">
      <c r="A3741" s="61">
        <v>44049</v>
      </c>
      <c r="B3741" s="64" t="str">
        <f t="shared" si="107"/>
        <v>quinta-feira</v>
      </c>
      <c r="C3741" s="49">
        <v>1.3300000000000001E-2</v>
      </c>
      <c r="D3741" s="51">
        <v>1.4499999999999999E-2</v>
      </c>
      <c r="E3741" s="48">
        <v>3136.9</v>
      </c>
      <c r="F3741" s="48">
        <v>3122.07</v>
      </c>
      <c r="G3741" s="52">
        <v>3121.52</v>
      </c>
      <c r="I3741" s="68"/>
      <c r="J3741" s="69"/>
      <c r="K3741" s="69"/>
      <c r="L3741" s="70"/>
      <c r="M3741" s="70"/>
      <c r="N3741" s="68"/>
      <c r="O3741" s="68"/>
      <c r="P3741" s="70"/>
    </row>
    <row r="3742" spans="1:16" x14ac:dyDescent="0.25">
      <c r="A3742" s="61">
        <v>44050</v>
      </c>
      <c r="B3742" s="64" t="str">
        <f t="shared" si="107"/>
        <v>sexta-feira</v>
      </c>
      <c r="C3742" s="49">
        <v>1.2E-2</v>
      </c>
      <c r="D3742" s="51">
        <v>1.32E-2</v>
      </c>
      <c r="E3742" s="48">
        <v>3154.08</v>
      </c>
      <c r="F3742" s="48">
        <v>3139.16</v>
      </c>
      <c r="G3742" s="52">
        <v>3137.91</v>
      </c>
      <c r="I3742" s="68"/>
      <c r="J3742" s="69"/>
      <c r="K3742" s="69"/>
      <c r="L3742" s="70"/>
      <c r="M3742" s="70"/>
      <c r="N3742" s="68"/>
      <c r="O3742" s="68"/>
      <c r="P3742" s="70"/>
    </row>
    <row r="3743" spans="1:16" x14ac:dyDescent="0.25">
      <c r="A3743" s="61">
        <v>44053</v>
      </c>
      <c r="B3743" s="64" t="str">
        <f t="shared" si="107"/>
        <v>segunda-feira</v>
      </c>
      <c r="C3743" s="49">
        <v>1.23E-2</v>
      </c>
      <c r="D3743" s="51">
        <v>1.3500000000000002E-2</v>
      </c>
      <c r="E3743" s="48">
        <v>3150.86</v>
      </c>
      <c r="F3743" s="48">
        <v>3135.98</v>
      </c>
      <c r="G3743" s="52">
        <v>3135.45</v>
      </c>
      <c r="I3743" s="68"/>
      <c r="J3743" s="69"/>
      <c r="K3743" s="69"/>
      <c r="L3743" s="70"/>
      <c r="M3743" s="70"/>
      <c r="N3743" s="68"/>
      <c r="O3743" s="68"/>
      <c r="P3743" s="70"/>
    </row>
    <row r="3744" spans="1:16" x14ac:dyDescent="0.25">
      <c r="A3744" s="61">
        <v>44054</v>
      </c>
      <c r="B3744" s="64" t="str">
        <f t="shared" si="107"/>
        <v>terça-feira</v>
      </c>
      <c r="C3744" s="49">
        <v>1.2500000000000001E-2</v>
      </c>
      <c r="D3744" s="51">
        <v>1.37E-2</v>
      </c>
      <c r="E3744" s="48">
        <v>3148.9</v>
      </c>
      <c r="F3744" s="48">
        <v>3134.04</v>
      </c>
      <c r="G3744" s="52">
        <v>3133.51</v>
      </c>
      <c r="I3744" s="68"/>
      <c r="J3744" s="69"/>
      <c r="K3744" s="69"/>
      <c r="L3744" s="70"/>
      <c r="M3744" s="70"/>
      <c r="N3744" s="68"/>
      <c r="O3744" s="68"/>
      <c r="P3744" s="70"/>
    </row>
    <row r="3745" spans="1:16" x14ac:dyDescent="0.25">
      <c r="A3745" s="61">
        <v>44055</v>
      </c>
      <c r="B3745" s="64" t="str">
        <f t="shared" si="107"/>
        <v>quarta-feira</v>
      </c>
      <c r="C3745" s="49">
        <v>1.32E-2</v>
      </c>
      <c r="D3745" s="51">
        <v>1.44E-2</v>
      </c>
      <c r="E3745" s="48">
        <v>3140.75</v>
      </c>
      <c r="F3745" s="48">
        <v>3125.96</v>
      </c>
      <c r="G3745" s="52">
        <v>3125.42</v>
      </c>
      <c r="I3745" s="68"/>
      <c r="J3745" s="69"/>
      <c r="K3745" s="69"/>
      <c r="L3745" s="70"/>
      <c r="M3745" s="70"/>
      <c r="N3745" s="68"/>
      <c r="O3745" s="68"/>
      <c r="P3745" s="70"/>
    </row>
    <row r="3746" spans="1:16" x14ac:dyDescent="0.25">
      <c r="A3746" s="61">
        <v>44056</v>
      </c>
      <c r="B3746" s="64" t="str">
        <f t="shared" si="107"/>
        <v>quinta-feira</v>
      </c>
      <c r="C3746" s="49">
        <v>1.3600000000000001E-2</v>
      </c>
      <c r="D3746" s="51">
        <v>1.4800000000000001E-2</v>
      </c>
      <c r="E3746" s="48">
        <v>3136.34</v>
      </c>
      <c r="F3746" s="48">
        <v>3121.59</v>
      </c>
      <c r="G3746" s="52">
        <v>3121.05</v>
      </c>
      <c r="I3746" s="68"/>
      <c r="J3746" s="69"/>
      <c r="K3746" s="69"/>
      <c r="L3746" s="70"/>
      <c r="M3746" s="70"/>
      <c r="N3746" s="68"/>
      <c r="O3746" s="68"/>
      <c r="P3746" s="70"/>
    </row>
    <row r="3747" spans="1:16" x14ac:dyDescent="0.25">
      <c r="A3747" s="61">
        <v>44057</v>
      </c>
      <c r="B3747" s="64" t="str">
        <f t="shared" si="107"/>
        <v>sexta-feira</v>
      </c>
      <c r="C3747" s="49">
        <v>1.46E-2</v>
      </c>
      <c r="D3747" s="51">
        <v>1.5800000000000002E-2</v>
      </c>
      <c r="E3747" s="48">
        <v>3124.82</v>
      </c>
      <c r="F3747" s="48">
        <v>3110.16</v>
      </c>
      <c r="G3747" s="52">
        <v>3109.36</v>
      </c>
      <c r="I3747" s="68"/>
      <c r="J3747" s="69"/>
      <c r="K3747" s="69"/>
      <c r="L3747" s="70"/>
      <c r="M3747" s="70"/>
      <c r="N3747" s="68"/>
      <c r="O3747" s="68"/>
      <c r="P3747" s="70"/>
    </row>
    <row r="3748" spans="1:16" x14ac:dyDescent="0.25">
      <c r="A3748" s="61">
        <v>44060</v>
      </c>
      <c r="B3748" s="64" t="str">
        <f t="shared" si="107"/>
        <v>segunda-feira</v>
      </c>
      <c r="C3748" s="49">
        <v>1.43E-2</v>
      </c>
      <c r="D3748" s="51">
        <v>1.55E-2</v>
      </c>
      <c r="E3748" s="48">
        <v>3128.8</v>
      </c>
      <c r="F3748" s="48">
        <v>3114.13</v>
      </c>
      <c r="G3748" s="52">
        <v>3113.82</v>
      </c>
      <c r="I3748" s="68"/>
      <c r="J3748" s="69"/>
      <c r="K3748" s="69"/>
      <c r="L3748" s="70"/>
      <c r="M3748" s="70"/>
      <c r="N3748" s="68"/>
      <c r="O3748" s="68"/>
      <c r="P3748" s="70"/>
    </row>
    <row r="3749" spans="1:16" x14ac:dyDescent="0.25">
      <c r="A3749" s="61">
        <v>44061</v>
      </c>
      <c r="B3749" s="64" t="str">
        <f t="shared" si="107"/>
        <v>terça-feira</v>
      </c>
      <c r="C3749" s="49">
        <v>1.41E-2</v>
      </c>
      <c r="D3749" s="51">
        <v>1.5300000000000001E-2</v>
      </c>
      <c r="E3749" s="48">
        <v>3131.55</v>
      </c>
      <c r="F3749" s="48">
        <v>3116.88</v>
      </c>
      <c r="G3749" s="52">
        <v>3116.57</v>
      </c>
      <c r="I3749" s="68"/>
      <c r="J3749" s="69"/>
      <c r="K3749" s="69"/>
      <c r="L3749" s="70"/>
      <c r="M3749" s="70"/>
      <c r="N3749" s="68"/>
      <c r="O3749" s="68"/>
      <c r="P3749" s="70"/>
    </row>
    <row r="3750" spans="1:16" x14ac:dyDescent="0.25">
      <c r="A3750" s="61">
        <v>44062</v>
      </c>
      <c r="B3750" s="64" t="str">
        <f t="shared" si="107"/>
        <v>quarta-feira</v>
      </c>
      <c r="C3750" s="49">
        <v>1.38E-2</v>
      </c>
      <c r="D3750" s="51">
        <v>1.4999999999999999E-2</v>
      </c>
      <c r="E3750" s="48">
        <v>3135.53</v>
      </c>
      <c r="F3750" s="48">
        <v>3120.84</v>
      </c>
      <c r="G3750" s="52">
        <v>3120.53</v>
      </c>
      <c r="I3750" s="68"/>
      <c r="J3750" s="69"/>
      <c r="K3750" s="69"/>
      <c r="L3750" s="70"/>
      <c r="M3750" s="70"/>
      <c r="N3750" s="68"/>
      <c r="O3750" s="68"/>
      <c r="P3750" s="70"/>
    </row>
    <row r="3751" spans="1:16" x14ac:dyDescent="0.25">
      <c r="A3751" s="61">
        <v>44063</v>
      </c>
      <c r="B3751" s="64" t="str">
        <f t="shared" si="107"/>
        <v>quinta-feira</v>
      </c>
      <c r="C3751" s="49">
        <v>1.6200000000000003E-2</v>
      </c>
      <c r="D3751" s="51">
        <v>1.7399999999999999E-2</v>
      </c>
      <c r="E3751" s="48">
        <v>3106.56</v>
      </c>
      <c r="F3751" s="48">
        <v>3092.06</v>
      </c>
      <c r="G3751" s="52">
        <v>3091.73</v>
      </c>
      <c r="I3751" s="68"/>
      <c r="J3751" s="69"/>
      <c r="K3751" s="69"/>
      <c r="L3751" s="70"/>
      <c r="M3751" s="70"/>
      <c r="N3751" s="68"/>
      <c r="O3751" s="68"/>
      <c r="P3751" s="70"/>
    </row>
    <row r="3752" spans="1:16" x14ac:dyDescent="0.25">
      <c r="A3752" s="61">
        <v>44064</v>
      </c>
      <c r="B3752" s="64" t="str">
        <f t="shared" si="107"/>
        <v>sexta-feira</v>
      </c>
      <c r="C3752" s="49">
        <v>1.47E-2</v>
      </c>
      <c r="D3752" s="51">
        <v>1.5900000000000001E-2</v>
      </c>
      <c r="E3752" s="48">
        <v>3125.35</v>
      </c>
      <c r="F3752" s="48">
        <v>3110.75</v>
      </c>
      <c r="G3752" s="52">
        <v>3110.2</v>
      </c>
      <c r="I3752" s="68"/>
      <c r="J3752" s="69"/>
      <c r="K3752" s="69"/>
      <c r="L3752" s="70"/>
      <c r="M3752" s="70"/>
      <c r="N3752" s="68"/>
      <c r="O3752" s="68"/>
      <c r="P3752" s="70"/>
    </row>
    <row r="3753" spans="1:16" x14ac:dyDescent="0.25">
      <c r="A3753" s="61">
        <v>44067</v>
      </c>
      <c r="B3753" s="64" t="str">
        <f t="shared" si="107"/>
        <v>segunda-feira</v>
      </c>
      <c r="C3753" s="49">
        <v>1.43E-2</v>
      </c>
      <c r="D3753" s="51">
        <v>1.55E-2</v>
      </c>
      <c r="E3753" s="48">
        <v>3130.53</v>
      </c>
      <c r="F3753" s="48">
        <v>3115.92</v>
      </c>
      <c r="G3753" s="52">
        <v>3115.61</v>
      </c>
      <c r="I3753" s="68"/>
      <c r="J3753" s="69"/>
      <c r="K3753" s="69"/>
      <c r="L3753" s="70"/>
      <c r="M3753" s="70"/>
      <c r="N3753" s="68"/>
      <c r="O3753" s="68"/>
      <c r="P3753" s="70"/>
    </row>
    <row r="3754" spans="1:16" x14ac:dyDescent="0.25">
      <c r="A3754" s="61">
        <v>44068</v>
      </c>
      <c r="B3754" s="64" t="str">
        <f t="shared" si="107"/>
        <v>terça-feira</v>
      </c>
      <c r="C3754" s="49">
        <v>1.52E-2</v>
      </c>
      <c r="D3754" s="51">
        <v>1.6399999999999998E-2</v>
      </c>
      <c r="E3754" s="48">
        <v>3119.87</v>
      </c>
      <c r="F3754" s="48">
        <v>3105.34</v>
      </c>
      <c r="G3754" s="52">
        <v>3105.02</v>
      </c>
      <c r="I3754" s="68"/>
      <c r="J3754" s="69"/>
      <c r="K3754" s="69"/>
      <c r="L3754" s="70"/>
      <c r="M3754" s="70"/>
      <c r="N3754" s="68"/>
      <c r="O3754" s="68"/>
      <c r="P3754" s="70"/>
    </row>
    <row r="3755" spans="1:16" x14ac:dyDescent="0.25">
      <c r="A3755" s="61">
        <v>44069</v>
      </c>
      <c r="B3755" s="64" t="str">
        <f t="shared" si="107"/>
        <v>quarta-feira</v>
      </c>
      <c r="C3755" s="49">
        <v>1.5300000000000001E-2</v>
      </c>
      <c r="D3755" s="51">
        <v>1.6500000000000001E-2</v>
      </c>
      <c r="E3755" s="48">
        <v>3120.05</v>
      </c>
      <c r="F3755" s="48">
        <v>3105.53</v>
      </c>
      <c r="G3755" s="52">
        <v>3105.12</v>
      </c>
      <c r="I3755" s="68"/>
      <c r="J3755" s="69"/>
      <c r="K3755" s="69"/>
      <c r="L3755" s="70"/>
      <c r="M3755" s="70"/>
      <c r="N3755" s="68"/>
      <c r="O3755" s="68"/>
      <c r="P3755" s="70"/>
    </row>
    <row r="3756" spans="1:16" x14ac:dyDescent="0.25">
      <c r="A3756" s="61">
        <v>44070</v>
      </c>
      <c r="B3756" s="64" t="str">
        <f t="shared" si="107"/>
        <v>quinta-feira</v>
      </c>
      <c r="C3756" s="49">
        <v>1.61E-2</v>
      </c>
      <c r="D3756" s="51">
        <v>1.7299999999999999E-2</v>
      </c>
      <c r="E3756" s="48">
        <v>3110.77</v>
      </c>
      <c r="F3756" s="48">
        <v>3096.32</v>
      </c>
      <c r="G3756" s="52">
        <v>3095.9</v>
      </c>
      <c r="I3756" s="68"/>
      <c r="J3756" s="69"/>
      <c r="K3756" s="69"/>
      <c r="L3756" s="70"/>
      <c r="M3756" s="70"/>
      <c r="N3756" s="68"/>
      <c r="O3756" s="68"/>
      <c r="P3756" s="70"/>
    </row>
    <row r="3757" spans="1:16" x14ac:dyDescent="0.25">
      <c r="A3757" s="61">
        <v>44071</v>
      </c>
      <c r="B3757" s="64" t="str">
        <f t="shared" si="107"/>
        <v>sexta-feira</v>
      </c>
      <c r="C3757" s="49">
        <v>1.54E-2</v>
      </c>
      <c r="D3757" s="51">
        <v>1.66E-2</v>
      </c>
      <c r="E3757" s="48">
        <v>3120.06</v>
      </c>
      <c r="F3757" s="48">
        <v>3105.57</v>
      </c>
      <c r="G3757" s="52">
        <v>3104.74</v>
      </c>
      <c r="I3757" s="68"/>
      <c r="J3757" s="69"/>
      <c r="K3757" s="69"/>
      <c r="L3757" s="70"/>
      <c r="M3757" s="70"/>
      <c r="N3757" s="68"/>
      <c r="O3757" s="68"/>
      <c r="P3757" s="70"/>
    </row>
    <row r="3758" spans="1:16" x14ac:dyDescent="0.25">
      <c r="A3758" s="61">
        <v>44074</v>
      </c>
      <c r="B3758" s="64" t="str">
        <f t="shared" si="107"/>
        <v>segunda-feira</v>
      </c>
      <c r="C3758" s="49">
        <v>1.52E-2</v>
      </c>
      <c r="D3758" s="51">
        <v>1.6399999999999998E-2</v>
      </c>
      <c r="E3758" s="48">
        <v>3122.88</v>
      </c>
      <c r="F3758" s="48">
        <v>3108.39</v>
      </c>
      <c r="G3758" s="52">
        <v>3107.98</v>
      </c>
      <c r="I3758" s="68"/>
      <c r="J3758" s="69"/>
      <c r="K3758" s="69"/>
      <c r="L3758" s="70"/>
      <c r="M3758" s="70"/>
      <c r="N3758" s="68"/>
      <c r="O3758" s="68"/>
      <c r="P3758" s="70"/>
    </row>
    <row r="3759" spans="1:16" x14ac:dyDescent="0.25">
      <c r="A3759" s="61">
        <v>44075</v>
      </c>
      <c r="B3759" s="64" t="str">
        <f t="shared" si="107"/>
        <v>terça-feira</v>
      </c>
      <c r="C3759" s="49">
        <v>1.4999999999999999E-2</v>
      </c>
      <c r="D3759" s="51">
        <v>1.6200000000000003E-2</v>
      </c>
      <c r="E3759" s="48">
        <v>3125.7</v>
      </c>
      <c r="F3759" s="48">
        <v>3111.21</v>
      </c>
      <c r="G3759" s="52">
        <v>3110.8</v>
      </c>
      <c r="I3759" s="68"/>
      <c r="J3759" s="69"/>
      <c r="K3759" s="69"/>
      <c r="L3759" s="70"/>
      <c r="M3759" s="70"/>
      <c r="N3759" s="68"/>
      <c r="O3759" s="68"/>
      <c r="P3759" s="70"/>
    </row>
    <row r="3760" spans="1:16" x14ac:dyDescent="0.25">
      <c r="A3760" s="61">
        <v>44076</v>
      </c>
      <c r="B3760" s="64" t="str">
        <f t="shared" si="107"/>
        <v>quarta-feira</v>
      </c>
      <c r="C3760" s="49">
        <v>1.4800000000000001E-2</v>
      </c>
      <c r="D3760" s="51">
        <v>1.6E-2</v>
      </c>
      <c r="E3760" s="48">
        <v>3128.52</v>
      </c>
      <c r="F3760" s="48">
        <v>3114.03</v>
      </c>
      <c r="G3760" s="52">
        <v>3113.62</v>
      </c>
      <c r="I3760" s="68"/>
      <c r="J3760" s="69"/>
      <c r="K3760" s="69"/>
      <c r="L3760" s="70"/>
      <c r="M3760" s="70"/>
      <c r="N3760" s="68"/>
      <c r="O3760" s="68"/>
      <c r="P3760" s="70"/>
    </row>
    <row r="3761" spans="1:16" x14ac:dyDescent="0.25">
      <c r="A3761" s="61">
        <v>44077</v>
      </c>
      <c r="B3761" s="64" t="str">
        <f t="shared" si="107"/>
        <v>quinta-feira</v>
      </c>
      <c r="C3761" s="49">
        <v>1.49E-2</v>
      </c>
      <c r="D3761" s="51">
        <v>1.61E-2</v>
      </c>
      <c r="E3761" s="48">
        <v>3127.7</v>
      </c>
      <c r="F3761" s="48">
        <v>3113.23</v>
      </c>
      <c r="G3761" s="52">
        <v>3112.82</v>
      </c>
      <c r="I3761" s="68"/>
      <c r="J3761" s="69"/>
      <c r="K3761" s="69"/>
      <c r="L3761" s="70"/>
      <c r="M3761" s="70"/>
      <c r="N3761" s="68"/>
      <c r="O3761" s="68"/>
      <c r="P3761" s="70"/>
    </row>
    <row r="3762" spans="1:16" x14ac:dyDescent="0.25">
      <c r="A3762" s="61">
        <v>44078</v>
      </c>
      <c r="B3762" s="64" t="str">
        <f t="shared" si="107"/>
        <v>sexta-feira</v>
      </c>
      <c r="C3762" s="49">
        <v>1.34E-2</v>
      </c>
      <c r="D3762" s="51">
        <v>1.46E-2</v>
      </c>
      <c r="E3762" s="48">
        <v>3146.93</v>
      </c>
      <c r="F3762" s="48">
        <v>3132.36</v>
      </c>
      <c r="G3762" s="52">
        <v>3131.33</v>
      </c>
      <c r="I3762" s="68"/>
      <c r="J3762" s="69"/>
      <c r="K3762" s="69"/>
      <c r="L3762" s="70"/>
      <c r="M3762" s="70"/>
      <c r="N3762" s="68"/>
      <c r="O3762" s="68"/>
      <c r="P3762" s="70"/>
    </row>
    <row r="3763" spans="1:16" x14ac:dyDescent="0.25">
      <c r="A3763" s="61">
        <v>44082</v>
      </c>
      <c r="B3763" s="64" t="str">
        <f t="shared" si="107"/>
        <v>terça-feira</v>
      </c>
      <c r="C3763" s="49">
        <v>1.3500000000000002E-2</v>
      </c>
      <c r="D3763" s="51">
        <v>1.47E-2</v>
      </c>
      <c r="E3763" s="48">
        <v>3146.09</v>
      </c>
      <c r="F3763" s="48">
        <v>3131.54</v>
      </c>
      <c r="G3763" s="52">
        <v>3131.15</v>
      </c>
      <c r="I3763" s="68"/>
      <c r="J3763" s="69"/>
      <c r="K3763" s="69"/>
      <c r="L3763" s="70"/>
      <c r="M3763" s="70"/>
      <c r="N3763" s="68"/>
      <c r="O3763" s="68"/>
      <c r="P3763" s="70"/>
    </row>
    <row r="3764" spans="1:16" x14ac:dyDescent="0.25">
      <c r="A3764" s="61">
        <v>44083</v>
      </c>
      <c r="B3764" s="64" t="str">
        <f t="shared" si="107"/>
        <v>quarta-feira</v>
      </c>
      <c r="C3764" s="49">
        <v>1.3500000000000002E-2</v>
      </c>
      <c r="D3764" s="51">
        <v>1.47E-2</v>
      </c>
      <c r="E3764" s="48">
        <v>3147.26</v>
      </c>
      <c r="F3764" s="48">
        <v>3132.72</v>
      </c>
      <c r="G3764" s="52">
        <v>3132.3</v>
      </c>
      <c r="I3764" s="68"/>
      <c r="J3764" s="69"/>
      <c r="K3764" s="69"/>
      <c r="L3764" s="70"/>
      <c r="M3764" s="70"/>
      <c r="N3764" s="68"/>
      <c r="O3764" s="68"/>
      <c r="P3764" s="70"/>
    </row>
    <row r="3765" spans="1:16" x14ac:dyDescent="0.25">
      <c r="A3765" s="61">
        <v>44084</v>
      </c>
      <c r="B3765" s="64" t="str">
        <f t="shared" si="107"/>
        <v>quinta-feira</v>
      </c>
      <c r="C3765" s="49">
        <v>1.37E-2</v>
      </c>
      <c r="D3765" s="51">
        <v>1.49E-2</v>
      </c>
      <c r="E3765" s="48">
        <v>3145.25</v>
      </c>
      <c r="F3765" s="48">
        <v>3130.73</v>
      </c>
      <c r="G3765" s="52">
        <v>3130.31</v>
      </c>
      <c r="I3765" s="68"/>
      <c r="J3765" s="69"/>
      <c r="K3765" s="69"/>
      <c r="L3765" s="70"/>
      <c r="M3765" s="70"/>
      <c r="N3765" s="68"/>
      <c r="O3765" s="68"/>
      <c r="P3765" s="70"/>
    </row>
    <row r="3766" spans="1:16" x14ac:dyDescent="0.25">
      <c r="A3766" s="61">
        <v>44085</v>
      </c>
      <c r="B3766" s="64" t="str">
        <f t="shared" si="107"/>
        <v>sexta-feira</v>
      </c>
      <c r="C3766" s="49">
        <v>1.3999999999999999E-2</v>
      </c>
      <c r="D3766" s="51">
        <v>1.52E-2</v>
      </c>
      <c r="E3766" s="48">
        <v>3142.51</v>
      </c>
      <c r="F3766" s="48">
        <v>3128.03</v>
      </c>
      <c r="G3766" s="52">
        <v>3127.12</v>
      </c>
      <c r="I3766" s="68"/>
      <c r="J3766" s="69"/>
      <c r="K3766" s="69"/>
      <c r="L3766" s="70"/>
      <c r="M3766" s="70"/>
      <c r="N3766" s="68"/>
      <c r="O3766" s="68"/>
      <c r="P3766" s="70"/>
    </row>
    <row r="3767" spans="1:16" x14ac:dyDescent="0.25">
      <c r="A3767" s="61">
        <v>44088</v>
      </c>
      <c r="B3767" s="64" t="str">
        <f t="shared" si="107"/>
        <v>segunda-feira</v>
      </c>
      <c r="C3767" s="49">
        <v>1.3500000000000002E-2</v>
      </c>
      <c r="D3767" s="51">
        <v>1.47E-2</v>
      </c>
      <c r="E3767" s="48">
        <v>3148.99</v>
      </c>
      <c r="F3767" s="48">
        <v>3134.48</v>
      </c>
      <c r="G3767" s="52">
        <v>3134.06</v>
      </c>
      <c r="I3767" s="68"/>
      <c r="J3767" s="69"/>
      <c r="K3767" s="69"/>
      <c r="L3767" s="70"/>
      <c r="M3767" s="70"/>
      <c r="N3767" s="68"/>
      <c r="O3767" s="68"/>
      <c r="P3767" s="70"/>
    </row>
    <row r="3768" spans="1:16" x14ac:dyDescent="0.25">
      <c r="A3768" s="61">
        <v>44089</v>
      </c>
      <c r="B3768" s="64" t="str">
        <f t="shared" si="107"/>
        <v>terça-feira</v>
      </c>
      <c r="C3768" s="49">
        <v>1.3300000000000001E-2</v>
      </c>
      <c r="D3768" s="51">
        <v>1.4499999999999999E-2</v>
      </c>
      <c r="E3768" s="48">
        <v>3151.84</v>
      </c>
      <c r="F3768" s="48">
        <v>3137.33</v>
      </c>
      <c r="G3768" s="52">
        <v>3136.89</v>
      </c>
      <c r="I3768" s="68"/>
      <c r="J3768" s="69"/>
      <c r="K3768" s="69"/>
      <c r="L3768" s="70"/>
      <c r="M3768" s="70"/>
      <c r="N3768" s="68"/>
      <c r="O3768" s="68"/>
      <c r="P3768" s="70"/>
    </row>
    <row r="3769" spans="1:16" x14ac:dyDescent="0.25">
      <c r="A3769" s="61">
        <v>44090</v>
      </c>
      <c r="B3769" s="64" t="str">
        <f t="shared" ref="B3769:B3832" si="108">TEXT(A3769,"dddd")</f>
        <v>quarta-feira</v>
      </c>
      <c r="C3769" s="49">
        <v>1.3899999999999999E-2</v>
      </c>
      <c r="D3769" s="51">
        <v>1.5100000000000001E-2</v>
      </c>
      <c r="E3769" s="48">
        <v>3145.01</v>
      </c>
      <c r="F3769" s="48">
        <v>3130.56</v>
      </c>
      <c r="G3769" s="52">
        <v>3130.11</v>
      </c>
      <c r="I3769" s="68"/>
      <c r="J3769" s="69"/>
      <c r="K3769" s="69"/>
      <c r="L3769" s="70"/>
      <c r="M3769" s="70"/>
      <c r="N3769" s="68"/>
      <c r="O3769" s="68"/>
      <c r="P3769" s="70"/>
    </row>
    <row r="3770" spans="1:16" x14ac:dyDescent="0.25">
      <c r="A3770" s="61">
        <v>44091</v>
      </c>
      <c r="B3770" s="64" t="str">
        <f t="shared" si="108"/>
        <v>quinta-feira</v>
      </c>
      <c r="C3770" s="49">
        <v>1.52E-2</v>
      </c>
      <c r="D3770" s="51">
        <v>1.6399999999999998E-2</v>
      </c>
      <c r="E3770" s="48">
        <v>3129.81</v>
      </c>
      <c r="F3770" s="48">
        <v>3115.46</v>
      </c>
      <c r="G3770" s="52">
        <v>3115</v>
      </c>
      <c r="I3770" s="68"/>
      <c r="J3770" s="69"/>
      <c r="K3770" s="69"/>
      <c r="L3770" s="70"/>
      <c r="M3770" s="70"/>
      <c r="N3770" s="68"/>
      <c r="O3770" s="68"/>
      <c r="P3770" s="70"/>
    </row>
    <row r="3771" spans="1:16" x14ac:dyDescent="0.25">
      <c r="A3771" s="61">
        <v>44092</v>
      </c>
      <c r="B3771" s="64" t="str">
        <f t="shared" si="108"/>
        <v>sexta-feira</v>
      </c>
      <c r="C3771" s="49">
        <v>1.49E-2</v>
      </c>
      <c r="D3771" s="51">
        <v>1.61E-2</v>
      </c>
      <c r="E3771" s="48">
        <v>3134.37</v>
      </c>
      <c r="F3771" s="48">
        <v>3120.02</v>
      </c>
      <c r="G3771" s="52">
        <v>3119.04</v>
      </c>
      <c r="I3771" s="68"/>
      <c r="J3771" s="69"/>
      <c r="K3771" s="69"/>
      <c r="L3771" s="70"/>
      <c r="M3771" s="70"/>
      <c r="N3771" s="68"/>
      <c r="O3771" s="68"/>
      <c r="P3771" s="70"/>
    </row>
    <row r="3772" spans="1:16" x14ac:dyDescent="0.25">
      <c r="A3772" s="61">
        <v>44095</v>
      </c>
      <c r="B3772" s="64" t="str">
        <f t="shared" si="108"/>
        <v>segunda-feira</v>
      </c>
      <c r="C3772" s="49">
        <v>1.7500000000000002E-2</v>
      </c>
      <c r="D3772" s="51">
        <v>1.8700000000000001E-2</v>
      </c>
      <c r="E3772" s="48">
        <v>3103.85</v>
      </c>
      <c r="F3772" s="48">
        <v>3089.68</v>
      </c>
      <c r="G3772" s="52">
        <v>3089.2</v>
      </c>
      <c r="I3772" s="68"/>
      <c r="J3772" s="69"/>
      <c r="K3772" s="69"/>
      <c r="L3772" s="70"/>
      <c r="M3772" s="70"/>
      <c r="N3772" s="68"/>
      <c r="O3772" s="68"/>
      <c r="P3772" s="70"/>
    </row>
    <row r="3773" spans="1:16" x14ac:dyDescent="0.25">
      <c r="A3773" s="61">
        <v>44096</v>
      </c>
      <c r="B3773" s="64" t="str">
        <f t="shared" si="108"/>
        <v>terça-feira</v>
      </c>
      <c r="C3773" s="49">
        <v>1.77E-2</v>
      </c>
      <c r="D3773" s="51">
        <v>1.89E-2</v>
      </c>
      <c r="E3773" s="48">
        <v>3101.95</v>
      </c>
      <c r="F3773" s="48">
        <v>3087.81</v>
      </c>
      <c r="G3773" s="52">
        <v>3087.32</v>
      </c>
      <c r="I3773" s="68"/>
      <c r="J3773" s="69"/>
      <c r="K3773" s="69"/>
      <c r="L3773" s="70"/>
      <c r="M3773" s="70"/>
      <c r="N3773" s="68"/>
      <c r="O3773" s="68"/>
      <c r="P3773" s="70"/>
    </row>
    <row r="3774" spans="1:16" x14ac:dyDescent="0.25">
      <c r="A3774" s="61">
        <v>44097</v>
      </c>
      <c r="B3774" s="64" t="str">
        <f t="shared" si="108"/>
        <v>quarta-feira</v>
      </c>
      <c r="C3774" s="49">
        <v>1.77E-2</v>
      </c>
      <c r="D3774" s="51">
        <v>1.89E-2</v>
      </c>
      <c r="E3774" s="48">
        <v>3102.43</v>
      </c>
      <c r="F3774" s="48">
        <v>3088.3</v>
      </c>
      <c r="G3774" s="52">
        <v>3087.81</v>
      </c>
      <c r="I3774" s="68"/>
      <c r="J3774" s="69"/>
      <c r="K3774" s="69"/>
      <c r="L3774" s="70"/>
      <c r="M3774" s="70"/>
      <c r="N3774" s="68"/>
      <c r="O3774" s="68"/>
      <c r="P3774" s="70"/>
    </row>
    <row r="3775" spans="1:16" x14ac:dyDescent="0.25">
      <c r="A3775" s="61">
        <v>44098</v>
      </c>
      <c r="B3775" s="64" t="str">
        <f t="shared" si="108"/>
        <v>quinta-feira</v>
      </c>
      <c r="C3775" s="49">
        <v>1.7899999999999999E-2</v>
      </c>
      <c r="D3775" s="51">
        <v>1.9099999999999999E-2</v>
      </c>
      <c r="E3775" s="48">
        <v>3103.01</v>
      </c>
      <c r="F3775" s="48">
        <v>3088.9</v>
      </c>
      <c r="G3775" s="52">
        <v>3088.17</v>
      </c>
      <c r="I3775" s="68"/>
      <c r="J3775" s="69"/>
      <c r="K3775" s="69"/>
      <c r="L3775" s="70"/>
      <c r="M3775" s="70"/>
      <c r="N3775" s="68"/>
      <c r="O3775" s="68"/>
      <c r="P3775" s="70"/>
    </row>
    <row r="3776" spans="1:16" x14ac:dyDescent="0.25">
      <c r="A3776" s="61">
        <v>44099</v>
      </c>
      <c r="B3776" s="64" t="str">
        <f t="shared" si="108"/>
        <v>sexta-feira</v>
      </c>
      <c r="C3776" s="49">
        <v>1.7000000000000001E-2</v>
      </c>
      <c r="D3776" s="51">
        <v>1.8200000000000001E-2</v>
      </c>
      <c r="E3776" s="48">
        <v>3115.38</v>
      </c>
      <c r="F3776" s="48">
        <v>3101.22</v>
      </c>
      <c r="G3776" s="52">
        <v>3099.48</v>
      </c>
      <c r="I3776" s="68"/>
      <c r="J3776" s="69"/>
      <c r="K3776" s="69"/>
      <c r="L3776" s="70"/>
      <c r="M3776" s="70"/>
      <c r="N3776" s="68"/>
      <c r="O3776" s="68"/>
      <c r="P3776" s="70"/>
    </row>
    <row r="3777" spans="1:16" x14ac:dyDescent="0.25">
      <c r="A3777" s="61">
        <v>44102</v>
      </c>
      <c r="B3777" s="64" t="str">
        <f t="shared" si="108"/>
        <v>segunda-feira</v>
      </c>
      <c r="C3777" s="49">
        <v>1.6399999999999998E-2</v>
      </c>
      <c r="D3777" s="51">
        <v>1.7600000000000001E-2</v>
      </c>
      <c r="E3777" s="48">
        <v>3123.21</v>
      </c>
      <c r="F3777" s="48">
        <v>3109.01</v>
      </c>
      <c r="G3777" s="52">
        <v>3108.29</v>
      </c>
      <c r="I3777" s="68"/>
      <c r="J3777" s="69"/>
      <c r="K3777" s="69"/>
      <c r="L3777" s="70"/>
      <c r="M3777" s="70"/>
      <c r="N3777" s="68"/>
      <c r="O3777" s="68"/>
      <c r="P3777" s="70"/>
    </row>
    <row r="3778" spans="1:16" x14ac:dyDescent="0.25">
      <c r="A3778" s="61">
        <v>44103</v>
      </c>
      <c r="B3778" s="64" t="str">
        <f t="shared" si="108"/>
        <v>terça-feira</v>
      </c>
      <c r="C3778" s="49">
        <v>1.95E-2</v>
      </c>
      <c r="D3778" s="51">
        <v>2.07E-2</v>
      </c>
      <c r="E3778" s="48">
        <v>3087.44</v>
      </c>
      <c r="F3778" s="48">
        <v>3073.46</v>
      </c>
      <c r="G3778" s="52">
        <v>3072.71</v>
      </c>
      <c r="I3778" s="68"/>
      <c r="J3778" s="69"/>
      <c r="K3778" s="69"/>
      <c r="L3778" s="70"/>
      <c r="M3778" s="70"/>
      <c r="N3778" s="68"/>
      <c r="O3778" s="68"/>
      <c r="P3778" s="70"/>
    </row>
    <row r="3779" spans="1:16" x14ac:dyDescent="0.25">
      <c r="A3779" s="61">
        <v>44104</v>
      </c>
      <c r="B3779" s="64" t="str">
        <f t="shared" si="108"/>
        <v>quarta-feira</v>
      </c>
      <c r="C3779" s="49">
        <v>1.9400000000000001E-2</v>
      </c>
      <c r="D3779" s="51">
        <v>2.06E-2</v>
      </c>
      <c r="E3779" s="48">
        <v>3089.35</v>
      </c>
      <c r="F3779" s="48">
        <v>3075.37</v>
      </c>
      <c r="G3779" s="52">
        <v>3074.62</v>
      </c>
      <c r="I3779" s="68"/>
      <c r="J3779" s="69"/>
      <c r="K3779" s="69"/>
      <c r="L3779" s="70"/>
      <c r="M3779" s="70"/>
      <c r="N3779" s="68"/>
      <c r="O3779" s="68"/>
      <c r="P3779" s="70"/>
    </row>
    <row r="3780" spans="1:16" x14ac:dyDescent="0.25">
      <c r="A3780" s="61">
        <v>44105</v>
      </c>
      <c r="B3780" s="64" t="str">
        <f t="shared" si="108"/>
        <v>quinta-feira</v>
      </c>
      <c r="C3780" s="49">
        <v>1.89E-2</v>
      </c>
      <c r="D3780" s="51">
        <v>2.0099999999999996E-2</v>
      </c>
      <c r="E3780" s="48">
        <v>3095.92</v>
      </c>
      <c r="F3780" s="48">
        <v>3081.93</v>
      </c>
      <c r="G3780" s="52">
        <v>3081.19</v>
      </c>
      <c r="I3780" s="68"/>
      <c r="J3780" s="69"/>
      <c r="K3780" s="69"/>
      <c r="L3780" s="70"/>
      <c r="M3780" s="70"/>
      <c r="N3780" s="68"/>
      <c r="O3780" s="68"/>
      <c r="P3780" s="70"/>
    </row>
    <row r="3781" spans="1:16" x14ac:dyDescent="0.25">
      <c r="A3781" s="61">
        <v>44106</v>
      </c>
      <c r="B3781" s="64" t="str">
        <f t="shared" si="108"/>
        <v>sexta-feira</v>
      </c>
      <c r="C3781" s="49">
        <v>1.84E-2</v>
      </c>
      <c r="D3781" s="51">
        <v>1.9599999999999999E-2</v>
      </c>
      <c r="E3781" s="48">
        <v>3103.52</v>
      </c>
      <c r="F3781" s="48">
        <v>3089.5</v>
      </c>
      <c r="G3781" s="52">
        <v>3087.75</v>
      </c>
      <c r="I3781" s="68"/>
      <c r="J3781" s="69"/>
      <c r="K3781" s="69"/>
      <c r="L3781" s="70"/>
      <c r="M3781" s="70"/>
      <c r="N3781" s="68"/>
      <c r="O3781" s="68"/>
      <c r="P3781" s="70"/>
    </row>
    <row r="3782" spans="1:16" x14ac:dyDescent="0.25">
      <c r="A3782" s="61">
        <v>44109</v>
      </c>
      <c r="B3782" s="64" t="str">
        <f t="shared" si="108"/>
        <v>segunda-feira</v>
      </c>
      <c r="C3782" s="49">
        <v>2.0499999999999997E-2</v>
      </c>
      <c r="D3782" s="51">
        <v>2.1700000000000001E-2</v>
      </c>
      <c r="E3782" s="48">
        <v>3079.78</v>
      </c>
      <c r="F3782" s="48">
        <v>3065.91</v>
      </c>
      <c r="G3782" s="52">
        <v>3065.15</v>
      </c>
      <c r="I3782" s="68"/>
      <c r="J3782" s="69"/>
      <c r="K3782" s="69"/>
      <c r="L3782" s="70"/>
      <c r="M3782" s="70"/>
      <c r="N3782" s="68"/>
      <c r="O3782" s="68"/>
      <c r="P3782" s="70"/>
    </row>
    <row r="3783" spans="1:16" x14ac:dyDescent="0.25">
      <c r="A3783" s="61">
        <v>44110</v>
      </c>
      <c r="B3783" s="64" t="str">
        <f t="shared" si="108"/>
        <v>terça-feira</v>
      </c>
      <c r="C3783" s="49">
        <v>1.8799999999999997E-2</v>
      </c>
      <c r="D3783" s="51">
        <v>0.02</v>
      </c>
      <c r="E3783" s="48">
        <v>3100.31</v>
      </c>
      <c r="F3783" s="48">
        <v>3086.33</v>
      </c>
      <c r="G3783" s="52">
        <v>3085.59</v>
      </c>
      <c r="I3783" s="68"/>
      <c r="J3783" s="69"/>
      <c r="K3783" s="69"/>
      <c r="L3783" s="70"/>
      <c r="M3783" s="70"/>
      <c r="N3783" s="68"/>
      <c r="O3783" s="68"/>
      <c r="P3783" s="70"/>
    </row>
    <row r="3784" spans="1:16" x14ac:dyDescent="0.25">
      <c r="A3784" s="61">
        <v>44111</v>
      </c>
      <c r="B3784" s="64" t="str">
        <f t="shared" si="108"/>
        <v>quarta-feira</v>
      </c>
      <c r="C3784" s="49">
        <v>1.9599999999999999E-2</v>
      </c>
      <c r="D3784" s="51">
        <v>2.0799999999999999E-2</v>
      </c>
      <c r="E3784" s="48">
        <v>3091.73</v>
      </c>
      <c r="F3784" s="48">
        <v>3077.82</v>
      </c>
      <c r="G3784" s="52">
        <v>3077.06</v>
      </c>
      <c r="I3784" s="68"/>
      <c r="J3784" s="69"/>
      <c r="K3784" s="69"/>
      <c r="L3784" s="70"/>
      <c r="M3784" s="70"/>
      <c r="N3784" s="68"/>
      <c r="O3784" s="68"/>
      <c r="P3784" s="70"/>
    </row>
    <row r="3785" spans="1:16" x14ac:dyDescent="0.25">
      <c r="A3785" s="61">
        <v>44112</v>
      </c>
      <c r="B3785" s="64" t="str">
        <f t="shared" si="108"/>
        <v>quinta-feira</v>
      </c>
      <c r="C3785" s="49">
        <v>1.9799999999999998E-2</v>
      </c>
      <c r="D3785" s="51">
        <v>2.1000000000000001E-2</v>
      </c>
      <c r="E3785" s="48">
        <v>3090.14</v>
      </c>
      <c r="F3785" s="48">
        <v>3076.26</v>
      </c>
      <c r="G3785" s="52">
        <v>3075.51</v>
      </c>
      <c r="I3785" s="68"/>
      <c r="J3785" s="69"/>
      <c r="K3785" s="69"/>
      <c r="L3785" s="70"/>
      <c r="M3785" s="70"/>
      <c r="N3785" s="68"/>
      <c r="O3785" s="68"/>
      <c r="P3785" s="70"/>
    </row>
    <row r="3786" spans="1:16" x14ac:dyDescent="0.25">
      <c r="A3786" s="61">
        <v>44113</v>
      </c>
      <c r="B3786" s="64" t="str">
        <f t="shared" si="108"/>
        <v>sexta-feira</v>
      </c>
      <c r="C3786" s="49">
        <v>1.9299999999999998E-2</v>
      </c>
      <c r="D3786" s="51">
        <v>2.0499999999999997E-2</v>
      </c>
      <c r="E3786" s="48">
        <v>3102.52</v>
      </c>
      <c r="F3786" s="48">
        <v>3088.59</v>
      </c>
      <c r="G3786" s="52">
        <v>3085.72</v>
      </c>
      <c r="I3786" s="68"/>
      <c r="J3786" s="69"/>
      <c r="K3786" s="69"/>
      <c r="L3786" s="70"/>
      <c r="M3786" s="70"/>
      <c r="N3786" s="68"/>
      <c r="O3786" s="68"/>
      <c r="P3786" s="70"/>
    </row>
    <row r="3787" spans="1:16" x14ac:dyDescent="0.25">
      <c r="A3787" s="61">
        <v>44117</v>
      </c>
      <c r="B3787" s="64" t="str">
        <f t="shared" si="108"/>
        <v>terça-feira</v>
      </c>
      <c r="C3787" s="49">
        <v>1.8500000000000003E-2</v>
      </c>
      <c r="D3787" s="51">
        <v>1.9699999999999999E-2</v>
      </c>
      <c r="E3787" s="48">
        <v>3112.74</v>
      </c>
      <c r="F3787" s="48">
        <v>3098.77</v>
      </c>
      <c r="G3787" s="52">
        <v>3097.87</v>
      </c>
      <c r="I3787" s="68"/>
      <c r="J3787" s="69"/>
      <c r="K3787" s="69"/>
      <c r="L3787" s="70"/>
      <c r="M3787" s="70"/>
      <c r="N3787" s="68"/>
      <c r="O3787" s="68"/>
      <c r="P3787" s="70"/>
    </row>
    <row r="3788" spans="1:16" x14ac:dyDescent="0.25">
      <c r="A3788" s="61">
        <v>44118</v>
      </c>
      <c r="B3788" s="64" t="str">
        <f t="shared" si="108"/>
        <v>quarta-feira</v>
      </c>
      <c r="C3788" s="49">
        <v>1.9099999999999999E-2</v>
      </c>
      <c r="D3788" s="51">
        <v>2.0299999999999999E-2</v>
      </c>
      <c r="E3788" s="48">
        <v>3106.64</v>
      </c>
      <c r="F3788" s="48">
        <v>3092.72</v>
      </c>
      <c r="G3788" s="52">
        <v>3091.81</v>
      </c>
      <c r="I3788" s="68"/>
      <c r="J3788" s="69"/>
      <c r="K3788" s="69"/>
      <c r="L3788" s="70"/>
      <c r="M3788" s="70"/>
      <c r="N3788" s="68"/>
      <c r="O3788" s="68"/>
      <c r="P3788" s="70"/>
    </row>
    <row r="3789" spans="1:16" x14ac:dyDescent="0.25">
      <c r="A3789" s="61">
        <v>44119</v>
      </c>
      <c r="B3789" s="64" t="str">
        <f t="shared" si="108"/>
        <v>quinta-feira</v>
      </c>
      <c r="C3789" s="49">
        <v>1.9799999999999998E-2</v>
      </c>
      <c r="D3789" s="51">
        <v>2.1000000000000001E-2</v>
      </c>
      <c r="E3789" s="48">
        <v>3099.39</v>
      </c>
      <c r="F3789" s="48">
        <v>3085.52</v>
      </c>
      <c r="G3789" s="52">
        <v>3084.63</v>
      </c>
      <c r="I3789" s="68"/>
      <c r="J3789" s="69"/>
      <c r="K3789" s="69"/>
      <c r="L3789" s="70"/>
      <c r="M3789" s="70"/>
      <c r="N3789" s="68"/>
      <c r="O3789" s="68"/>
      <c r="P3789" s="70"/>
    </row>
    <row r="3790" spans="1:16" x14ac:dyDescent="0.25">
      <c r="A3790" s="61">
        <v>44120</v>
      </c>
      <c r="B3790" s="64" t="str">
        <f t="shared" si="108"/>
        <v>sexta-feira</v>
      </c>
      <c r="C3790" s="49">
        <v>2.0299999999999999E-2</v>
      </c>
      <c r="D3790" s="51">
        <v>2.1499999999999998E-2</v>
      </c>
      <c r="E3790" s="48">
        <v>3095.76</v>
      </c>
      <c r="F3790" s="48">
        <v>3081.92</v>
      </c>
      <c r="G3790" s="52">
        <v>3079.77</v>
      </c>
      <c r="I3790" s="68"/>
      <c r="J3790" s="69"/>
      <c r="K3790" s="69"/>
      <c r="L3790" s="70"/>
      <c r="M3790" s="70"/>
      <c r="N3790" s="68"/>
      <c r="O3790" s="68"/>
      <c r="P3790" s="70"/>
    </row>
    <row r="3791" spans="1:16" x14ac:dyDescent="0.25">
      <c r="A3791" s="61">
        <v>44123</v>
      </c>
      <c r="B3791" s="64" t="str">
        <f t="shared" si="108"/>
        <v>segunda-feira</v>
      </c>
      <c r="C3791" s="49">
        <v>1.9400000000000001E-2</v>
      </c>
      <c r="D3791" s="51">
        <v>2.06E-2</v>
      </c>
      <c r="E3791" s="48">
        <v>3107.06</v>
      </c>
      <c r="F3791" s="48">
        <v>3093.18</v>
      </c>
      <c r="G3791" s="52">
        <v>3092.29</v>
      </c>
      <c r="I3791" s="68"/>
      <c r="J3791" s="69"/>
      <c r="K3791" s="69"/>
      <c r="L3791" s="70"/>
      <c r="M3791" s="70"/>
      <c r="N3791" s="68"/>
      <c r="O3791" s="68"/>
      <c r="P3791" s="70"/>
    </row>
    <row r="3792" spans="1:16" x14ac:dyDescent="0.25">
      <c r="A3792" s="61">
        <v>44124</v>
      </c>
      <c r="B3792" s="64" t="str">
        <f t="shared" si="108"/>
        <v>terça-feira</v>
      </c>
      <c r="C3792" s="49">
        <v>1.9099999999999999E-2</v>
      </c>
      <c r="D3792" s="51">
        <v>2.0299999999999999E-2</v>
      </c>
      <c r="E3792" s="48">
        <v>3111.42</v>
      </c>
      <c r="F3792" s="48">
        <v>3097.53</v>
      </c>
      <c r="G3792" s="52">
        <v>3096.64</v>
      </c>
      <c r="I3792" s="68"/>
      <c r="J3792" s="69"/>
      <c r="K3792" s="69"/>
      <c r="L3792" s="70"/>
      <c r="M3792" s="70"/>
      <c r="N3792" s="68"/>
      <c r="O3792" s="68"/>
      <c r="P3792" s="70"/>
    </row>
    <row r="3793" spans="1:16" x14ac:dyDescent="0.25">
      <c r="A3793" s="61">
        <v>44125</v>
      </c>
      <c r="B3793" s="64" t="str">
        <f t="shared" si="108"/>
        <v>quarta-feira</v>
      </c>
      <c r="C3793" s="49">
        <v>1.9299999999999998E-2</v>
      </c>
      <c r="D3793" s="51">
        <v>2.0499999999999997E-2</v>
      </c>
      <c r="E3793" s="48">
        <v>3109.97</v>
      </c>
      <c r="F3793" s="48">
        <v>3096.1</v>
      </c>
      <c r="G3793" s="52">
        <v>3095.22</v>
      </c>
      <c r="I3793" s="68"/>
      <c r="J3793" s="69"/>
      <c r="K3793" s="69"/>
      <c r="L3793" s="70"/>
      <c r="M3793" s="70"/>
      <c r="N3793" s="68"/>
      <c r="O3793" s="68"/>
      <c r="P3793" s="70"/>
    </row>
    <row r="3794" spans="1:16" x14ac:dyDescent="0.25">
      <c r="A3794" s="61">
        <v>44126</v>
      </c>
      <c r="B3794" s="64" t="str">
        <f t="shared" si="108"/>
        <v>quinta-feira</v>
      </c>
      <c r="C3794" s="49">
        <v>1.9E-2</v>
      </c>
      <c r="D3794" s="51">
        <v>2.0199999999999999E-2</v>
      </c>
      <c r="E3794" s="48">
        <v>3114.32</v>
      </c>
      <c r="F3794" s="48">
        <v>3100.45</v>
      </c>
      <c r="G3794" s="52">
        <v>3099.56</v>
      </c>
      <c r="I3794" s="68"/>
      <c r="J3794" s="69"/>
      <c r="K3794" s="69"/>
      <c r="L3794" s="70"/>
      <c r="M3794" s="70"/>
      <c r="N3794" s="68"/>
      <c r="O3794" s="68"/>
      <c r="P3794" s="70"/>
    </row>
    <row r="3795" spans="1:16" x14ac:dyDescent="0.25">
      <c r="A3795" s="61">
        <v>44127</v>
      </c>
      <c r="B3795" s="64" t="str">
        <f t="shared" si="108"/>
        <v>sexta-feira</v>
      </c>
      <c r="C3795" s="49">
        <v>1.9299999999999998E-2</v>
      </c>
      <c r="D3795" s="51">
        <v>2.0499999999999997E-2</v>
      </c>
      <c r="E3795" s="48">
        <v>3113</v>
      </c>
      <c r="F3795" s="48">
        <v>3099.15</v>
      </c>
      <c r="G3795" s="52">
        <v>3096.99</v>
      </c>
      <c r="I3795" s="68"/>
      <c r="J3795" s="69"/>
      <c r="K3795" s="69"/>
      <c r="L3795" s="70"/>
      <c r="M3795" s="70"/>
      <c r="N3795" s="68"/>
      <c r="O3795" s="68"/>
      <c r="P3795" s="70"/>
    </row>
    <row r="3796" spans="1:16" x14ac:dyDescent="0.25">
      <c r="A3796" s="61">
        <v>44130</v>
      </c>
      <c r="B3796" s="64" t="str">
        <f t="shared" si="108"/>
        <v>segunda-feira</v>
      </c>
      <c r="C3796" s="49">
        <v>1.9699999999999999E-2</v>
      </c>
      <c r="D3796" s="51">
        <v>2.0899999999999998E-2</v>
      </c>
      <c r="E3796" s="48">
        <v>3111.29</v>
      </c>
      <c r="F3796" s="48">
        <v>3097.47</v>
      </c>
      <c r="G3796" s="52">
        <v>3096.41</v>
      </c>
      <c r="I3796" s="68"/>
      <c r="J3796" s="69"/>
      <c r="K3796" s="69"/>
      <c r="L3796" s="70"/>
      <c r="M3796" s="70"/>
      <c r="N3796" s="68"/>
      <c r="O3796" s="68"/>
      <c r="P3796" s="70"/>
    </row>
    <row r="3797" spans="1:16" x14ac:dyDescent="0.25">
      <c r="A3797" s="61">
        <v>44131</v>
      </c>
      <c r="B3797" s="64" t="str">
        <f t="shared" si="108"/>
        <v>terça-feira</v>
      </c>
      <c r="C3797" s="49">
        <v>2.0099999999999996E-2</v>
      </c>
      <c r="D3797" s="51">
        <v>2.1299999999999999E-2</v>
      </c>
      <c r="E3797" s="48">
        <v>3107.73</v>
      </c>
      <c r="F3797" s="48">
        <v>3093.94</v>
      </c>
      <c r="G3797" s="52">
        <v>3092.88</v>
      </c>
      <c r="I3797" s="68"/>
      <c r="J3797" s="69"/>
      <c r="K3797" s="69"/>
      <c r="L3797" s="70"/>
      <c r="M3797" s="70"/>
      <c r="N3797" s="68"/>
      <c r="O3797" s="68"/>
      <c r="P3797" s="70"/>
    </row>
    <row r="3798" spans="1:16" x14ac:dyDescent="0.25">
      <c r="A3798" s="61">
        <v>44132</v>
      </c>
      <c r="B3798" s="64" t="str">
        <f t="shared" si="108"/>
        <v>quarta-feira</v>
      </c>
      <c r="C3798" s="49">
        <v>2.1499999999999998E-2</v>
      </c>
      <c r="D3798" s="51">
        <v>2.2700000000000001E-2</v>
      </c>
      <c r="E3798" s="48">
        <v>3092.72</v>
      </c>
      <c r="F3798" s="48">
        <v>3079.03</v>
      </c>
      <c r="G3798" s="52">
        <v>3077.96</v>
      </c>
      <c r="I3798" s="68"/>
      <c r="J3798" s="69"/>
      <c r="K3798" s="69"/>
      <c r="L3798" s="70"/>
      <c r="M3798" s="70"/>
      <c r="N3798" s="68"/>
      <c r="O3798" s="68"/>
      <c r="P3798" s="70"/>
    </row>
    <row r="3799" spans="1:16" x14ac:dyDescent="0.25">
      <c r="A3799" s="61">
        <v>44133</v>
      </c>
      <c r="B3799" s="64" t="str">
        <f t="shared" si="108"/>
        <v>quinta-feira</v>
      </c>
      <c r="C3799" s="49">
        <v>2.1499999999999998E-2</v>
      </c>
      <c r="D3799" s="51">
        <v>2.2700000000000001E-2</v>
      </c>
      <c r="E3799" s="48">
        <v>3093.78</v>
      </c>
      <c r="F3799" s="48">
        <v>3080.11</v>
      </c>
      <c r="G3799" s="52">
        <v>3079.03</v>
      </c>
      <c r="I3799" s="68"/>
      <c r="J3799" s="69"/>
      <c r="K3799" s="69"/>
      <c r="L3799" s="70"/>
      <c r="M3799" s="70"/>
      <c r="N3799" s="68"/>
      <c r="O3799" s="68"/>
      <c r="P3799" s="70"/>
    </row>
    <row r="3800" spans="1:16" x14ac:dyDescent="0.25">
      <c r="A3800" s="61">
        <v>44134</v>
      </c>
      <c r="B3800" s="64" t="str">
        <f t="shared" si="108"/>
        <v>sexta-feira</v>
      </c>
      <c r="C3800" s="49">
        <v>2.1600000000000001E-2</v>
      </c>
      <c r="D3800" s="51">
        <v>2.2799999999999997E-2</v>
      </c>
      <c r="E3800" s="48">
        <v>3096.13</v>
      </c>
      <c r="F3800" s="48">
        <v>3082.45</v>
      </c>
      <c r="G3800" s="52">
        <v>3078.97</v>
      </c>
      <c r="I3800" s="68"/>
      <c r="J3800" s="69"/>
      <c r="K3800" s="69"/>
      <c r="L3800" s="70"/>
      <c r="M3800" s="70"/>
      <c r="N3800" s="68"/>
      <c r="O3800" s="68"/>
      <c r="P3800" s="70"/>
    </row>
    <row r="3801" spans="1:16" x14ac:dyDescent="0.25">
      <c r="A3801" s="61">
        <v>44138</v>
      </c>
      <c r="B3801" s="64" t="str">
        <f t="shared" si="108"/>
        <v>terça-feira</v>
      </c>
      <c r="C3801" s="49">
        <v>2.18E-2</v>
      </c>
      <c r="D3801" s="51">
        <v>2.3E-2</v>
      </c>
      <c r="E3801" s="48">
        <v>3094.91</v>
      </c>
      <c r="F3801" s="48">
        <v>3081.26</v>
      </c>
      <c r="G3801" s="52">
        <v>3080.18</v>
      </c>
      <c r="I3801" s="68"/>
      <c r="J3801" s="69"/>
      <c r="K3801" s="69"/>
      <c r="L3801" s="70"/>
      <c r="M3801" s="70"/>
      <c r="N3801" s="68"/>
      <c r="O3801" s="68"/>
      <c r="P3801" s="70"/>
    </row>
    <row r="3802" spans="1:16" x14ac:dyDescent="0.25">
      <c r="A3802" s="61">
        <v>44139</v>
      </c>
      <c r="B3802" s="64" t="str">
        <f t="shared" si="108"/>
        <v>quarta-feira</v>
      </c>
      <c r="C3802" s="49">
        <v>2.2000000000000002E-2</v>
      </c>
      <c r="D3802" s="51">
        <v>2.3199999999999998E-2</v>
      </c>
      <c r="E3802" s="48">
        <v>3093.7</v>
      </c>
      <c r="F3802" s="48">
        <v>3080.08</v>
      </c>
      <c r="G3802" s="52">
        <v>3078.99</v>
      </c>
      <c r="I3802" s="68"/>
      <c r="J3802" s="69"/>
      <c r="K3802" s="69"/>
      <c r="L3802" s="70"/>
      <c r="M3802" s="70"/>
      <c r="N3802" s="68"/>
      <c r="O3802" s="68"/>
      <c r="P3802" s="70"/>
    </row>
    <row r="3803" spans="1:16" x14ac:dyDescent="0.25">
      <c r="A3803" s="61">
        <v>44140</v>
      </c>
      <c r="B3803" s="64" t="str">
        <f t="shared" si="108"/>
        <v>quinta-feira</v>
      </c>
      <c r="C3803" s="49">
        <v>2.1600000000000001E-2</v>
      </c>
      <c r="D3803" s="51">
        <v>2.2799999999999997E-2</v>
      </c>
      <c r="E3803" s="48">
        <v>3099.33</v>
      </c>
      <c r="F3803" s="48">
        <v>3085.69</v>
      </c>
      <c r="G3803" s="52">
        <v>3084.61</v>
      </c>
      <c r="I3803" s="68"/>
      <c r="J3803" s="69"/>
      <c r="K3803" s="69"/>
      <c r="L3803" s="70"/>
      <c r="M3803" s="70"/>
      <c r="N3803" s="68"/>
      <c r="O3803" s="68"/>
      <c r="P3803" s="70"/>
    </row>
    <row r="3804" spans="1:16" x14ac:dyDescent="0.25">
      <c r="A3804" s="61">
        <v>44141</v>
      </c>
      <c r="B3804" s="64" t="str">
        <f t="shared" si="108"/>
        <v>sexta-feira</v>
      </c>
      <c r="C3804" s="49">
        <v>2.1099999999999997E-2</v>
      </c>
      <c r="D3804" s="51">
        <v>2.23E-2</v>
      </c>
      <c r="E3804" s="48">
        <v>3108.96</v>
      </c>
      <c r="F3804" s="48">
        <v>3095.29</v>
      </c>
      <c r="G3804" s="52">
        <v>3092.45</v>
      </c>
      <c r="I3804" s="68"/>
      <c r="J3804" s="69"/>
      <c r="K3804" s="69"/>
      <c r="L3804" s="70"/>
      <c r="M3804" s="70"/>
      <c r="N3804" s="68"/>
      <c r="O3804" s="68"/>
      <c r="P3804" s="70"/>
    </row>
    <row r="3805" spans="1:16" x14ac:dyDescent="0.25">
      <c r="A3805" s="61">
        <v>44144</v>
      </c>
      <c r="B3805" s="64" t="str">
        <f t="shared" si="108"/>
        <v>segunda-feira</v>
      </c>
      <c r="C3805" s="49">
        <v>1.9699999999999999E-2</v>
      </c>
      <c r="D3805" s="51">
        <v>2.0899999999999998E-2</v>
      </c>
      <c r="E3805" s="48">
        <v>3126.12</v>
      </c>
      <c r="F3805" s="48">
        <v>3112.36</v>
      </c>
      <c r="G3805" s="52">
        <v>3111.25</v>
      </c>
      <c r="I3805" s="68"/>
      <c r="J3805" s="69"/>
      <c r="K3805" s="69"/>
      <c r="L3805" s="70"/>
      <c r="M3805" s="70"/>
      <c r="N3805" s="68"/>
      <c r="O3805" s="68"/>
      <c r="P3805" s="70"/>
    </row>
    <row r="3806" spans="1:16" x14ac:dyDescent="0.25">
      <c r="A3806" s="61">
        <v>44145</v>
      </c>
      <c r="B3806" s="64" t="str">
        <f t="shared" si="108"/>
        <v>terça-feira</v>
      </c>
      <c r="C3806" s="49">
        <v>1.9699999999999999E-2</v>
      </c>
      <c r="D3806" s="51">
        <v>2.0899999999999998E-2</v>
      </c>
      <c r="E3806" s="48">
        <v>3127.23</v>
      </c>
      <c r="F3806" s="48">
        <v>3113.48</v>
      </c>
      <c r="G3806" s="52">
        <v>3112.36</v>
      </c>
      <c r="I3806" s="68"/>
      <c r="J3806" s="69"/>
      <c r="K3806" s="69"/>
      <c r="L3806" s="70"/>
      <c r="M3806" s="70"/>
      <c r="N3806" s="68"/>
      <c r="O3806" s="68"/>
      <c r="P3806" s="70"/>
    </row>
    <row r="3807" spans="1:16" x14ac:dyDescent="0.25">
      <c r="A3807" s="61">
        <v>44146</v>
      </c>
      <c r="B3807" s="64" t="str">
        <f t="shared" si="108"/>
        <v>quarta-feira</v>
      </c>
      <c r="C3807" s="49">
        <v>2.0400000000000001E-2</v>
      </c>
      <c r="D3807" s="51">
        <v>2.1600000000000001E-2</v>
      </c>
      <c r="E3807" s="48">
        <v>3120.31</v>
      </c>
      <c r="F3807" s="48">
        <v>3106.62</v>
      </c>
      <c r="G3807" s="52">
        <v>3105.5</v>
      </c>
      <c r="I3807" s="68"/>
      <c r="J3807" s="69"/>
      <c r="K3807" s="69"/>
      <c r="L3807" s="70"/>
      <c r="M3807" s="70"/>
      <c r="N3807" s="68"/>
      <c r="O3807" s="68"/>
      <c r="P3807" s="70"/>
    </row>
    <row r="3808" spans="1:16" x14ac:dyDescent="0.25">
      <c r="A3808" s="61">
        <v>44147</v>
      </c>
      <c r="B3808" s="64" t="str">
        <f t="shared" si="108"/>
        <v>quinta-feira</v>
      </c>
      <c r="C3808" s="49">
        <v>0.02</v>
      </c>
      <c r="D3808" s="51">
        <v>2.12E-2</v>
      </c>
      <c r="E3808" s="48">
        <v>3126</v>
      </c>
      <c r="F3808" s="48">
        <v>3112.29</v>
      </c>
      <c r="G3808" s="52">
        <v>3111.17</v>
      </c>
      <c r="I3808" s="68"/>
      <c r="J3808" s="69"/>
      <c r="K3808" s="69"/>
      <c r="L3808" s="70"/>
      <c r="M3808" s="70"/>
      <c r="N3808" s="68"/>
      <c r="O3808" s="68"/>
      <c r="P3808" s="70"/>
    </row>
    <row r="3809" spans="1:16" x14ac:dyDescent="0.25">
      <c r="A3809" s="61">
        <v>44148</v>
      </c>
      <c r="B3809" s="64" t="str">
        <f t="shared" si="108"/>
        <v>sexta-feira</v>
      </c>
      <c r="C3809" s="49">
        <v>2.07E-2</v>
      </c>
      <c r="D3809" s="51">
        <v>2.1899999999999999E-2</v>
      </c>
      <c r="E3809" s="48">
        <v>3120.46</v>
      </c>
      <c r="F3809" s="48">
        <v>3106.8</v>
      </c>
      <c r="G3809" s="52">
        <v>3104.33</v>
      </c>
      <c r="I3809" s="68"/>
      <c r="J3809" s="69"/>
      <c r="K3809" s="69"/>
      <c r="L3809" s="70"/>
      <c r="M3809" s="70"/>
      <c r="N3809" s="68"/>
      <c r="O3809" s="68"/>
      <c r="P3809" s="70"/>
    </row>
    <row r="3810" spans="1:16" x14ac:dyDescent="0.25">
      <c r="A3810" s="61">
        <v>44151</v>
      </c>
      <c r="B3810" s="64" t="str">
        <f t="shared" si="108"/>
        <v>segunda-feira</v>
      </c>
      <c r="C3810" s="49">
        <v>1.9599999999999999E-2</v>
      </c>
      <c r="D3810" s="51">
        <v>2.0799999999999999E-2</v>
      </c>
      <c r="E3810" s="48">
        <v>3133.78</v>
      </c>
      <c r="F3810" s="48">
        <v>3120.06</v>
      </c>
      <c r="G3810" s="52">
        <v>3119.32</v>
      </c>
      <c r="I3810" s="68"/>
      <c r="J3810" s="69"/>
      <c r="K3810" s="69"/>
      <c r="L3810" s="70"/>
      <c r="M3810" s="70"/>
      <c r="N3810" s="68"/>
      <c r="O3810" s="68"/>
      <c r="P3810" s="70"/>
    </row>
    <row r="3811" spans="1:16" x14ac:dyDescent="0.25">
      <c r="A3811" s="61">
        <v>44152</v>
      </c>
      <c r="B3811" s="64" t="str">
        <f t="shared" si="108"/>
        <v>terça-feira</v>
      </c>
      <c r="C3811" s="49">
        <v>1.9400000000000001E-2</v>
      </c>
      <c r="D3811" s="51">
        <v>2.06E-2</v>
      </c>
      <c r="E3811" s="48">
        <v>3136.81</v>
      </c>
      <c r="F3811" s="48">
        <v>3123.09</v>
      </c>
      <c r="G3811" s="52">
        <v>3122.34</v>
      </c>
      <c r="I3811" s="68"/>
      <c r="J3811" s="69"/>
      <c r="K3811" s="69"/>
      <c r="L3811" s="70"/>
      <c r="M3811" s="70"/>
      <c r="N3811" s="68"/>
      <c r="O3811" s="68"/>
      <c r="P3811" s="70"/>
    </row>
    <row r="3812" spans="1:16" x14ac:dyDescent="0.25">
      <c r="A3812" s="61">
        <v>44153</v>
      </c>
      <c r="B3812" s="64" t="str">
        <f t="shared" si="108"/>
        <v>quarta-feira</v>
      </c>
      <c r="C3812" s="49">
        <v>1.9599999999999999E-2</v>
      </c>
      <c r="D3812" s="51">
        <v>2.0799999999999999E-2</v>
      </c>
      <c r="E3812" s="48">
        <v>3135.24</v>
      </c>
      <c r="F3812" s="48">
        <v>3121.55</v>
      </c>
      <c r="G3812" s="52">
        <v>3120.8</v>
      </c>
      <c r="I3812" s="68"/>
      <c r="J3812" s="69"/>
      <c r="K3812" s="69"/>
      <c r="L3812" s="70"/>
      <c r="M3812" s="70"/>
      <c r="N3812" s="68"/>
      <c r="O3812" s="68"/>
      <c r="P3812" s="70"/>
    </row>
    <row r="3813" spans="1:16" x14ac:dyDescent="0.25">
      <c r="A3813" s="61">
        <v>44154</v>
      </c>
      <c r="B3813" s="64" t="str">
        <f t="shared" si="108"/>
        <v>quinta-feira</v>
      </c>
      <c r="C3813" s="49">
        <v>2.06E-2</v>
      </c>
      <c r="D3813" s="51">
        <v>2.18E-2</v>
      </c>
      <c r="E3813" s="48">
        <v>3124.57</v>
      </c>
      <c r="F3813" s="48">
        <v>3110.94</v>
      </c>
      <c r="G3813" s="52">
        <v>3110.19</v>
      </c>
      <c r="I3813" s="68"/>
      <c r="J3813" s="69"/>
      <c r="K3813" s="69"/>
      <c r="L3813" s="70"/>
      <c r="M3813" s="70"/>
      <c r="N3813" s="68"/>
      <c r="O3813" s="68"/>
      <c r="P3813" s="70"/>
    </row>
    <row r="3814" spans="1:16" x14ac:dyDescent="0.25">
      <c r="A3814" s="61">
        <v>44155</v>
      </c>
      <c r="B3814" s="64" t="str">
        <f t="shared" si="108"/>
        <v>sexta-feira</v>
      </c>
      <c r="C3814" s="49">
        <v>2.0199999999999999E-2</v>
      </c>
      <c r="D3814" s="51">
        <v>2.1400000000000002E-2</v>
      </c>
      <c r="E3814" s="48">
        <v>3130.84</v>
      </c>
      <c r="F3814" s="48">
        <v>3117.2</v>
      </c>
      <c r="G3814" s="52">
        <v>3115.48</v>
      </c>
      <c r="I3814" s="68"/>
      <c r="J3814" s="69"/>
      <c r="K3814" s="69"/>
      <c r="L3814" s="70"/>
      <c r="M3814" s="70"/>
      <c r="N3814" s="68"/>
      <c r="O3814" s="68"/>
      <c r="P3814" s="70"/>
    </row>
    <row r="3815" spans="1:16" x14ac:dyDescent="0.25">
      <c r="A3815" s="61">
        <v>44158</v>
      </c>
      <c r="B3815" s="64" t="str">
        <f t="shared" si="108"/>
        <v>segunda-feira</v>
      </c>
      <c r="C3815" s="49">
        <v>2.1000000000000001E-2</v>
      </c>
      <c r="D3815" s="51">
        <v>2.2200000000000001E-2</v>
      </c>
      <c r="E3815" s="48">
        <v>3122.48</v>
      </c>
      <c r="F3815" s="48">
        <v>3108.91</v>
      </c>
      <c r="G3815" s="52">
        <v>3108.15</v>
      </c>
      <c r="I3815" s="68"/>
      <c r="J3815" s="69"/>
      <c r="K3815" s="69"/>
      <c r="L3815" s="70"/>
      <c r="M3815" s="70"/>
      <c r="N3815" s="68"/>
      <c r="O3815" s="68"/>
      <c r="P3815" s="70"/>
    </row>
    <row r="3816" spans="1:16" x14ac:dyDescent="0.25">
      <c r="A3816" s="61">
        <v>44159</v>
      </c>
      <c r="B3816" s="64" t="str">
        <f t="shared" si="108"/>
        <v>terça-feira</v>
      </c>
      <c r="C3816" s="49">
        <v>2.23E-2</v>
      </c>
      <c r="D3816" s="51">
        <v>2.35E-2</v>
      </c>
      <c r="E3816" s="48">
        <v>3108.53</v>
      </c>
      <c r="F3816" s="48">
        <v>3095.05</v>
      </c>
      <c r="G3816" s="52">
        <v>3094.28</v>
      </c>
      <c r="I3816" s="68"/>
      <c r="J3816" s="69"/>
      <c r="K3816" s="69"/>
      <c r="L3816" s="70"/>
      <c r="M3816" s="70"/>
      <c r="N3816" s="68"/>
      <c r="O3816" s="68"/>
      <c r="P3816" s="70"/>
    </row>
    <row r="3817" spans="1:16" x14ac:dyDescent="0.25">
      <c r="A3817" s="61">
        <v>44160</v>
      </c>
      <c r="B3817" s="64" t="str">
        <f t="shared" si="108"/>
        <v>quarta-feira</v>
      </c>
      <c r="C3817" s="49">
        <v>2.1600000000000001E-2</v>
      </c>
      <c r="D3817" s="51">
        <v>2.2799999999999997E-2</v>
      </c>
      <c r="E3817" s="48">
        <v>3120.6</v>
      </c>
      <c r="F3817" s="48">
        <v>3107.06</v>
      </c>
      <c r="G3817" s="52">
        <v>3105.99</v>
      </c>
      <c r="I3817" s="68"/>
      <c r="J3817" s="69"/>
      <c r="K3817" s="69"/>
      <c r="L3817" s="70"/>
      <c r="M3817" s="70"/>
      <c r="N3817" s="68"/>
      <c r="O3817" s="68"/>
      <c r="P3817" s="70"/>
    </row>
    <row r="3818" spans="1:16" x14ac:dyDescent="0.25">
      <c r="A3818" s="61">
        <v>44161</v>
      </c>
      <c r="B3818" s="64" t="str">
        <f t="shared" si="108"/>
        <v>quinta-feira</v>
      </c>
      <c r="C3818" s="49">
        <v>2.2000000000000002E-2</v>
      </c>
      <c r="D3818" s="51">
        <v>2.3199999999999998E-2</v>
      </c>
      <c r="E3818" s="48">
        <v>3117.14</v>
      </c>
      <c r="F3818" s="48">
        <v>3103.64</v>
      </c>
      <c r="G3818" s="52">
        <v>3102.57</v>
      </c>
      <c r="I3818" s="68"/>
      <c r="J3818" s="69"/>
      <c r="K3818" s="69"/>
      <c r="L3818" s="70"/>
      <c r="M3818" s="70"/>
      <c r="N3818" s="68"/>
      <c r="O3818" s="68"/>
      <c r="P3818" s="70"/>
    </row>
    <row r="3819" spans="1:16" x14ac:dyDescent="0.25">
      <c r="A3819" s="61">
        <v>44162</v>
      </c>
      <c r="B3819" s="64" t="str">
        <f t="shared" si="108"/>
        <v>sexta-feira</v>
      </c>
      <c r="C3819" s="49">
        <v>2.0799999999999999E-2</v>
      </c>
      <c r="D3819" s="51">
        <v>2.2000000000000002E-2</v>
      </c>
      <c r="E3819" s="48">
        <v>3133.38</v>
      </c>
      <c r="F3819" s="48">
        <v>3119.8</v>
      </c>
      <c r="G3819" s="52">
        <v>3117.14</v>
      </c>
      <c r="I3819" s="68"/>
      <c r="J3819" s="69"/>
      <c r="K3819" s="69"/>
      <c r="L3819" s="70"/>
      <c r="M3819" s="70"/>
      <c r="N3819" s="68"/>
      <c r="O3819" s="68"/>
      <c r="P3819" s="70"/>
    </row>
    <row r="3820" spans="1:16" x14ac:dyDescent="0.25">
      <c r="A3820" s="61">
        <v>44165</v>
      </c>
      <c r="B3820" s="64" t="str">
        <f t="shared" si="108"/>
        <v>segunda-feira</v>
      </c>
      <c r="C3820" s="49">
        <v>1.9900000000000001E-2</v>
      </c>
      <c r="D3820" s="51">
        <v>2.1099999999999997E-2</v>
      </c>
      <c r="E3820" s="48">
        <v>3144.65</v>
      </c>
      <c r="F3820" s="48">
        <v>3131.04</v>
      </c>
      <c r="G3820" s="52">
        <v>3129.97</v>
      </c>
      <c r="I3820" s="68"/>
      <c r="J3820" s="69"/>
      <c r="K3820" s="69"/>
      <c r="L3820" s="70"/>
      <c r="M3820" s="70"/>
      <c r="N3820" s="68"/>
      <c r="O3820" s="68"/>
      <c r="P3820" s="70"/>
    </row>
    <row r="3821" spans="1:16" x14ac:dyDescent="0.25">
      <c r="A3821" s="61">
        <v>44166</v>
      </c>
      <c r="B3821" s="64" t="str">
        <f t="shared" si="108"/>
        <v>terça-feira</v>
      </c>
      <c r="C3821" s="49">
        <v>0.02</v>
      </c>
      <c r="D3821" s="51">
        <v>2.12E-2</v>
      </c>
      <c r="E3821" s="48">
        <v>3144.57</v>
      </c>
      <c r="F3821" s="48">
        <v>3130.96</v>
      </c>
      <c r="G3821" s="52">
        <v>3129.9</v>
      </c>
      <c r="I3821" s="68"/>
      <c r="J3821" s="69"/>
      <c r="K3821" s="69"/>
      <c r="L3821" s="70"/>
      <c r="M3821" s="70"/>
      <c r="N3821" s="68"/>
      <c r="O3821" s="68"/>
      <c r="P3821" s="70"/>
    </row>
    <row r="3822" spans="1:16" x14ac:dyDescent="0.25">
      <c r="A3822" s="61">
        <v>44167</v>
      </c>
      <c r="B3822" s="64" t="str">
        <f t="shared" si="108"/>
        <v>quarta-feira</v>
      </c>
      <c r="C3822" s="49">
        <v>1.89E-2</v>
      </c>
      <c r="D3822" s="51">
        <v>2.0099999999999996E-2</v>
      </c>
      <c r="E3822" s="48">
        <v>3158.14</v>
      </c>
      <c r="F3822" s="48">
        <v>3144.48</v>
      </c>
      <c r="G3822" s="52">
        <v>3143.43</v>
      </c>
      <c r="I3822" s="68"/>
      <c r="J3822" s="69"/>
      <c r="K3822" s="69"/>
      <c r="L3822" s="70"/>
      <c r="M3822" s="70"/>
      <c r="N3822" s="68"/>
      <c r="O3822" s="68"/>
      <c r="P3822" s="70"/>
    </row>
    <row r="3823" spans="1:16" x14ac:dyDescent="0.25">
      <c r="A3823" s="61">
        <v>44168</v>
      </c>
      <c r="B3823" s="64" t="str">
        <f t="shared" si="108"/>
        <v>quinta-feira</v>
      </c>
      <c r="C3823" s="49">
        <v>1.8500000000000003E-2</v>
      </c>
      <c r="D3823" s="51">
        <v>1.9699999999999999E-2</v>
      </c>
      <c r="E3823" s="48">
        <v>3163.75</v>
      </c>
      <c r="F3823" s="48">
        <v>3150.08</v>
      </c>
      <c r="G3823" s="52">
        <v>3149.03</v>
      </c>
      <c r="I3823" s="68"/>
      <c r="J3823" s="69"/>
      <c r="K3823" s="69"/>
      <c r="L3823" s="70"/>
      <c r="M3823" s="70"/>
      <c r="N3823" s="68"/>
      <c r="O3823" s="68"/>
      <c r="P3823" s="70"/>
    </row>
    <row r="3824" spans="1:16" x14ac:dyDescent="0.25">
      <c r="A3824" s="61">
        <v>44169</v>
      </c>
      <c r="B3824" s="64" t="str">
        <f t="shared" si="108"/>
        <v>sexta-feira</v>
      </c>
      <c r="C3824" s="49">
        <v>1.72E-2</v>
      </c>
      <c r="D3824" s="51">
        <v>1.84E-2</v>
      </c>
      <c r="E3824" s="48">
        <v>3181.3</v>
      </c>
      <c r="F3824" s="48">
        <v>3167.55</v>
      </c>
      <c r="G3824" s="52">
        <v>3164.89</v>
      </c>
      <c r="I3824" s="68"/>
      <c r="J3824" s="69"/>
      <c r="K3824" s="69"/>
      <c r="L3824" s="70"/>
      <c r="M3824" s="70"/>
      <c r="N3824" s="68"/>
      <c r="O3824" s="68"/>
      <c r="P3824" s="70"/>
    </row>
    <row r="3825" spans="1:16" x14ac:dyDescent="0.25">
      <c r="A3825" s="61">
        <v>44172</v>
      </c>
      <c r="B3825" s="64" t="str">
        <f t="shared" si="108"/>
        <v>segunda-feira</v>
      </c>
      <c r="C3825" s="49">
        <v>1.7100000000000001E-2</v>
      </c>
      <c r="D3825" s="51">
        <v>1.83E-2</v>
      </c>
      <c r="E3825" s="48">
        <v>3183.48</v>
      </c>
      <c r="F3825" s="48">
        <v>3169.73</v>
      </c>
      <c r="G3825" s="52">
        <v>3168.69</v>
      </c>
      <c r="I3825" s="68"/>
      <c r="J3825" s="69"/>
      <c r="K3825" s="69"/>
      <c r="L3825" s="70"/>
      <c r="M3825" s="70"/>
      <c r="N3825" s="68"/>
      <c r="O3825" s="68"/>
      <c r="P3825" s="70"/>
    </row>
    <row r="3826" spans="1:16" x14ac:dyDescent="0.25">
      <c r="A3826" s="61">
        <v>44173</v>
      </c>
      <c r="B3826" s="64" t="str">
        <f t="shared" si="108"/>
        <v>terça-feira</v>
      </c>
      <c r="C3826" s="49">
        <v>1.72E-2</v>
      </c>
      <c r="D3826" s="51">
        <v>1.84E-2</v>
      </c>
      <c r="E3826" s="48">
        <v>3186.39</v>
      </c>
      <c r="F3826" s="48">
        <v>3172.65</v>
      </c>
      <c r="G3826" s="52">
        <v>3171.48</v>
      </c>
      <c r="I3826" s="68"/>
      <c r="J3826" s="69"/>
      <c r="K3826" s="69"/>
      <c r="L3826" s="70"/>
      <c r="M3826" s="70"/>
      <c r="N3826" s="68"/>
      <c r="O3826" s="68"/>
      <c r="P3826" s="70"/>
    </row>
    <row r="3827" spans="1:16" x14ac:dyDescent="0.25">
      <c r="A3827" s="61">
        <v>44174</v>
      </c>
      <c r="B3827" s="64" t="str">
        <f t="shared" si="108"/>
        <v>quarta-feira</v>
      </c>
      <c r="C3827" s="49">
        <v>1.6399999999999998E-2</v>
      </c>
      <c r="D3827" s="51">
        <v>1.7600000000000001E-2</v>
      </c>
      <c r="E3827" s="48">
        <v>3196.75</v>
      </c>
      <c r="F3827" s="48">
        <v>3182.96</v>
      </c>
      <c r="G3827" s="52">
        <v>3181.8</v>
      </c>
      <c r="I3827" s="68"/>
      <c r="J3827" s="69"/>
      <c r="K3827" s="69"/>
      <c r="L3827" s="70"/>
      <c r="M3827" s="70"/>
      <c r="N3827" s="68"/>
      <c r="O3827" s="68"/>
      <c r="P3827" s="70"/>
    </row>
    <row r="3828" spans="1:16" x14ac:dyDescent="0.25">
      <c r="A3828" s="61">
        <v>44175</v>
      </c>
      <c r="B3828" s="64" t="str">
        <f t="shared" si="108"/>
        <v>quinta-feira</v>
      </c>
      <c r="C3828" s="49">
        <v>1.6399999999999998E-2</v>
      </c>
      <c r="D3828" s="51">
        <v>1.7600000000000001E-2</v>
      </c>
      <c r="E3828" s="48">
        <v>3197.9</v>
      </c>
      <c r="F3828" s="48">
        <v>3184.13</v>
      </c>
      <c r="G3828" s="52">
        <v>3182.96</v>
      </c>
      <c r="I3828" s="68"/>
      <c r="J3828" s="69"/>
      <c r="K3828" s="69"/>
      <c r="L3828" s="70"/>
      <c r="M3828" s="70"/>
      <c r="N3828" s="68"/>
      <c r="O3828" s="68"/>
      <c r="P3828" s="70"/>
    </row>
    <row r="3829" spans="1:16" x14ac:dyDescent="0.25">
      <c r="A3829" s="61">
        <v>44176</v>
      </c>
      <c r="B3829" s="64" t="str">
        <f t="shared" si="108"/>
        <v>sexta-feira</v>
      </c>
      <c r="C3829" s="49">
        <v>1.7299999999999999E-2</v>
      </c>
      <c r="D3829" s="51">
        <v>1.8500000000000003E-2</v>
      </c>
      <c r="E3829" s="48">
        <v>3190.6</v>
      </c>
      <c r="F3829" s="48">
        <v>3176.89</v>
      </c>
      <c r="G3829" s="52">
        <v>3173.84</v>
      </c>
      <c r="I3829" s="68"/>
      <c r="J3829" s="69"/>
      <c r="K3829" s="69"/>
      <c r="L3829" s="70"/>
      <c r="M3829" s="70"/>
      <c r="N3829" s="68"/>
      <c r="O3829" s="68"/>
      <c r="P3829" s="70"/>
    </row>
    <row r="3830" spans="1:16" x14ac:dyDescent="0.25">
      <c r="A3830" s="61">
        <v>44179</v>
      </c>
      <c r="B3830" s="64" t="str">
        <f t="shared" si="108"/>
        <v>segunda-feira</v>
      </c>
      <c r="C3830" s="49">
        <v>1.6299999999999999E-2</v>
      </c>
      <c r="D3830" s="51">
        <v>1.7500000000000002E-2</v>
      </c>
      <c r="E3830" s="48">
        <v>3203.25</v>
      </c>
      <c r="F3830" s="48">
        <v>3189.47</v>
      </c>
      <c r="G3830" s="52">
        <v>3188.31</v>
      </c>
      <c r="I3830" s="68"/>
      <c r="J3830" s="69"/>
      <c r="K3830" s="69"/>
      <c r="L3830" s="70"/>
      <c r="M3830" s="70"/>
      <c r="N3830" s="68"/>
      <c r="O3830" s="68"/>
      <c r="P3830" s="70"/>
    </row>
    <row r="3831" spans="1:16" x14ac:dyDescent="0.25">
      <c r="A3831" s="61">
        <v>44180</v>
      </c>
      <c r="B3831" s="64" t="str">
        <f t="shared" si="108"/>
        <v>terça-feira</v>
      </c>
      <c r="C3831" s="49">
        <v>1.6799999999999999E-2</v>
      </c>
      <c r="D3831" s="51">
        <v>1.8000000000000002E-2</v>
      </c>
      <c r="E3831" s="48">
        <v>3199</v>
      </c>
      <c r="F3831" s="48">
        <v>3185.27</v>
      </c>
      <c r="G3831" s="52">
        <v>3183.76</v>
      </c>
      <c r="I3831" s="68"/>
      <c r="J3831" s="69"/>
      <c r="K3831" s="69"/>
      <c r="L3831" s="70"/>
      <c r="M3831" s="70"/>
      <c r="N3831" s="68"/>
      <c r="O3831" s="68"/>
      <c r="P3831" s="70"/>
    </row>
    <row r="3832" spans="1:16" x14ac:dyDescent="0.25">
      <c r="A3832" s="61">
        <v>44181</v>
      </c>
      <c r="B3832" s="64" t="str">
        <f t="shared" si="108"/>
        <v>quarta-feira</v>
      </c>
      <c r="C3832" s="49">
        <v>1.66E-2</v>
      </c>
      <c r="D3832" s="51">
        <v>1.78E-2</v>
      </c>
      <c r="E3832" s="48">
        <v>3202.8</v>
      </c>
      <c r="F3832" s="48">
        <v>3189.07</v>
      </c>
      <c r="G3832" s="52">
        <v>3187.55</v>
      </c>
      <c r="I3832" s="68"/>
      <c r="J3832" s="69"/>
      <c r="K3832" s="69"/>
      <c r="L3832" s="70"/>
      <c r="M3832" s="70"/>
      <c r="N3832" s="68"/>
      <c r="O3832" s="68"/>
      <c r="P3832" s="70"/>
    </row>
    <row r="3833" spans="1:16" x14ac:dyDescent="0.25">
      <c r="A3833" s="61">
        <v>44182</v>
      </c>
      <c r="B3833" s="64" t="str">
        <f t="shared" ref="B3833:B3896" si="109">TEXT(A3833,"dddd")</f>
        <v>quinta-feira</v>
      </c>
      <c r="C3833" s="49">
        <v>1.67E-2</v>
      </c>
      <c r="D3833" s="51">
        <v>1.7899999999999999E-2</v>
      </c>
      <c r="E3833" s="48">
        <v>3203.16</v>
      </c>
      <c r="F3833" s="48">
        <v>3189.44</v>
      </c>
      <c r="G3833" s="52">
        <v>3187.92</v>
      </c>
      <c r="I3833" s="68"/>
      <c r="J3833" s="69"/>
      <c r="K3833" s="69"/>
      <c r="L3833" s="70"/>
      <c r="M3833" s="70"/>
      <c r="N3833" s="68"/>
      <c r="O3833" s="68"/>
      <c r="P3833" s="70"/>
    </row>
    <row r="3834" spans="1:16" x14ac:dyDescent="0.25">
      <c r="A3834" s="61">
        <v>44183</v>
      </c>
      <c r="B3834" s="64" t="str">
        <f t="shared" si="109"/>
        <v>sexta-feira</v>
      </c>
      <c r="C3834" s="49">
        <v>1.7600000000000001E-2</v>
      </c>
      <c r="D3834" s="51">
        <v>1.8799999999999997E-2</v>
      </c>
      <c r="E3834" s="48">
        <v>3196.95</v>
      </c>
      <c r="F3834" s="48">
        <v>3183.28</v>
      </c>
      <c r="G3834" s="52">
        <v>3179.19</v>
      </c>
      <c r="I3834" s="68"/>
      <c r="J3834" s="69"/>
      <c r="K3834" s="69"/>
      <c r="L3834" s="70"/>
      <c r="M3834" s="70"/>
      <c r="N3834" s="68"/>
      <c r="O3834" s="68"/>
      <c r="P3834" s="70"/>
    </row>
    <row r="3835" spans="1:16" x14ac:dyDescent="0.25">
      <c r="A3835" s="61">
        <v>44186</v>
      </c>
      <c r="B3835" s="64" t="str">
        <f t="shared" si="109"/>
        <v>segunda-feira</v>
      </c>
      <c r="C3835" s="49">
        <v>1.7899999999999999E-2</v>
      </c>
      <c r="D3835" s="51">
        <v>1.9099999999999999E-2</v>
      </c>
      <c r="E3835" s="48">
        <v>3195.04</v>
      </c>
      <c r="F3835" s="48">
        <v>3181.4</v>
      </c>
      <c r="G3835" s="52">
        <v>3179.88</v>
      </c>
      <c r="I3835" s="68"/>
      <c r="J3835" s="69"/>
      <c r="K3835" s="69"/>
      <c r="L3835" s="70"/>
      <c r="M3835" s="70"/>
      <c r="N3835" s="68"/>
      <c r="O3835" s="68"/>
      <c r="P3835" s="70"/>
    </row>
    <row r="3836" spans="1:16" x14ac:dyDescent="0.25">
      <c r="A3836" s="61">
        <v>44187</v>
      </c>
      <c r="B3836" s="64" t="str">
        <f t="shared" si="109"/>
        <v>terça-feira</v>
      </c>
      <c r="C3836" s="49">
        <v>1.7299999999999999E-2</v>
      </c>
      <c r="D3836" s="51">
        <v>1.8500000000000003E-2</v>
      </c>
      <c r="E3836" s="48">
        <v>3203.4</v>
      </c>
      <c r="F3836" s="48">
        <v>3189.73</v>
      </c>
      <c r="G3836" s="52">
        <v>3188.21</v>
      </c>
      <c r="I3836" s="68"/>
      <c r="J3836" s="69"/>
      <c r="K3836" s="69"/>
      <c r="L3836" s="70"/>
      <c r="M3836" s="70"/>
      <c r="N3836" s="68"/>
      <c r="O3836" s="68"/>
      <c r="P3836" s="70"/>
    </row>
    <row r="3837" spans="1:16" x14ac:dyDescent="0.25">
      <c r="A3837" s="61">
        <v>44188</v>
      </c>
      <c r="B3837" s="64" t="str">
        <f t="shared" si="109"/>
        <v>quarta-feira</v>
      </c>
      <c r="C3837" s="49">
        <v>1.72E-2</v>
      </c>
      <c r="D3837" s="51">
        <v>1.84E-2</v>
      </c>
      <c r="E3837" s="48">
        <v>3210.79</v>
      </c>
      <c r="F3837" s="48">
        <v>3197.12</v>
      </c>
      <c r="G3837" s="52">
        <v>3190.46</v>
      </c>
      <c r="I3837" s="68"/>
      <c r="J3837" s="69"/>
      <c r="K3837" s="69"/>
      <c r="L3837" s="70"/>
      <c r="M3837" s="70"/>
      <c r="N3837" s="68"/>
      <c r="O3837" s="68"/>
      <c r="P3837" s="70"/>
    </row>
    <row r="3838" spans="1:16" x14ac:dyDescent="0.25">
      <c r="A3838" s="61">
        <v>44193</v>
      </c>
      <c r="B3838" s="64" t="str">
        <f t="shared" si="109"/>
        <v>segunda-feira</v>
      </c>
      <c r="C3838" s="49">
        <v>1.7299999999999999E-2</v>
      </c>
      <c r="D3838" s="51">
        <v>1.8500000000000003E-2</v>
      </c>
      <c r="E3838" s="48">
        <v>3211.12</v>
      </c>
      <c r="F3838" s="48">
        <v>3197.46</v>
      </c>
      <c r="G3838" s="52">
        <v>3195.99</v>
      </c>
      <c r="I3838" s="68"/>
      <c r="J3838" s="69"/>
      <c r="K3838" s="69"/>
      <c r="L3838" s="70"/>
      <c r="M3838" s="70"/>
      <c r="N3838" s="68"/>
      <c r="O3838" s="68"/>
      <c r="P3838" s="70"/>
    </row>
    <row r="3839" spans="1:16" x14ac:dyDescent="0.25">
      <c r="A3839" s="61">
        <v>44194</v>
      </c>
      <c r="B3839" s="64" t="str">
        <f t="shared" si="109"/>
        <v>terça-feira</v>
      </c>
      <c r="C3839" s="49">
        <v>1.72E-2</v>
      </c>
      <c r="D3839" s="51">
        <v>1.84E-2</v>
      </c>
      <c r="E3839" s="48">
        <v>3213.72</v>
      </c>
      <c r="F3839" s="48">
        <v>3200.07</v>
      </c>
      <c r="G3839" s="52">
        <v>3198.59</v>
      </c>
      <c r="I3839" s="68"/>
      <c r="J3839" s="69"/>
      <c r="K3839" s="69"/>
      <c r="L3839" s="70"/>
      <c r="M3839" s="70"/>
      <c r="N3839" s="68"/>
      <c r="O3839" s="68"/>
      <c r="P3839" s="70"/>
    </row>
    <row r="3840" spans="1:16" x14ac:dyDescent="0.25">
      <c r="A3840" s="61">
        <v>44195</v>
      </c>
      <c r="B3840" s="64" t="str">
        <f t="shared" si="109"/>
        <v>quarta-feira</v>
      </c>
      <c r="C3840" s="49">
        <v>1.67E-2</v>
      </c>
      <c r="D3840" s="51">
        <v>1.7899999999999999E-2</v>
      </c>
      <c r="E3840" s="48">
        <v>3226.11</v>
      </c>
      <c r="F3840" s="48">
        <v>3212.43</v>
      </c>
      <c r="G3840" s="52">
        <v>3205.74</v>
      </c>
      <c r="I3840" s="68"/>
      <c r="J3840" s="69"/>
      <c r="K3840" s="69"/>
      <c r="L3840" s="70"/>
      <c r="M3840" s="70"/>
      <c r="N3840" s="68"/>
      <c r="O3840" s="68"/>
      <c r="P3840" s="70"/>
    </row>
    <row r="3841" spans="1:7" x14ac:dyDescent="0.25">
      <c r="A3841" s="61">
        <v>44200</v>
      </c>
      <c r="B3841" s="64" t="str">
        <f t="shared" si="109"/>
        <v>segunda-feira</v>
      </c>
      <c r="C3841" s="49">
        <v>1.61E-2</v>
      </c>
      <c r="D3841" s="51">
        <v>1.7299999999999999E-2</v>
      </c>
      <c r="E3841" s="48">
        <v>3234.44</v>
      </c>
      <c r="F3841" s="48">
        <v>3220.73</v>
      </c>
      <c r="G3841" s="52">
        <v>3219.26</v>
      </c>
    </row>
    <row r="3842" spans="1:7" x14ac:dyDescent="0.25">
      <c r="A3842" s="61">
        <v>44201</v>
      </c>
      <c r="B3842" s="64" t="str">
        <f t="shared" si="109"/>
        <v>terça-feira</v>
      </c>
      <c r="C3842" s="49">
        <v>1.6299999999999999E-2</v>
      </c>
      <c r="D3842" s="51">
        <v>1.7500000000000002E-2</v>
      </c>
      <c r="E3842" s="48">
        <v>3233.61</v>
      </c>
      <c r="F3842" s="48">
        <v>3219.92</v>
      </c>
      <c r="G3842" s="52">
        <v>3218.45</v>
      </c>
    </row>
    <row r="3843" spans="1:7" x14ac:dyDescent="0.25">
      <c r="A3843" s="61">
        <v>44202</v>
      </c>
      <c r="B3843" s="64" t="str">
        <f t="shared" si="109"/>
        <v>quarta-feira</v>
      </c>
      <c r="C3843" s="49">
        <v>1.7299999999999999E-2</v>
      </c>
      <c r="D3843" s="51">
        <v>1.8500000000000003E-2</v>
      </c>
      <c r="E3843" s="48">
        <v>3223.66</v>
      </c>
      <c r="F3843" s="48">
        <v>3210.04</v>
      </c>
      <c r="G3843" s="52">
        <v>3208.56</v>
      </c>
    </row>
    <row r="3844" spans="1:7" x14ac:dyDescent="0.25">
      <c r="A3844" s="61">
        <v>44203</v>
      </c>
      <c r="B3844" s="64" t="str">
        <f t="shared" si="109"/>
        <v>quinta-feira</v>
      </c>
      <c r="C3844" s="49">
        <v>1.7299999999999999E-2</v>
      </c>
      <c r="D3844" s="51">
        <v>1.8500000000000003E-2</v>
      </c>
      <c r="E3844" s="48">
        <v>3225.13</v>
      </c>
      <c r="F3844" s="48">
        <v>3211.52</v>
      </c>
      <c r="G3844" s="52">
        <v>3210.04</v>
      </c>
    </row>
    <row r="3845" spans="1:7" x14ac:dyDescent="0.25">
      <c r="A3845" s="61">
        <v>44204</v>
      </c>
      <c r="B3845" s="64" t="str">
        <f t="shared" si="109"/>
        <v>sexta-feira</v>
      </c>
      <c r="C3845" s="49">
        <v>1.7500000000000002E-2</v>
      </c>
      <c r="D3845" s="51">
        <v>1.8700000000000001E-2</v>
      </c>
      <c r="E3845" s="48">
        <v>3226.83</v>
      </c>
      <c r="F3845" s="48">
        <v>3213.24</v>
      </c>
      <c r="G3845" s="52">
        <v>3209.26</v>
      </c>
    </row>
    <row r="3846" spans="1:7" x14ac:dyDescent="0.25">
      <c r="A3846" s="61">
        <v>44207</v>
      </c>
      <c r="B3846" s="64" t="str">
        <f t="shared" si="109"/>
        <v>segunda-feira</v>
      </c>
      <c r="C3846" s="49">
        <v>1.8600000000000002E-2</v>
      </c>
      <c r="D3846" s="51">
        <v>1.9799999999999998E-2</v>
      </c>
      <c r="E3846" s="48">
        <v>3215.85</v>
      </c>
      <c r="F3846" s="48">
        <v>3202.33</v>
      </c>
      <c r="G3846" s="52">
        <v>3200.83</v>
      </c>
    </row>
    <row r="3847" spans="1:7" x14ac:dyDescent="0.25">
      <c r="A3847" s="61">
        <v>44208</v>
      </c>
      <c r="B3847" s="64" t="str">
        <f t="shared" si="109"/>
        <v>terça-feira</v>
      </c>
      <c r="C3847" s="49">
        <v>2.0099999999999996E-2</v>
      </c>
      <c r="D3847" s="51">
        <v>2.1299999999999999E-2</v>
      </c>
      <c r="E3847" s="48">
        <v>3204.59</v>
      </c>
      <c r="F3847" s="48">
        <v>3191.15</v>
      </c>
      <c r="G3847" s="52">
        <v>3189.5</v>
      </c>
    </row>
    <row r="3848" spans="1:7" x14ac:dyDescent="0.25">
      <c r="A3848" s="61">
        <v>44209</v>
      </c>
      <c r="B3848" s="64" t="str">
        <f t="shared" si="109"/>
        <v>quarta-feira</v>
      </c>
      <c r="C3848" s="49">
        <v>1.95E-2</v>
      </c>
      <c r="D3848" s="51">
        <v>2.07E-2</v>
      </c>
      <c r="E3848" s="48">
        <v>3212.97</v>
      </c>
      <c r="F3848" s="48">
        <v>3199.5</v>
      </c>
      <c r="G3848" s="52">
        <v>3197.86</v>
      </c>
    </row>
    <row r="3849" spans="1:7" x14ac:dyDescent="0.25">
      <c r="A3849" s="61">
        <v>44210</v>
      </c>
      <c r="B3849" s="64" t="str">
        <f t="shared" si="109"/>
        <v>quinta-feira</v>
      </c>
      <c r="C3849" s="49">
        <v>2.0299999999999999E-2</v>
      </c>
      <c r="D3849" s="51">
        <v>2.1499999999999998E-2</v>
      </c>
      <c r="E3849" s="48">
        <v>3205.63</v>
      </c>
      <c r="F3849" s="48">
        <v>3192.21</v>
      </c>
      <c r="G3849" s="52">
        <v>3190.56</v>
      </c>
    </row>
    <row r="3850" spans="1:7" x14ac:dyDescent="0.25">
      <c r="A3850" s="61">
        <v>44211</v>
      </c>
      <c r="B3850" s="64" t="str">
        <f t="shared" si="109"/>
        <v>sexta-feira</v>
      </c>
      <c r="C3850" s="49">
        <v>0.02</v>
      </c>
      <c r="D3850" s="51">
        <v>2.12E-2</v>
      </c>
      <c r="E3850" s="48">
        <v>3210.08</v>
      </c>
      <c r="F3850" s="48">
        <v>3196.66</v>
      </c>
      <c r="G3850" s="52">
        <v>3195.56</v>
      </c>
    </row>
    <row r="3851" spans="1:7" x14ac:dyDescent="0.25">
      <c r="A3851" s="61">
        <v>44214</v>
      </c>
      <c r="B3851" s="64" t="str">
        <f t="shared" si="109"/>
        <v>segunda-feira</v>
      </c>
      <c r="C3851" s="49">
        <v>1.9699999999999999E-2</v>
      </c>
      <c r="D3851" s="51">
        <v>2.0899999999999998E-2</v>
      </c>
      <c r="E3851" s="48">
        <v>3213.98</v>
      </c>
      <c r="F3851" s="48">
        <v>3200.55</v>
      </c>
      <c r="G3851" s="52">
        <v>3200.01</v>
      </c>
    </row>
    <row r="3852" spans="1:7" x14ac:dyDescent="0.25">
      <c r="A3852" s="61">
        <v>44215</v>
      </c>
      <c r="B3852" s="64" t="str">
        <f t="shared" si="109"/>
        <v>terça-feira</v>
      </c>
      <c r="C3852" s="49">
        <v>1.9099999999999999E-2</v>
      </c>
      <c r="D3852" s="51">
        <v>2.0299999999999999E-2</v>
      </c>
      <c r="E3852" s="48">
        <v>3221.24</v>
      </c>
      <c r="F3852" s="48">
        <v>3207.79</v>
      </c>
      <c r="G3852" s="52">
        <v>3207.25</v>
      </c>
    </row>
    <row r="3853" spans="1:7" x14ac:dyDescent="0.25">
      <c r="A3853" s="61">
        <v>44216</v>
      </c>
      <c r="B3853" s="64" t="str">
        <f t="shared" si="109"/>
        <v>quarta-feira</v>
      </c>
      <c r="C3853" s="49">
        <v>1.9900000000000001E-2</v>
      </c>
      <c r="D3853" s="51">
        <v>2.1099999999999997E-2</v>
      </c>
      <c r="E3853" s="48">
        <v>3212.8</v>
      </c>
      <c r="F3853" s="48">
        <v>3199.41</v>
      </c>
      <c r="G3853" s="52">
        <v>3198.86</v>
      </c>
    </row>
    <row r="3854" spans="1:7" x14ac:dyDescent="0.25">
      <c r="A3854" s="61">
        <v>44217</v>
      </c>
      <c r="B3854" s="64" t="str">
        <f t="shared" si="109"/>
        <v>quinta-feira</v>
      </c>
      <c r="C3854" s="49">
        <v>1.9900000000000001E-2</v>
      </c>
      <c r="D3854" s="51">
        <v>2.1099999999999997E-2</v>
      </c>
      <c r="E3854" s="48">
        <v>3213.33</v>
      </c>
      <c r="F3854" s="48">
        <v>3199.95</v>
      </c>
      <c r="G3854" s="52">
        <v>3199.41</v>
      </c>
    </row>
    <row r="3855" spans="1:7" x14ac:dyDescent="0.25">
      <c r="A3855" s="61">
        <v>44218</v>
      </c>
      <c r="B3855" s="64" t="str">
        <f t="shared" si="109"/>
        <v>sexta-feira</v>
      </c>
      <c r="C3855" s="49">
        <v>2.1299999999999999E-2</v>
      </c>
      <c r="D3855" s="51">
        <v>2.2499999999999999E-2</v>
      </c>
      <c r="E3855" s="48">
        <v>3199.38</v>
      </c>
      <c r="F3855" s="48">
        <v>3186.1</v>
      </c>
      <c r="G3855" s="52">
        <v>3184.43</v>
      </c>
    </row>
    <row r="3856" spans="1:7" x14ac:dyDescent="0.25">
      <c r="A3856" s="61">
        <v>44222</v>
      </c>
      <c r="B3856" s="64" t="str">
        <f t="shared" si="109"/>
        <v>terça-feira</v>
      </c>
      <c r="C3856" s="49">
        <v>2.1899999999999999E-2</v>
      </c>
      <c r="D3856" s="51">
        <v>2.3099999999999999E-2</v>
      </c>
      <c r="E3856" s="48">
        <v>3193.28</v>
      </c>
      <c r="F3856" s="48">
        <v>3180.06</v>
      </c>
      <c r="G3856" s="52">
        <v>3179.5</v>
      </c>
    </row>
    <row r="3857" spans="1:7" x14ac:dyDescent="0.25">
      <c r="A3857" s="61">
        <v>44223</v>
      </c>
      <c r="B3857" s="64" t="str">
        <f t="shared" si="109"/>
        <v>quarta-feira</v>
      </c>
      <c r="C3857" s="49">
        <v>2.2000000000000002E-2</v>
      </c>
      <c r="D3857" s="51">
        <v>2.3199999999999998E-2</v>
      </c>
      <c r="E3857" s="48">
        <v>3193.13</v>
      </c>
      <c r="F3857" s="48">
        <v>3179.93</v>
      </c>
      <c r="G3857" s="52">
        <v>3179.33</v>
      </c>
    </row>
    <row r="3858" spans="1:7" x14ac:dyDescent="0.25">
      <c r="A3858" s="61">
        <v>44224</v>
      </c>
      <c r="B3858" s="64" t="str">
        <f t="shared" si="109"/>
        <v>quinta-feira</v>
      </c>
      <c r="C3858" s="49">
        <v>2.1600000000000001E-2</v>
      </c>
      <c r="D3858" s="51">
        <v>2.2799999999999997E-2</v>
      </c>
      <c r="E3858" s="48">
        <v>3198.13</v>
      </c>
      <c r="F3858" s="48">
        <v>3184.91</v>
      </c>
      <c r="G3858" s="52">
        <v>3184.32</v>
      </c>
    </row>
    <row r="3859" spans="1:7" x14ac:dyDescent="0.25">
      <c r="A3859" s="61">
        <v>44225</v>
      </c>
      <c r="B3859" s="64" t="str">
        <f t="shared" si="109"/>
        <v>sexta-feira</v>
      </c>
      <c r="C3859" s="49">
        <v>2.0199999999999999E-2</v>
      </c>
      <c r="D3859" s="51">
        <v>2.1400000000000002E-2</v>
      </c>
      <c r="E3859" s="48">
        <v>3214.83</v>
      </c>
      <c r="F3859" s="48">
        <v>3201.54</v>
      </c>
      <c r="G3859" s="52">
        <v>3200.34</v>
      </c>
    </row>
    <row r="3860" spans="1:7" x14ac:dyDescent="0.25">
      <c r="A3860" s="61">
        <v>44228</v>
      </c>
      <c r="B3860" s="64" t="str">
        <f t="shared" si="109"/>
        <v>segunda-feira</v>
      </c>
      <c r="C3860" s="49">
        <v>1.95E-2</v>
      </c>
      <c r="D3860" s="51">
        <v>2.07E-2</v>
      </c>
      <c r="E3860" s="48">
        <v>3223.17</v>
      </c>
      <c r="F3860" s="48">
        <v>3209.85</v>
      </c>
      <c r="G3860" s="52">
        <v>3209.28</v>
      </c>
    </row>
    <row r="3861" spans="1:7" x14ac:dyDescent="0.25">
      <c r="A3861" s="61">
        <v>44229</v>
      </c>
      <c r="B3861" s="64" t="str">
        <f t="shared" si="109"/>
        <v>terça-feira</v>
      </c>
      <c r="C3861" s="49">
        <v>1.9299999999999998E-2</v>
      </c>
      <c r="D3861" s="51">
        <v>2.0499999999999997E-2</v>
      </c>
      <c r="E3861" s="48">
        <v>3225.95</v>
      </c>
      <c r="F3861" s="48">
        <v>3212.64</v>
      </c>
      <c r="G3861" s="52">
        <v>3212.07</v>
      </c>
    </row>
    <row r="3862" spans="1:7" x14ac:dyDescent="0.25">
      <c r="A3862" s="61">
        <v>44230</v>
      </c>
      <c r="B3862" s="64" t="str">
        <f t="shared" si="109"/>
        <v>quarta-feira</v>
      </c>
      <c r="C3862" s="49">
        <v>1.9099999999999999E-2</v>
      </c>
      <c r="D3862" s="51">
        <v>2.0299999999999999E-2</v>
      </c>
      <c r="E3862" s="48">
        <v>3228.73</v>
      </c>
      <c r="F3862" s="48">
        <v>3215.42</v>
      </c>
      <c r="G3862" s="52">
        <v>3214.85</v>
      </c>
    </row>
    <row r="3863" spans="1:7" x14ac:dyDescent="0.25">
      <c r="A3863" s="61">
        <v>44231</v>
      </c>
      <c r="B3863" s="64" t="str">
        <f t="shared" si="109"/>
        <v>quinta-feira</v>
      </c>
      <c r="C3863" s="49">
        <v>1.89E-2</v>
      </c>
      <c r="D3863" s="51">
        <v>2.0099999999999996E-2</v>
      </c>
      <c r="E3863" s="48">
        <v>3231.51</v>
      </c>
      <c r="F3863" s="48">
        <v>3218.2</v>
      </c>
      <c r="G3863" s="52">
        <v>3217.63</v>
      </c>
    </row>
    <row r="3864" spans="1:7" x14ac:dyDescent="0.25">
      <c r="A3864" s="61">
        <v>44232</v>
      </c>
      <c r="B3864" s="64" t="str">
        <f t="shared" si="109"/>
        <v>sexta-feira</v>
      </c>
      <c r="C3864" s="49">
        <v>1.9199999999999998E-2</v>
      </c>
      <c r="D3864" s="51">
        <v>2.0400000000000001E-2</v>
      </c>
      <c r="E3864" s="48">
        <v>3229.36</v>
      </c>
      <c r="F3864" s="48">
        <v>3216.07</v>
      </c>
      <c r="G3864" s="52">
        <v>3214.88</v>
      </c>
    </row>
    <row r="3865" spans="1:7" x14ac:dyDescent="0.25">
      <c r="A3865" s="61">
        <v>44235</v>
      </c>
      <c r="B3865" s="64" t="str">
        <f t="shared" si="109"/>
        <v>segunda-feira</v>
      </c>
      <c r="C3865" s="49">
        <v>1.9299999999999998E-2</v>
      </c>
      <c r="D3865" s="51">
        <v>2.0499999999999997E-2</v>
      </c>
      <c r="E3865" s="48">
        <v>3228.8</v>
      </c>
      <c r="F3865" s="48">
        <v>3215.54</v>
      </c>
      <c r="G3865" s="52">
        <v>3214.97</v>
      </c>
    </row>
    <row r="3866" spans="1:7" x14ac:dyDescent="0.25">
      <c r="A3866" s="61">
        <v>44236</v>
      </c>
      <c r="B3866" s="64" t="str">
        <f t="shared" si="109"/>
        <v>terça-feira</v>
      </c>
      <c r="C3866" s="49">
        <v>1.9599999999999999E-2</v>
      </c>
      <c r="D3866" s="51">
        <v>2.0799999999999999E-2</v>
      </c>
      <c r="E3866" s="48">
        <v>3224.69</v>
      </c>
      <c r="F3866" s="48">
        <v>3211.46</v>
      </c>
      <c r="G3866" s="52">
        <v>3210.94</v>
      </c>
    </row>
    <row r="3867" spans="1:7" x14ac:dyDescent="0.25">
      <c r="A3867" s="61">
        <v>44237</v>
      </c>
      <c r="B3867" s="64" t="str">
        <f t="shared" si="109"/>
        <v>quarta-feira</v>
      </c>
      <c r="C3867" s="49">
        <v>2.06E-2</v>
      </c>
      <c r="D3867" s="51">
        <v>2.18E-2</v>
      </c>
      <c r="E3867" s="48">
        <v>3214.18</v>
      </c>
      <c r="F3867" s="48">
        <v>3201.01</v>
      </c>
      <c r="G3867" s="52">
        <v>3200.48</v>
      </c>
    </row>
    <row r="3868" spans="1:7" x14ac:dyDescent="0.25">
      <c r="A3868" s="61">
        <v>44238</v>
      </c>
      <c r="B3868" s="64" t="str">
        <f t="shared" si="109"/>
        <v>quinta-feira</v>
      </c>
      <c r="C3868" s="49">
        <v>1.9400000000000001E-2</v>
      </c>
      <c r="D3868" s="51">
        <v>2.06E-2</v>
      </c>
      <c r="E3868" s="48">
        <v>3227.92</v>
      </c>
      <c r="F3868" s="48">
        <v>3214.7</v>
      </c>
      <c r="G3868" s="52">
        <v>3214.18</v>
      </c>
    </row>
    <row r="3869" spans="1:7" x14ac:dyDescent="0.25">
      <c r="A3869" s="61">
        <v>44239</v>
      </c>
      <c r="B3869" s="64" t="str">
        <f t="shared" si="109"/>
        <v>sexta-feira</v>
      </c>
      <c r="C3869" s="49">
        <v>1.9699999999999999E-2</v>
      </c>
      <c r="D3869" s="51">
        <v>2.0899999999999998E-2</v>
      </c>
      <c r="E3869" s="48">
        <v>3227.15</v>
      </c>
      <c r="F3869" s="48">
        <v>3213.95</v>
      </c>
      <c r="G3869" s="52">
        <v>3211.4</v>
      </c>
    </row>
    <row r="3870" spans="1:7" x14ac:dyDescent="0.25">
      <c r="A3870" s="61">
        <v>44244</v>
      </c>
      <c r="B3870" s="64" t="str">
        <f t="shared" si="109"/>
        <v>quarta-feira</v>
      </c>
      <c r="C3870" s="49">
        <v>0.02</v>
      </c>
      <c r="D3870" s="51">
        <v>2.12E-2</v>
      </c>
      <c r="E3870" s="48">
        <v>3224.85</v>
      </c>
      <c r="F3870" s="48">
        <v>3211.69</v>
      </c>
      <c r="G3870" s="52">
        <v>3210.66</v>
      </c>
    </row>
    <row r="3871" spans="1:7" x14ac:dyDescent="0.25">
      <c r="A3871" s="61">
        <v>44245</v>
      </c>
      <c r="B3871" s="64" t="str">
        <f t="shared" si="109"/>
        <v>quinta-feira</v>
      </c>
      <c r="C3871" s="49">
        <v>1.9599999999999999E-2</v>
      </c>
      <c r="D3871" s="51">
        <v>2.0799999999999999E-2</v>
      </c>
      <c r="E3871" s="48">
        <v>3230.27</v>
      </c>
      <c r="F3871" s="48">
        <v>3217.09</v>
      </c>
      <c r="G3871" s="52">
        <v>3216.07</v>
      </c>
    </row>
    <row r="3872" spans="1:7" x14ac:dyDescent="0.25">
      <c r="A3872" s="61">
        <v>44246</v>
      </c>
      <c r="B3872" s="64" t="str">
        <f t="shared" si="109"/>
        <v>sexta-feira</v>
      </c>
      <c r="C3872" s="49">
        <v>2.0099999999999996E-2</v>
      </c>
      <c r="D3872" s="51">
        <v>2.1299999999999999E-2</v>
      </c>
      <c r="E3872" s="48">
        <v>3227.29</v>
      </c>
      <c r="F3872" s="48">
        <v>3214.15</v>
      </c>
      <c r="G3872" s="52">
        <v>3211.61</v>
      </c>
    </row>
    <row r="3873" spans="1:7" x14ac:dyDescent="0.25">
      <c r="A3873" s="61">
        <v>44249</v>
      </c>
      <c r="B3873" s="64" t="str">
        <f t="shared" si="109"/>
        <v>segunda-feira</v>
      </c>
      <c r="C3873" s="49">
        <v>2.1499999999999998E-2</v>
      </c>
      <c r="D3873" s="51">
        <v>2.2700000000000001E-2</v>
      </c>
      <c r="E3873" s="48">
        <v>3212.99</v>
      </c>
      <c r="F3873" s="48">
        <v>3199.93</v>
      </c>
      <c r="G3873" s="52">
        <v>3198.89</v>
      </c>
    </row>
    <row r="3874" spans="1:7" x14ac:dyDescent="0.25">
      <c r="A3874" s="61">
        <v>44250</v>
      </c>
      <c r="B3874" s="64" t="str">
        <f t="shared" si="109"/>
        <v>terça-feira</v>
      </c>
      <c r="C3874" s="49">
        <v>2.12E-2</v>
      </c>
      <c r="D3874" s="51">
        <v>2.2400000000000003E-2</v>
      </c>
      <c r="E3874" s="48">
        <v>3217.29</v>
      </c>
      <c r="F3874" s="48">
        <v>3204.22</v>
      </c>
      <c r="G3874" s="52">
        <v>3203.19</v>
      </c>
    </row>
    <row r="3875" spans="1:7" x14ac:dyDescent="0.25">
      <c r="A3875" s="61">
        <v>44251</v>
      </c>
      <c r="B3875" s="64" t="str">
        <f t="shared" si="109"/>
        <v>quarta-feira</v>
      </c>
      <c r="C3875" s="49">
        <v>2.12E-2</v>
      </c>
      <c r="D3875" s="51">
        <v>2.2400000000000003E-2</v>
      </c>
      <c r="E3875" s="48">
        <v>3218.31</v>
      </c>
      <c r="F3875" s="48">
        <v>3205.26</v>
      </c>
      <c r="G3875" s="52">
        <v>3204.22</v>
      </c>
    </row>
    <row r="3876" spans="1:7" x14ac:dyDescent="0.25">
      <c r="A3876" s="61">
        <v>44252</v>
      </c>
      <c r="B3876" s="64" t="str">
        <f t="shared" si="109"/>
        <v>quinta-feira</v>
      </c>
      <c r="C3876" s="49">
        <v>2.2499999999999999E-2</v>
      </c>
      <c r="D3876" s="51">
        <v>2.3700000000000002E-2</v>
      </c>
      <c r="E3876" s="48">
        <v>3205.21</v>
      </c>
      <c r="F3876" s="48">
        <v>3192.24</v>
      </c>
      <c r="G3876" s="52">
        <v>3191.2</v>
      </c>
    </row>
    <row r="3877" spans="1:7" x14ac:dyDescent="0.25">
      <c r="A3877" s="61">
        <v>44253</v>
      </c>
      <c r="B3877" s="64" t="str">
        <f t="shared" si="109"/>
        <v>sexta-feira</v>
      </c>
      <c r="C3877" s="49">
        <v>2.3799999999999998E-2</v>
      </c>
      <c r="D3877" s="51">
        <v>2.5000000000000001E-2</v>
      </c>
      <c r="E3877" s="48">
        <v>3193.71</v>
      </c>
      <c r="F3877" s="48">
        <v>3180.82</v>
      </c>
      <c r="G3877" s="52">
        <v>3178.27</v>
      </c>
    </row>
    <row r="3878" spans="1:7" x14ac:dyDescent="0.25">
      <c r="A3878" s="61">
        <v>44256</v>
      </c>
      <c r="B3878" s="64" t="str">
        <f t="shared" si="109"/>
        <v>segunda-feira</v>
      </c>
      <c r="C3878" s="49">
        <v>2.6499999999999999E-2</v>
      </c>
      <c r="D3878" s="51">
        <v>2.7699999999999999E-2</v>
      </c>
      <c r="E3878" s="48">
        <v>3165.88</v>
      </c>
      <c r="F3878" s="48">
        <v>3153.15</v>
      </c>
      <c r="G3878" s="52">
        <v>3152.07</v>
      </c>
    </row>
    <row r="3879" spans="1:7" x14ac:dyDescent="0.25">
      <c r="A3879" s="61">
        <v>44257</v>
      </c>
      <c r="B3879" s="64" t="str">
        <f t="shared" si="109"/>
        <v>terça-feira</v>
      </c>
      <c r="C3879" s="49">
        <v>2.7799999999999998E-2</v>
      </c>
      <c r="D3879" s="51">
        <v>2.8999999999999998E-2</v>
      </c>
      <c r="E3879" s="48">
        <v>3153.17</v>
      </c>
      <c r="F3879" s="48">
        <v>3140.52</v>
      </c>
      <c r="G3879" s="52">
        <v>3139.43</v>
      </c>
    </row>
    <row r="3880" spans="1:7" x14ac:dyDescent="0.25">
      <c r="A3880" s="61">
        <v>44258</v>
      </c>
      <c r="B3880" s="64" t="str">
        <f t="shared" si="109"/>
        <v>quarta-feira</v>
      </c>
      <c r="C3880" s="49">
        <v>2.8199999999999999E-2</v>
      </c>
      <c r="D3880" s="51">
        <v>2.9399999999999999E-2</v>
      </c>
      <c r="E3880" s="48">
        <v>3150.04</v>
      </c>
      <c r="F3880" s="48">
        <v>3137.42</v>
      </c>
      <c r="G3880" s="52">
        <v>3136.32</v>
      </c>
    </row>
    <row r="3881" spans="1:7" x14ac:dyDescent="0.25">
      <c r="A3881" s="61">
        <v>44259</v>
      </c>
      <c r="B3881" s="64" t="str">
        <f t="shared" si="109"/>
        <v>quinta-feira</v>
      </c>
      <c r="C3881" s="49">
        <v>2.5499999999999998E-2</v>
      </c>
      <c r="D3881" s="51">
        <v>2.6699999999999998E-2</v>
      </c>
      <c r="E3881" s="48">
        <v>3179.73</v>
      </c>
      <c r="F3881" s="48">
        <v>3166.97</v>
      </c>
      <c r="G3881" s="52">
        <v>3165.9</v>
      </c>
    </row>
    <row r="3882" spans="1:7" x14ac:dyDescent="0.25">
      <c r="A3882" s="61">
        <v>44260</v>
      </c>
      <c r="B3882" s="64" t="str">
        <f t="shared" si="109"/>
        <v>sexta-feira</v>
      </c>
      <c r="C3882" s="49">
        <v>2.5000000000000001E-2</v>
      </c>
      <c r="D3882" s="51">
        <v>2.6200000000000001E-2</v>
      </c>
      <c r="E3882" s="48">
        <v>3187.62</v>
      </c>
      <c r="F3882" s="48">
        <v>3174.84</v>
      </c>
      <c r="G3882" s="52">
        <v>3172.28</v>
      </c>
    </row>
    <row r="3883" spans="1:7" x14ac:dyDescent="0.25">
      <c r="A3883" s="61">
        <v>44263</v>
      </c>
      <c r="B3883" s="64" t="str">
        <f t="shared" si="109"/>
        <v>segunda-feira</v>
      </c>
      <c r="C3883" s="49">
        <v>2.3300000000000001E-2</v>
      </c>
      <c r="D3883" s="51">
        <v>2.4500000000000001E-2</v>
      </c>
      <c r="E3883" s="48">
        <v>3206.88</v>
      </c>
      <c r="F3883" s="48">
        <v>3194.02</v>
      </c>
      <c r="G3883" s="52">
        <v>3192.96</v>
      </c>
    </row>
    <row r="3884" spans="1:7" x14ac:dyDescent="0.25">
      <c r="A3884" s="61">
        <v>44264</v>
      </c>
      <c r="B3884" s="64" t="str">
        <f t="shared" si="109"/>
        <v>terça-feira</v>
      </c>
      <c r="C3884" s="49">
        <v>2.53E-2</v>
      </c>
      <c r="D3884" s="51">
        <v>2.6499999999999999E-2</v>
      </c>
      <c r="E3884" s="48">
        <v>3186.55</v>
      </c>
      <c r="F3884" s="48">
        <v>3173.81</v>
      </c>
      <c r="G3884" s="52">
        <v>3172.74</v>
      </c>
    </row>
    <row r="3885" spans="1:7" x14ac:dyDescent="0.25">
      <c r="A3885" s="61">
        <v>44265</v>
      </c>
      <c r="B3885" s="64" t="str">
        <f t="shared" si="109"/>
        <v>quarta-feira</v>
      </c>
      <c r="C3885" s="49">
        <v>2.4700000000000003E-2</v>
      </c>
      <c r="D3885" s="51">
        <v>2.5899999999999999E-2</v>
      </c>
      <c r="E3885" s="48">
        <v>3194</v>
      </c>
      <c r="F3885" s="48">
        <v>3181.24</v>
      </c>
      <c r="G3885" s="52">
        <v>3180.17</v>
      </c>
    </row>
    <row r="3886" spans="1:7" x14ac:dyDescent="0.25">
      <c r="A3886" s="61">
        <v>44266</v>
      </c>
      <c r="B3886" s="64" t="str">
        <f t="shared" si="109"/>
        <v>quinta-feira</v>
      </c>
      <c r="C3886" s="49">
        <v>2.4199999999999999E-2</v>
      </c>
      <c r="D3886" s="51">
        <v>2.5399999999999999E-2</v>
      </c>
      <c r="E3886" s="48">
        <v>3206.07</v>
      </c>
      <c r="F3886" s="48">
        <v>3193.27</v>
      </c>
      <c r="G3886" s="52">
        <v>3191.97</v>
      </c>
    </row>
    <row r="3887" spans="1:7" x14ac:dyDescent="0.25">
      <c r="A3887" s="61">
        <v>44267</v>
      </c>
      <c r="B3887" s="64" t="str">
        <f t="shared" si="109"/>
        <v>sexta-feira</v>
      </c>
      <c r="C3887" s="49">
        <v>2.52E-2</v>
      </c>
      <c r="D3887" s="51">
        <v>2.64E-2</v>
      </c>
      <c r="E3887" s="48">
        <v>3198.65</v>
      </c>
      <c r="F3887" s="48">
        <v>3185.9</v>
      </c>
      <c r="G3887" s="52">
        <v>3182.65</v>
      </c>
    </row>
    <row r="3888" spans="1:7" x14ac:dyDescent="0.25">
      <c r="A3888" s="61">
        <v>44270</v>
      </c>
      <c r="B3888" s="64" t="str">
        <f t="shared" si="109"/>
        <v>segunda-feira</v>
      </c>
      <c r="C3888" s="49">
        <v>2.5099999999999997E-2</v>
      </c>
      <c r="D3888" s="51">
        <v>2.63E-2</v>
      </c>
      <c r="E3888" s="48">
        <v>3200.93</v>
      </c>
      <c r="F3888" s="48">
        <v>3188.19</v>
      </c>
      <c r="G3888" s="52">
        <v>3186.96</v>
      </c>
    </row>
    <row r="3889" spans="1:7" x14ac:dyDescent="0.25">
      <c r="A3889" s="61">
        <v>44271</v>
      </c>
      <c r="B3889" s="64" t="str">
        <f t="shared" si="109"/>
        <v>terça-feira</v>
      </c>
      <c r="C3889" s="49">
        <v>2.5399999999999999E-2</v>
      </c>
      <c r="D3889" s="51">
        <v>2.6600000000000002E-2</v>
      </c>
      <c r="E3889" s="48">
        <v>3198.96</v>
      </c>
      <c r="F3889" s="48">
        <v>3186.25</v>
      </c>
      <c r="G3889" s="52">
        <v>3185.02</v>
      </c>
    </row>
    <row r="3890" spans="1:7" x14ac:dyDescent="0.25">
      <c r="A3890" s="61">
        <v>44272</v>
      </c>
      <c r="B3890" s="64" t="str">
        <f t="shared" si="109"/>
        <v>quarta-feira</v>
      </c>
      <c r="C3890" s="49">
        <v>2.6000000000000002E-2</v>
      </c>
      <c r="D3890" s="51">
        <v>2.7200000000000002E-2</v>
      </c>
      <c r="E3890" s="48">
        <v>3193.82</v>
      </c>
      <c r="F3890" s="48">
        <v>3181.15</v>
      </c>
      <c r="G3890" s="52">
        <v>3179.92</v>
      </c>
    </row>
    <row r="3891" spans="1:7" x14ac:dyDescent="0.25">
      <c r="A3891" s="61">
        <v>44273</v>
      </c>
      <c r="B3891" s="64" t="str">
        <f t="shared" si="109"/>
        <v>quinta-feira</v>
      </c>
      <c r="C3891" s="49">
        <v>2.5499999999999998E-2</v>
      </c>
      <c r="D3891" s="51">
        <v>2.6699999999999998E-2</v>
      </c>
      <c r="E3891" s="48">
        <v>3200.35</v>
      </c>
      <c r="F3891" s="48">
        <v>3187.66</v>
      </c>
      <c r="G3891" s="52">
        <v>3186.43</v>
      </c>
    </row>
    <row r="3892" spans="1:7" x14ac:dyDescent="0.25">
      <c r="A3892" s="61">
        <v>44274</v>
      </c>
      <c r="B3892" s="64" t="str">
        <f t="shared" si="109"/>
        <v>sexta-feira</v>
      </c>
      <c r="C3892" s="49">
        <v>2.7099999999999999E-2</v>
      </c>
      <c r="D3892" s="51">
        <v>2.8300000000000002E-2</v>
      </c>
      <c r="E3892" s="48">
        <v>3186.49</v>
      </c>
      <c r="F3892" s="48">
        <v>3173.89</v>
      </c>
      <c r="G3892" s="52">
        <v>3170.84</v>
      </c>
    </row>
    <row r="3893" spans="1:7" x14ac:dyDescent="0.25">
      <c r="A3893" s="61">
        <v>44277</v>
      </c>
      <c r="B3893" s="64" t="str">
        <f t="shared" si="109"/>
        <v>segunda-feira</v>
      </c>
      <c r="C3893" s="49">
        <v>2.8999999999999998E-2</v>
      </c>
      <c r="D3893" s="51">
        <v>3.0200000000000001E-2</v>
      </c>
      <c r="E3893" s="48">
        <v>3167.82</v>
      </c>
      <c r="F3893" s="48">
        <v>3155.33</v>
      </c>
      <c r="G3893" s="52">
        <v>3154.07</v>
      </c>
    </row>
    <row r="3894" spans="1:7" x14ac:dyDescent="0.25">
      <c r="A3894" s="61">
        <v>44278</v>
      </c>
      <c r="B3894" s="64" t="str">
        <f t="shared" si="109"/>
        <v>terça-feira</v>
      </c>
      <c r="C3894" s="49">
        <v>2.9399999999999999E-2</v>
      </c>
      <c r="D3894" s="51">
        <v>3.0600000000000002E-2</v>
      </c>
      <c r="E3894" s="48">
        <v>3164.91</v>
      </c>
      <c r="F3894" s="48">
        <v>3152.45</v>
      </c>
      <c r="G3894" s="52">
        <v>3151.18</v>
      </c>
    </row>
    <row r="3895" spans="1:7" x14ac:dyDescent="0.25">
      <c r="A3895" s="61">
        <v>44279</v>
      </c>
      <c r="B3895" s="64" t="str">
        <f t="shared" si="109"/>
        <v>quarta-feira</v>
      </c>
      <c r="C3895" s="49">
        <v>2.98E-2</v>
      </c>
      <c r="D3895" s="51">
        <v>3.1E-2</v>
      </c>
      <c r="E3895" s="48">
        <v>3162.01</v>
      </c>
      <c r="F3895" s="48">
        <v>3149.58</v>
      </c>
      <c r="G3895" s="52">
        <v>3148.31</v>
      </c>
    </row>
    <row r="3896" spans="1:7" x14ac:dyDescent="0.25">
      <c r="A3896" s="61">
        <v>44280</v>
      </c>
      <c r="B3896" s="64" t="str">
        <f t="shared" si="109"/>
        <v>quinta-feira</v>
      </c>
      <c r="C3896" s="49">
        <v>3.1699999999999999E-2</v>
      </c>
      <c r="D3896" s="51">
        <v>3.2899999999999999E-2</v>
      </c>
      <c r="E3896" s="48">
        <v>3143.64</v>
      </c>
      <c r="F3896" s="48">
        <v>3131.33</v>
      </c>
      <c r="G3896" s="52">
        <v>3130.04</v>
      </c>
    </row>
    <row r="3897" spans="1:7" x14ac:dyDescent="0.25">
      <c r="A3897" s="61">
        <v>44281</v>
      </c>
      <c r="B3897" s="64" t="str">
        <f t="shared" ref="B3897:B3960" si="110">TEXT(A3897,"dddd")</f>
        <v>sexta-feira</v>
      </c>
      <c r="C3897" s="49">
        <v>3.0800000000000001E-2</v>
      </c>
      <c r="D3897" s="51">
        <v>3.2000000000000001E-2</v>
      </c>
      <c r="E3897" s="48">
        <v>3158.24</v>
      </c>
      <c r="F3897" s="48">
        <v>3145.86</v>
      </c>
      <c r="G3897" s="52">
        <v>3142.32</v>
      </c>
    </row>
    <row r="3898" spans="1:7" x14ac:dyDescent="0.25">
      <c r="A3898" s="61">
        <v>44284</v>
      </c>
      <c r="B3898" s="64" t="str">
        <f t="shared" si="110"/>
        <v>segunda-feira</v>
      </c>
      <c r="C3898" s="49">
        <v>3.1200000000000002E-2</v>
      </c>
      <c r="D3898" s="51">
        <v>3.2400000000000005E-2</v>
      </c>
      <c r="E3898" s="48">
        <v>3155.54</v>
      </c>
      <c r="F3898" s="48">
        <v>3143.2</v>
      </c>
      <c r="G3898" s="52">
        <v>3141.76</v>
      </c>
    </row>
    <row r="3899" spans="1:7" x14ac:dyDescent="0.25">
      <c r="A3899" s="61">
        <v>44285</v>
      </c>
      <c r="B3899" s="64" t="str">
        <f t="shared" si="110"/>
        <v>terça-feira</v>
      </c>
      <c r="C3899" s="49">
        <v>3.0800000000000001E-2</v>
      </c>
      <c r="D3899" s="51">
        <v>3.2000000000000001E-2</v>
      </c>
      <c r="E3899" s="48">
        <v>3161.1</v>
      </c>
      <c r="F3899" s="48">
        <v>3148.75</v>
      </c>
      <c r="G3899" s="52">
        <v>3147.31</v>
      </c>
    </row>
    <row r="3900" spans="1:7" x14ac:dyDescent="0.25">
      <c r="A3900" s="61">
        <v>44286</v>
      </c>
      <c r="B3900" s="64" t="str">
        <f t="shared" si="110"/>
        <v>quarta-feira</v>
      </c>
      <c r="C3900" s="49">
        <v>3.0800000000000001E-2</v>
      </c>
      <c r="D3900" s="51">
        <v>3.2000000000000001E-2</v>
      </c>
      <c r="E3900" s="48">
        <v>3162.54</v>
      </c>
      <c r="F3900" s="48">
        <v>3150.2</v>
      </c>
      <c r="G3900" s="52">
        <v>3148.75</v>
      </c>
    </row>
    <row r="3901" spans="1:7" x14ac:dyDescent="0.25">
      <c r="A3901" s="61">
        <v>44287</v>
      </c>
      <c r="B3901" s="64" t="str">
        <f t="shared" si="110"/>
        <v>quinta-feira</v>
      </c>
      <c r="C3901" s="49">
        <v>3.0699999999999998E-2</v>
      </c>
      <c r="D3901" s="51">
        <v>3.1899999999999998E-2</v>
      </c>
      <c r="E3901" s="48">
        <v>3168.18</v>
      </c>
      <c r="F3901" s="48">
        <v>3155.83</v>
      </c>
      <c r="G3901" s="52">
        <v>3151.23</v>
      </c>
    </row>
    <row r="3902" spans="1:7" x14ac:dyDescent="0.25">
      <c r="A3902" s="61">
        <v>44291</v>
      </c>
      <c r="B3902" s="64" t="str">
        <f t="shared" si="110"/>
        <v>segunda-feira</v>
      </c>
      <c r="C3902" s="49">
        <v>3.0800000000000001E-2</v>
      </c>
      <c r="D3902" s="51">
        <v>3.2000000000000001E-2</v>
      </c>
      <c r="E3902" s="48">
        <v>3168.59</v>
      </c>
      <c r="F3902" s="48">
        <v>3156.25</v>
      </c>
      <c r="G3902" s="52">
        <v>3154.8</v>
      </c>
    </row>
    <row r="3903" spans="1:7" x14ac:dyDescent="0.25">
      <c r="A3903" s="61">
        <v>44292</v>
      </c>
      <c r="B3903" s="64" t="str">
        <f t="shared" si="110"/>
        <v>terça-feira</v>
      </c>
      <c r="C3903" s="49">
        <v>3.0600000000000002E-2</v>
      </c>
      <c r="D3903" s="51">
        <v>3.1800000000000002E-2</v>
      </c>
      <c r="E3903" s="48">
        <v>3172.09</v>
      </c>
      <c r="F3903" s="48">
        <v>3159.75</v>
      </c>
      <c r="G3903" s="52">
        <v>3158.3</v>
      </c>
    </row>
    <row r="3904" spans="1:7" x14ac:dyDescent="0.25">
      <c r="A3904" s="61">
        <v>44293</v>
      </c>
      <c r="B3904" s="64" t="str">
        <f t="shared" si="110"/>
        <v>quarta-feira</v>
      </c>
      <c r="C3904" s="49">
        <v>3.1300000000000001E-2</v>
      </c>
      <c r="D3904" s="51">
        <v>3.2500000000000001E-2</v>
      </c>
      <c r="E3904" s="48">
        <v>3166.33</v>
      </c>
      <c r="F3904" s="48">
        <v>3154.03</v>
      </c>
      <c r="G3904" s="52">
        <v>3152.58</v>
      </c>
    </row>
    <row r="3905" spans="1:7" x14ac:dyDescent="0.25">
      <c r="A3905" s="61">
        <v>44294</v>
      </c>
      <c r="B3905" s="64" t="str">
        <f t="shared" si="110"/>
        <v>quinta-feira</v>
      </c>
      <c r="C3905" s="49">
        <v>3.1800000000000002E-2</v>
      </c>
      <c r="D3905" s="51">
        <v>3.3000000000000002E-2</v>
      </c>
      <c r="E3905" s="48">
        <v>3162.64</v>
      </c>
      <c r="F3905" s="48">
        <v>3150.38</v>
      </c>
      <c r="G3905" s="52">
        <v>3148.93</v>
      </c>
    </row>
    <row r="3906" spans="1:7" x14ac:dyDescent="0.25">
      <c r="A3906" s="61">
        <v>44295</v>
      </c>
      <c r="B3906" s="64" t="str">
        <f t="shared" si="110"/>
        <v>sexta-feira</v>
      </c>
      <c r="C3906" s="49">
        <v>3.0899999999999997E-2</v>
      </c>
      <c r="D3906" s="51">
        <v>3.2099999999999997E-2</v>
      </c>
      <c r="E3906" s="48">
        <v>3172.32</v>
      </c>
      <c r="F3906" s="48">
        <v>3160.02</v>
      </c>
      <c r="G3906" s="52">
        <v>3156.8</v>
      </c>
    </row>
    <row r="3907" spans="1:7" x14ac:dyDescent="0.25">
      <c r="A3907" s="61">
        <v>44298</v>
      </c>
      <c r="B3907" s="64" t="str">
        <f t="shared" si="110"/>
        <v>segunda-feira</v>
      </c>
      <c r="C3907" s="49">
        <v>3.2500000000000001E-2</v>
      </c>
      <c r="D3907" s="51">
        <v>3.3700000000000001E-2</v>
      </c>
      <c r="E3907" s="48">
        <v>3157.28</v>
      </c>
      <c r="F3907" s="48">
        <v>3145.08</v>
      </c>
      <c r="G3907" s="52">
        <v>3143.73</v>
      </c>
    </row>
    <row r="3908" spans="1:7" x14ac:dyDescent="0.25">
      <c r="A3908" s="61">
        <v>44299</v>
      </c>
      <c r="B3908" s="64" t="str">
        <f t="shared" si="110"/>
        <v>terça-feira</v>
      </c>
      <c r="C3908" s="49">
        <v>3.3000000000000002E-2</v>
      </c>
      <c r="D3908" s="51">
        <v>3.4200000000000001E-2</v>
      </c>
      <c r="E3908" s="48">
        <v>3153.54</v>
      </c>
      <c r="F3908" s="48">
        <v>3141.37</v>
      </c>
      <c r="G3908" s="52">
        <v>3140.02</v>
      </c>
    </row>
    <row r="3909" spans="1:7" x14ac:dyDescent="0.25">
      <c r="A3909" s="61">
        <v>44300</v>
      </c>
      <c r="B3909" s="64" t="str">
        <f t="shared" si="110"/>
        <v>quarta-feira</v>
      </c>
      <c r="C3909" s="49">
        <v>3.3700000000000001E-2</v>
      </c>
      <c r="D3909" s="51">
        <v>3.49E-2</v>
      </c>
      <c r="E3909" s="48">
        <v>3147.79</v>
      </c>
      <c r="F3909" s="48">
        <v>3135.67</v>
      </c>
      <c r="G3909" s="52">
        <v>3134.3</v>
      </c>
    </row>
    <row r="3910" spans="1:7" x14ac:dyDescent="0.25">
      <c r="A3910" s="61">
        <v>44301</v>
      </c>
      <c r="B3910" s="64" t="str">
        <f t="shared" si="110"/>
        <v>quinta-feira</v>
      </c>
      <c r="C3910" s="49">
        <v>3.32E-2</v>
      </c>
      <c r="D3910" s="51">
        <v>3.44E-2</v>
      </c>
      <c r="E3910" s="48">
        <v>3153.68</v>
      </c>
      <c r="F3910" s="48">
        <v>3141.54</v>
      </c>
      <c r="G3910" s="52">
        <v>3140.71</v>
      </c>
    </row>
    <row r="3911" spans="1:7" x14ac:dyDescent="0.25">
      <c r="A3911" s="61">
        <v>44302</v>
      </c>
      <c r="B3911" s="64" t="str">
        <f t="shared" si="110"/>
        <v>sexta-feira</v>
      </c>
      <c r="C3911" s="49">
        <v>3.2400000000000005E-2</v>
      </c>
      <c r="D3911" s="51">
        <v>3.3599999999999998E-2</v>
      </c>
      <c r="E3911" s="48">
        <v>3163.43</v>
      </c>
      <c r="F3911" s="48">
        <v>3151.26</v>
      </c>
      <c r="G3911" s="52">
        <v>3149.62</v>
      </c>
    </row>
    <row r="3912" spans="1:7" x14ac:dyDescent="0.25">
      <c r="A3912" s="61">
        <v>44305</v>
      </c>
      <c r="B3912" s="64" t="str">
        <f t="shared" si="110"/>
        <v>segunda-feira</v>
      </c>
      <c r="C3912" s="49">
        <v>3.0699999999999998E-2</v>
      </c>
      <c r="D3912" s="51">
        <v>3.1899999999999998E-2</v>
      </c>
      <c r="E3912" s="48">
        <v>3181.57</v>
      </c>
      <c r="F3912" s="48">
        <v>3169.32</v>
      </c>
      <c r="G3912" s="52">
        <v>3168.52</v>
      </c>
    </row>
    <row r="3913" spans="1:7" x14ac:dyDescent="0.25">
      <c r="A3913" s="61">
        <v>44306</v>
      </c>
      <c r="B3913" s="64" t="str">
        <f t="shared" si="110"/>
        <v>terça-feira</v>
      </c>
      <c r="C3913" s="49">
        <v>3.0600000000000002E-2</v>
      </c>
      <c r="D3913" s="51">
        <v>3.1800000000000002E-2</v>
      </c>
      <c r="E3913" s="48">
        <v>3183.8</v>
      </c>
      <c r="F3913" s="48">
        <v>3171.56</v>
      </c>
      <c r="G3913" s="52">
        <v>3170.34</v>
      </c>
    </row>
    <row r="3914" spans="1:7" x14ac:dyDescent="0.25">
      <c r="A3914" s="61">
        <v>44308</v>
      </c>
      <c r="B3914" s="64" t="str">
        <f t="shared" si="110"/>
        <v>quinta-feira</v>
      </c>
      <c r="C3914" s="49">
        <v>3.0600000000000002E-2</v>
      </c>
      <c r="D3914" s="51">
        <v>3.1800000000000002E-2</v>
      </c>
      <c r="E3914" s="48">
        <v>3184.59</v>
      </c>
      <c r="F3914" s="48">
        <v>3172.37</v>
      </c>
      <c r="G3914" s="52">
        <v>3171.56</v>
      </c>
    </row>
    <row r="3915" spans="1:7" x14ac:dyDescent="0.25">
      <c r="A3915" s="61">
        <v>44309</v>
      </c>
      <c r="B3915" s="64" t="str">
        <f t="shared" si="110"/>
        <v>sexta-feira</v>
      </c>
      <c r="C3915" s="49">
        <v>2.92E-2</v>
      </c>
      <c r="D3915" s="51">
        <v>3.04E-2</v>
      </c>
      <c r="E3915" s="48">
        <v>3200.54</v>
      </c>
      <c r="F3915" s="48">
        <v>3188.25</v>
      </c>
      <c r="G3915" s="52">
        <v>3186.64</v>
      </c>
    </row>
    <row r="3916" spans="1:7" x14ac:dyDescent="0.25">
      <c r="A3916" s="61">
        <v>44312</v>
      </c>
      <c r="B3916" s="64" t="str">
        <f t="shared" si="110"/>
        <v>segunda-feira</v>
      </c>
      <c r="C3916" s="49">
        <v>2.9100000000000001E-2</v>
      </c>
      <c r="D3916" s="51">
        <v>3.0299999999999997E-2</v>
      </c>
      <c r="E3916" s="48">
        <v>3202.35</v>
      </c>
      <c r="F3916" s="48">
        <v>3190.07</v>
      </c>
      <c r="G3916" s="52">
        <v>3189.28</v>
      </c>
    </row>
    <row r="3917" spans="1:7" x14ac:dyDescent="0.25">
      <c r="A3917" s="61">
        <v>44313</v>
      </c>
      <c r="B3917" s="64" t="str">
        <f t="shared" si="110"/>
        <v>terça-feira</v>
      </c>
      <c r="C3917" s="49">
        <v>2.8500000000000001E-2</v>
      </c>
      <c r="D3917" s="51">
        <v>2.9700000000000001E-2</v>
      </c>
      <c r="E3917" s="48">
        <v>3209.29</v>
      </c>
      <c r="F3917" s="48">
        <v>3196.99</v>
      </c>
      <c r="G3917" s="52">
        <v>3196.2</v>
      </c>
    </row>
    <row r="3918" spans="1:7" x14ac:dyDescent="0.25">
      <c r="A3918" s="61">
        <v>44314</v>
      </c>
      <c r="B3918" s="64" t="str">
        <f t="shared" si="110"/>
        <v>quarta-feira</v>
      </c>
      <c r="C3918" s="49">
        <v>2.8199999999999999E-2</v>
      </c>
      <c r="D3918" s="51">
        <v>2.9399999999999999E-2</v>
      </c>
      <c r="E3918" s="48">
        <v>3211.65</v>
      </c>
      <c r="F3918" s="48">
        <v>3199.35</v>
      </c>
      <c r="G3918" s="52">
        <v>3198.68</v>
      </c>
    </row>
    <row r="3919" spans="1:7" x14ac:dyDescent="0.25">
      <c r="A3919" s="61">
        <v>44315</v>
      </c>
      <c r="B3919" s="64" t="str">
        <f t="shared" si="110"/>
        <v>quinta-feira</v>
      </c>
      <c r="C3919" s="49">
        <v>2.75E-2</v>
      </c>
      <c r="D3919" s="51">
        <v>2.87E-2</v>
      </c>
      <c r="E3919" s="48">
        <v>3219.51</v>
      </c>
      <c r="F3919" s="48">
        <v>3207.19</v>
      </c>
      <c r="G3919" s="52">
        <v>3206.52</v>
      </c>
    </row>
    <row r="3920" spans="1:7" x14ac:dyDescent="0.25">
      <c r="A3920" s="61">
        <v>44316</v>
      </c>
      <c r="B3920" s="64" t="str">
        <f t="shared" si="110"/>
        <v>sexta-feira</v>
      </c>
      <c r="C3920" s="49">
        <v>2.69E-2</v>
      </c>
      <c r="D3920" s="51">
        <v>2.81E-2</v>
      </c>
      <c r="E3920" s="48">
        <v>3226.97</v>
      </c>
      <c r="F3920" s="48">
        <v>3214.63</v>
      </c>
      <c r="G3920" s="52">
        <v>3213.34</v>
      </c>
    </row>
    <row r="3921" spans="1:7" x14ac:dyDescent="0.25">
      <c r="A3921" s="61">
        <v>44319</v>
      </c>
      <c r="B3921" s="64" t="str">
        <f t="shared" si="110"/>
        <v>segunda-feira</v>
      </c>
      <c r="C3921" s="49">
        <v>2.7900000000000001E-2</v>
      </c>
      <c r="D3921" s="51">
        <v>2.9100000000000001E-2</v>
      </c>
      <c r="E3921" s="48">
        <v>3217.34</v>
      </c>
      <c r="F3921" s="48">
        <v>3205.06</v>
      </c>
      <c r="G3921" s="52">
        <v>3204.39</v>
      </c>
    </row>
    <row r="3922" spans="1:7" x14ac:dyDescent="0.25">
      <c r="A3922" s="61">
        <v>44320</v>
      </c>
      <c r="B3922" s="64" t="str">
        <f t="shared" si="110"/>
        <v>terça-feira</v>
      </c>
      <c r="C3922" s="49">
        <v>2.8500000000000001E-2</v>
      </c>
      <c r="D3922" s="51">
        <v>2.9700000000000001E-2</v>
      </c>
      <c r="E3922" s="48">
        <v>3211.86</v>
      </c>
      <c r="F3922" s="48">
        <v>3199.62</v>
      </c>
      <c r="G3922" s="52">
        <v>3198.95</v>
      </c>
    </row>
    <row r="3923" spans="1:7" x14ac:dyDescent="0.25">
      <c r="A3923" s="61">
        <v>44321</v>
      </c>
      <c r="B3923" s="64" t="str">
        <f t="shared" si="110"/>
        <v>quarta-feira</v>
      </c>
      <c r="C3923" s="49">
        <v>2.8900000000000002E-2</v>
      </c>
      <c r="D3923" s="51">
        <v>3.0099999999999998E-2</v>
      </c>
      <c r="E3923" s="48">
        <v>3208.45</v>
      </c>
      <c r="F3923" s="48">
        <v>3196.25</v>
      </c>
      <c r="G3923" s="52">
        <v>3195.56</v>
      </c>
    </row>
    <row r="3924" spans="1:7" x14ac:dyDescent="0.25">
      <c r="A3924" s="61">
        <v>44322</v>
      </c>
      <c r="B3924" s="64" t="str">
        <f t="shared" si="110"/>
        <v>quinta-feira</v>
      </c>
      <c r="C3924" s="49">
        <v>2.87E-2</v>
      </c>
      <c r="D3924" s="51">
        <v>2.9900000000000003E-2</v>
      </c>
      <c r="E3924" s="48">
        <v>3211.16</v>
      </c>
      <c r="F3924" s="48">
        <v>3198.96</v>
      </c>
      <c r="G3924" s="52">
        <v>3198.27</v>
      </c>
    </row>
    <row r="3925" spans="1:7" x14ac:dyDescent="0.25">
      <c r="A3925" s="61">
        <v>44323</v>
      </c>
      <c r="B3925" s="64" t="str">
        <f t="shared" si="110"/>
        <v>sexta-feira</v>
      </c>
      <c r="C3925" s="49">
        <v>2.8999999999999998E-2</v>
      </c>
      <c r="D3925" s="51">
        <v>3.0200000000000001E-2</v>
      </c>
      <c r="E3925" s="48">
        <v>3209.4</v>
      </c>
      <c r="F3925" s="48">
        <v>3197.22</v>
      </c>
      <c r="G3925" s="52">
        <v>3195.92</v>
      </c>
    </row>
    <row r="3926" spans="1:7" x14ac:dyDescent="0.25">
      <c r="A3926" s="61">
        <v>44326</v>
      </c>
      <c r="B3926" s="64" t="str">
        <f t="shared" si="110"/>
        <v>segunda-feira</v>
      </c>
      <c r="C3926" s="49">
        <v>2.86E-2</v>
      </c>
      <c r="D3926" s="51">
        <v>2.98E-2</v>
      </c>
      <c r="E3926" s="48">
        <v>3214.14</v>
      </c>
      <c r="F3926" s="48">
        <v>3201.95</v>
      </c>
      <c r="G3926" s="52">
        <v>3201.27</v>
      </c>
    </row>
    <row r="3927" spans="1:7" x14ac:dyDescent="0.25">
      <c r="A3927" s="61">
        <v>44327</v>
      </c>
      <c r="B3927" s="64" t="str">
        <f t="shared" si="110"/>
        <v>terça-feira</v>
      </c>
      <c r="C3927" s="49">
        <v>2.86E-2</v>
      </c>
      <c r="D3927" s="51">
        <v>2.98E-2</v>
      </c>
      <c r="E3927" s="48">
        <v>3215.39</v>
      </c>
      <c r="F3927" s="48">
        <v>3203.21</v>
      </c>
      <c r="G3927" s="52">
        <v>3202.51</v>
      </c>
    </row>
    <row r="3928" spans="1:7" x14ac:dyDescent="0.25">
      <c r="A3928" s="61">
        <v>44328</v>
      </c>
      <c r="B3928" s="64" t="str">
        <f t="shared" si="110"/>
        <v>quarta-feira</v>
      </c>
      <c r="C3928" s="49">
        <v>2.7699999999999999E-2</v>
      </c>
      <c r="D3928" s="51">
        <v>2.8900000000000002E-2</v>
      </c>
      <c r="E3928" s="48">
        <v>3225.24</v>
      </c>
      <c r="F3928" s="48">
        <v>3213.03</v>
      </c>
      <c r="G3928" s="52">
        <v>3212.34</v>
      </c>
    </row>
    <row r="3929" spans="1:7" x14ac:dyDescent="0.25">
      <c r="A3929" s="61">
        <v>44329</v>
      </c>
      <c r="B3929" s="64" t="str">
        <f t="shared" si="110"/>
        <v>quinta-feira</v>
      </c>
      <c r="C3929" s="49">
        <v>2.7999999999999997E-2</v>
      </c>
      <c r="D3929" s="51">
        <v>2.92E-2</v>
      </c>
      <c r="E3929" s="48">
        <v>3222.87</v>
      </c>
      <c r="F3929" s="48">
        <v>3210.69</v>
      </c>
      <c r="G3929" s="52">
        <v>3209.99</v>
      </c>
    </row>
    <row r="3930" spans="1:7" x14ac:dyDescent="0.25">
      <c r="A3930" s="61">
        <v>44330</v>
      </c>
      <c r="B3930" s="64" t="str">
        <f t="shared" si="110"/>
        <v>sexta-feira</v>
      </c>
      <c r="C3930" s="49">
        <v>2.8199999999999999E-2</v>
      </c>
      <c r="D3930" s="51">
        <v>2.9399999999999999E-2</v>
      </c>
      <c r="E3930" s="48">
        <v>3222.97</v>
      </c>
      <c r="F3930" s="48">
        <v>3210.81</v>
      </c>
      <c r="G3930" s="52">
        <v>3208.66</v>
      </c>
    </row>
    <row r="3931" spans="1:7" x14ac:dyDescent="0.25">
      <c r="A3931" s="61">
        <v>44333</v>
      </c>
      <c r="B3931" s="64" t="str">
        <f t="shared" si="110"/>
        <v>segunda-feira</v>
      </c>
      <c r="C3931" s="49">
        <v>2.8500000000000001E-2</v>
      </c>
      <c r="D3931" s="51">
        <v>2.9700000000000001E-2</v>
      </c>
      <c r="E3931" s="48">
        <v>3221.01</v>
      </c>
      <c r="F3931" s="48">
        <v>3208.87</v>
      </c>
      <c r="G3931" s="52">
        <v>3207.77</v>
      </c>
    </row>
    <row r="3932" spans="1:7" x14ac:dyDescent="0.25">
      <c r="A3932" s="61">
        <v>44334</v>
      </c>
      <c r="B3932" s="64" t="str">
        <f t="shared" si="110"/>
        <v>terça-feira</v>
      </c>
      <c r="C3932" s="49">
        <v>2.7000000000000003E-2</v>
      </c>
      <c r="D3932" s="51">
        <v>2.8199999999999999E-2</v>
      </c>
      <c r="E3932" s="48">
        <v>3237.34</v>
      </c>
      <c r="F3932" s="48">
        <v>3225.13</v>
      </c>
      <c r="G3932" s="52">
        <v>3224.05</v>
      </c>
    </row>
    <row r="3933" spans="1:7" x14ac:dyDescent="0.25">
      <c r="A3933" s="61">
        <v>44335</v>
      </c>
      <c r="B3933" s="64" t="str">
        <f t="shared" si="110"/>
        <v>quarta-feira</v>
      </c>
      <c r="C3933" s="49">
        <v>2.8300000000000002E-2</v>
      </c>
      <c r="D3933" s="51">
        <v>2.9500000000000002E-2</v>
      </c>
      <c r="E3933" s="48">
        <v>3225.2</v>
      </c>
      <c r="F3933" s="48">
        <v>3213.07</v>
      </c>
      <c r="G3933" s="52">
        <v>3211.98</v>
      </c>
    </row>
    <row r="3934" spans="1:7" x14ac:dyDescent="0.25">
      <c r="A3934" s="61">
        <v>44336</v>
      </c>
      <c r="B3934" s="64" t="str">
        <f t="shared" si="110"/>
        <v>quinta-feira</v>
      </c>
      <c r="C3934" s="49">
        <v>2.8399999999999998E-2</v>
      </c>
      <c r="D3934" s="51">
        <v>2.9600000000000001E-2</v>
      </c>
      <c r="E3934" s="48">
        <v>3225.27</v>
      </c>
      <c r="F3934" s="48">
        <v>3213.16</v>
      </c>
      <c r="G3934" s="52">
        <v>3212.07</v>
      </c>
    </row>
    <row r="3935" spans="1:7" x14ac:dyDescent="0.25">
      <c r="A3935" s="61">
        <v>44337</v>
      </c>
      <c r="B3935" s="64" t="str">
        <f t="shared" si="110"/>
        <v>sexta-feira</v>
      </c>
      <c r="C3935" s="49">
        <v>2.81E-2</v>
      </c>
      <c r="D3935" s="51">
        <v>2.9300000000000003E-2</v>
      </c>
      <c r="E3935" s="48">
        <v>3230.85</v>
      </c>
      <c r="F3935" s="48">
        <v>3218.72</v>
      </c>
      <c r="G3935" s="52">
        <v>3216.18</v>
      </c>
    </row>
    <row r="3936" spans="1:7" x14ac:dyDescent="0.25">
      <c r="A3936" s="61">
        <v>44340</v>
      </c>
      <c r="B3936" s="64" t="str">
        <f t="shared" si="110"/>
        <v>segunda-feira</v>
      </c>
      <c r="C3936" s="49">
        <v>2.8300000000000002E-2</v>
      </c>
      <c r="D3936" s="51">
        <v>2.9500000000000002E-2</v>
      </c>
      <c r="E3936" s="48">
        <v>3229.91</v>
      </c>
      <c r="F3936" s="48">
        <v>3217.8</v>
      </c>
      <c r="G3936" s="52">
        <v>3216.71</v>
      </c>
    </row>
    <row r="3937" spans="1:7" x14ac:dyDescent="0.25">
      <c r="A3937" s="61">
        <v>44341</v>
      </c>
      <c r="B3937" s="64" t="str">
        <f t="shared" si="110"/>
        <v>terça-feira</v>
      </c>
      <c r="C3937" s="49">
        <v>2.7900000000000001E-2</v>
      </c>
      <c r="D3937" s="51">
        <v>2.9100000000000001E-2</v>
      </c>
      <c r="E3937" s="48">
        <v>3235.03</v>
      </c>
      <c r="F3937" s="48">
        <v>3222.93</v>
      </c>
      <c r="G3937" s="52">
        <v>3221.83</v>
      </c>
    </row>
    <row r="3938" spans="1:7" x14ac:dyDescent="0.25">
      <c r="A3938" s="61">
        <v>44342</v>
      </c>
      <c r="B3938" s="64" t="str">
        <f t="shared" si="110"/>
        <v>quarta-feira</v>
      </c>
      <c r="C3938" s="49">
        <v>2.92E-2</v>
      </c>
      <c r="D3938" s="51">
        <v>3.04E-2</v>
      </c>
      <c r="E3938" s="48">
        <v>3223.13</v>
      </c>
      <c r="F3938" s="48">
        <v>3211.1</v>
      </c>
      <c r="G3938" s="52">
        <v>3209.99</v>
      </c>
    </row>
    <row r="3939" spans="1:7" x14ac:dyDescent="0.25">
      <c r="A3939" s="61">
        <v>44343</v>
      </c>
      <c r="B3939" s="64" t="str">
        <f t="shared" si="110"/>
        <v>quinta-feira</v>
      </c>
      <c r="C3939" s="49">
        <v>2.9399999999999999E-2</v>
      </c>
      <c r="D3939" s="51">
        <v>3.0600000000000002E-2</v>
      </c>
      <c r="E3939" s="48">
        <v>3222.23</v>
      </c>
      <c r="F3939" s="48">
        <v>3210.21</v>
      </c>
      <c r="G3939" s="52">
        <v>3209.1</v>
      </c>
    </row>
    <row r="3940" spans="1:7" x14ac:dyDescent="0.25">
      <c r="A3940" s="61">
        <v>44344</v>
      </c>
      <c r="B3940" s="64" t="str">
        <f t="shared" si="110"/>
        <v>sexta-feira</v>
      </c>
      <c r="C3940" s="49">
        <v>2.9399999999999999E-2</v>
      </c>
      <c r="D3940" s="51">
        <v>3.0600000000000002E-2</v>
      </c>
      <c r="E3940" s="48">
        <v>3224.81</v>
      </c>
      <c r="F3940" s="48">
        <v>3212.8</v>
      </c>
      <c r="G3940" s="52">
        <v>3210.21</v>
      </c>
    </row>
    <row r="3941" spans="1:7" x14ac:dyDescent="0.25">
      <c r="A3941" s="61">
        <v>44347</v>
      </c>
      <c r="B3941" s="64" t="str">
        <f t="shared" si="110"/>
        <v>segunda-feira</v>
      </c>
      <c r="C3941" s="49">
        <v>2.8300000000000002E-2</v>
      </c>
      <c r="D3941" s="51">
        <v>2.9500000000000002E-2</v>
      </c>
      <c r="E3941" s="48">
        <v>3236.96</v>
      </c>
      <c r="F3941" s="48">
        <v>3224.91</v>
      </c>
      <c r="G3941" s="52">
        <v>3223.81</v>
      </c>
    </row>
    <row r="3942" spans="1:7" x14ac:dyDescent="0.25">
      <c r="A3942" s="61">
        <v>44348</v>
      </c>
      <c r="B3942" s="64" t="str">
        <f t="shared" si="110"/>
        <v>terça-feira</v>
      </c>
      <c r="C3942" s="49">
        <v>2.8300000000000002E-2</v>
      </c>
      <c r="D3942" s="51">
        <v>2.9500000000000002E-2</v>
      </c>
      <c r="E3942" s="48">
        <v>3238.06</v>
      </c>
      <c r="F3942" s="48">
        <v>3226.02</v>
      </c>
      <c r="G3942" s="52">
        <v>3224.91</v>
      </c>
    </row>
    <row r="3943" spans="1:7" x14ac:dyDescent="0.25">
      <c r="A3943" s="61">
        <v>44349</v>
      </c>
      <c r="B3943" s="64" t="str">
        <f t="shared" si="110"/>
        <v>quarta-feira</v>
      </c>
      <c r="C3943" s="49">
        <v>2.8399999999999998E-2</v>
      </c>
      <c r="D3943" s="51">
        <v>2.9600000000000001E-2</v>
      </c>
      <c r="E3943" s="48">
        <v>3238.9</v>
      </c>
      <c r="F3943" s="48">
        <v>3226.87</v>
      </c>
      <c r="G3943" s="52">
        <v>3225.02</v>
      </c>
    </row>
    <row r="3944" spans="1:7" x14ac:dyDescent="0.25">
      <c r="A3944" s="61">
        <v>44351</v>
      </c>
      <c r="B3944" s="64" t="str">
        <f t="shared" si="110"/>
        <v>sexta-feira</v>
      </c>
      <c r="C3944" s="49">
        <v>2.81E-2</v>
      </c>
      <c r="D3944" s="51">
        <v>2.9300000000000003E-2</v>
      </c>
      <c r="E3944" s="48">
        <v>3244.49</v>
      </c>
      <c r="F3944" s="48">
        <v>3232.45</v>
      </c>
      <c r="G3944" s="52">
        <v>3229.87</v>
      </c>
    </row>
    <row r="3945" spans="1:7" x14ac:dyDescent="0.25">
      <c r="A3945" s="61">
        <v>44354</v>
      </c>
      <c r="B3945" s="64" t="str">
        <f t="shared" si="110"/>
        <v>segunda-feira</v>
      </c>
      <c r="C3945" s="49">
        <v>2.7900000000000001E-2</v>
      </c>
      <c r="D3945" s="51">
        <v>2.9100000000000001E-2</v>
      </c>
      <c r="E3945" s="48">
        <v>3247.6</v>
      </c>
      <c r="F3945" s="48">
        <v>3235.56</v>
      </c>
      <c r="G3945" s="52">
        <v>3234.45</v>
      </c>
    </row>
    <row r="3946" spans="1:7" x14ac:dyDescent="0.25">
      <c r="A3946" s="61">
        <v>44355</v>
      </c>
      <c r="B3946" s="64" t="str">
        <f t="shared" si="110"/>
        <v>terça-feira</v>
      </c>
      <c r="C3946" s="49">
        <v>2.8300000000000002E-2</v>
      </c>
      <c r="D3946" s="51">
        <v>2.9500000000000002E-2</v>
      </c>
      <c r="E3946" s="48">
        <v>3244.68</v>
      </c>
      <c r="F3946" s="48">
        <v>3232.67</v>
      </c>
      <c r="G3946" s="52">
        <v>3231.56</v>
      </c>
    </row>
    <row r="3947" spans="1:7" x14ac:dyDescent="0.25">
      <c r="A3947" s="61">
        <v>44356</v>
      </c>
      <c r="B3947" s="64" t="str">
        <f t="shared" si="110"/>
        <v>quarta-feira</v>
      </c>
      <c r="C3947" s="49">
        <v>2.8399999999999998E-2</v>
      </c>
      <c r="D3947" s="51">
        <v>2.9600000000000001E-2</v>
      </c>
      <c r="E3947" s="48">
        <v>3248.02</v>
      </c>
      <c r="F3947" s="48">
        <v>3236.02</v>
      </c>
      <c r="G3947" s="52">
        <v>3234.78</v>
      </c>
    </row>
    <row r="3948" spans="1:7" x14ac:dyDescent="0.25">
      <c r="A3948" s="61">
        <v>44357</v>
      </c>
      <c r="B3948" s="64" t="str">
        <f t="shared" si="110"/>
        <v>quinta-feira</v>
      </c>
      <c r="C3948" s="49">
        <v>2.8500000000000001E-2</v>
      </c>
      <c r="D3948" s="51">
        <v>2.9700000000000001E-2</v>
      </c>
      <c r="E3948" s="48">
        <v>3248.24</v>
      </c>
      <c r="F3948" s="48">
        <v>3236.25</v>
      </c>
      <c r="G3948" s="52">
        <v>3235.02</v>
      </c>
    </row>
    <row r="3949" spans="1:7" x14ac:dyDescent="0.25">
      <c r="A3949" s="61">
        <v>44358</v>
      </c>
      <c r="B3949" s="64" t="str">
        <f t="shared" si="110"/>
        <v>sexta-feira</v>
      </c>
      <c r="C3949" s="49">
        <v>2.9600000000000001E-2</v>
      </c>
      <c r="D3949" s="51">
        <v>3.0800000000000001E-2</v>
      </c>
      <c r="E3949" s="48">
        <v>3240.22</v>
      </c>
      <c r="F3949" s="48">
        <v>3228.29</v>
      </c>
      <c r="G3949" s="52">
        <v>3225.32</v>
      </c>
    </row>
    <row r="3950" spans="1:7" x14ac:dyDescent="0.25">
      <c r="A3950" s="61">
        <v>44361</v>
      </c>
      <c r="B3950" s="64" t="str">
        <f t="shared" si="110"/>
        <v>segunda-feira</v>
      </c>
      <c r="C3950" s="49">
        <v>2.9900000000000003E-2</v>
      </c>
      <c r="D3950" s="51">
        <v>3.1099999999999999E-2</v>
      </c>
      <c r="E3950" s="48">
        <v>3238.47</v>
      </c>
      <c r="F3950" s="48">
        <v>3226.57</v>
      </c>
      <c r="G3950" s="52">
        <v>3225.31</v>
      </c>
    </row>
    <row r="3951" spans="1:7" x14ac:dyDescent="0.25">
      <c r="A3951" s="61">
        <v>44362</v>
      </c>
      <c r="B3951" s="64" t="str">
        <f t="shared" si="110"/>
        <v>terça-feira</v>
      </c>
      <c r="C3951" s="49">
        <v>2.9900000000000003E-2</v>
      </c>
      <c r="D3951" s="51">
        <v>3.1099999999999999E-2</v>
      </c>
      <c r="E3951" s="48">
        <v>3239.46</v>
      </c>
      <c r="F3951" s="48">
        <v>3227.56</v>
      </c>
      <c r="G3951" s="52">
        <v>3226.57</v>
      </c>
    </row>
    <row r="3952" spans="1:7" x14ac:dyDescent="0.25">
      <c r="A3952" s="61">
        <v>44363</v>
      </c>
      <c r="B3952" s="64" t="str">
        <f t="shared" si="110"/>
        <v>quarta-feira</v>
      </c>
      <c r="C3952" s="49">
        <v>3.0699999999999998E-2</v>
      </c>
      <c r="D3952" s="51">
        <v>3.1899999999999998E-2</v>
      </c>
      <c r="E3952" s="48">
        <v>3232.51</v>
      </c>
      <c r="F3952" s="48">
        <v>3220.66</v>
      </c>
      <c r="G3952" s="52">
        <v>3219.66</v>
      </c>
    </row>
    <row r="3953" spans="1:7" x14ac:dyDescent="0.25">
      <c r="A3953" s="61">
        <v>44364</v>
      </c>
      <c r="B3953" s="64" t="str">
        <f t="shared" si="110"/>
        <v>quinta-feira</v>
      </c>
      <c r="C3953" s="49">
        <v>3.0699999999999998E-2</v>
      </c>
      <c r="D3953" s="51">
        <v>3.1899999999999998E-2</v>
      </c>
      <c r="E3953" s="48">
        <v>3233.5</v>
      </c>
      <c r="F3953" s="48">
        <v>3221.67</v>
      </c>
      <c r="G3953" s="52">
        <v>3220.66</v>
      </c>
    </row>
    <row r="3954" spans="1:7" x14ac:dyDescent="0.25">
      <c r="A3954" s="61">
        <v>44365</v>
      </c>
      <c r="B3954" s="64" t="str">
        <f t="shared" si="110"/>
        <v>sexta-feira</v>
      </c>
      <c r="C3954" s="49">
        <v>3.3700000000000001E-2</v>
      </c>
      <c r="D3954" s="51">
        <v>3.49E-2</v>
      </c>
      <c r="E3954" s="48">
        <v>3206.23</v>
      </c>
      <c r="F3954" s="48">
        <v>3194.55</v>
      </c>
      <c r="G3954" s="52">
        <v>3192.33</v>
      </c>
    </row>
    <row r="3955" spans="1:7" x14ac:dyDescent="0.25">
      <c r="A3955" s="61">
        <v>44368</v>
      </c>
      <c r="B3955" s="64" t="str">
        <f t="shared" si="110"/>
        <v>segunda-feira</v>
      </c>
      <c r="C3955" s="49">
        <v>3.39E-2</v>
      </c>
      <c r="D3955" s="51">
        <v>3.5099999999999999E-2</v>
      </c>
      <c r="E3955" s="48">
        <v>3205.3</v>
      </c>
      <c r="F3955" s="48">
        <v>3193.64</v>
      </c>
      <c r="G3955" s="52">
        <v>3192.61</v>
      </c>
    </row>
    <row r="3956" spans="1:7" x14ac:dyDescent="0.25">
      <c r="A3956" s="61">
        <v>44369</v>
      </c>
      <c r="B3956" s="64" t="str">
        <f t="shared" si="110"/>
        <v>terça-feira</v>
      </c>
      <c r="C3956" s="49">
        <v>3.3700000000000001E-2</v>
      </c>
      <c r="D3956" s="51">
        <v>3.49E-2</v>
      </c>
      <c r="E3956" s="48">
        <v>3208.27</v>
      </c>
      <c r="F3956" s="48">
        <v>3196.61</v>
      </c>
      <c r="G3956" s="52">
        <v>3195.58</v>
      </c>
    </row>
    <row r="3957" spans="1:7" x14ac:dyDescent="0.25">
      <c r="A3957" s="61">
        <v>44370</v>
      </c>
      <c r="B3957" s="64" t="str">
        <f t="shared" si="110"/>
        <v>quarta-feira</v>
      </c>
      <c r="C3957" s="49">
        <v>3.4599999999999999E-2</v>
      </c>
      <c r="D3957" s="51">
        <v>3.5799999999999998E-2</v>
      </c>
      <c r="E3957" s="48">
        <v>3200.55</v>
      </c>
      <c r="F3957" s="48">
        <v>3188.94</v>
      </c>
      <c r="G3957" s="52">
        <v>3187.9</v>
      </c>
    </row>
    <row r="3958" spans="1:7" x14ac:dyDescent="0.25">
      <c r="A3958" s="61">
        <v>44371</v>
      </c>
      <c r="B3958" s="64" t="str">
        <f t="shared" si="110"/>
        <v>quinta-feira</v>
      </c>
      <c r="C3958" s="49">
        <v>3.4500000000000003E-2</v>
      </c>
      <c r="D3958" s="51">
        <v>3.5699999999999996E-2</v>
      </c>
      <c r="E3958" s="48">
        <v>3202.55</v>
      </c>
      <c r="F3958" s="48">
        <v>3190.94</v>
      </c>
      <c r="G3958" s="52">
        <v>3189.9</v>
      </c>
    </row>
    <row r="3959" spans="1:7" x14ac:dyDescent="0.25">
      <c r="A3959" s="61">
        <v>44372</v>
      </c>
      <c r="B3959" s="64" t="str">
        <f t="shared" si="110"/>
        <v>sexta-feira</v>
      </c>
      <c r="C3959" s="49">
        <v>3.4000000000000002E-2</v>
      </c>
      <c r="D3959" s="51">
        <v>3.5200000000000002E-2</v>
      </c>
      <c r="E3959" s="48">
        <v>3209.61</v>
      </c>
      <c r="F3959" s="48">
        <v>3197.99</v>
      </c>
      <c r="G3959" s="52">
        <v>3195.77</v>
      </c>
    </row>
    <row r="3960" spans="1:7" x14ac:dyDescent="0.25">
      <c r="A3960" s="61">
        <v>44375</v>
      </c>
      <c r="B3960" s="64" t="str">
        <f t="shared" si="110"/>
        <v>segunda-feira</v>
      </c>
      <c r="C3960" s="49">
        <v>3.4200000000000001E-2</v>
      </c>
      <c r="D3960" s="51">
        <v>3.5400000000000001E-2</v>
      </c>
      <c r="E3960" s="48">
        <v>3209</v>
      </c>
      <c r="F3960" s="48">
        <v>3197.4</v>
      </c>
      <c r="G3960" s="52">
        <v>3196.34</v>
      </c>
    </row>
    <row r="3961" spans="1:7" x14ac:dyDescent="0.25">
      <c r="A3961" s="61">
        <v>44376</v>
      </c>
      <c r="B3961" s="64" t="str">
        <f t="shared" ref="B3961:B4005" si="111">TEXT(A3961,"dddd")</f>
        <v>terça-feira</v>
      </c>
      <c r="C3961" s="49">
        <v>3.2599999999999997E-2</v>
      </c>
      <c r="D3961" s="51">
        <v>3.3799999999999997E-2</v>
      </c>
      <c r="E3961" s="48">
        <v>3225.58</v>
      </c>
      <c r="F3961" s="48">
        <v>3213.92</v>
      </c>
      <c r="G3961" s="52">
        <v>3212.88</v>
      </c>
    </row>
    <row r="3962" spans="1:7" x14ac:dyDescent="0.25">
      <c r="A3962" s="61">
        <v>44377</v>
      </c>
      <c r="B3962" s="64" t="str">
        <f t="shared" si="111"/>
        <v>quarta-feira</v>
      </c>
      <c r="C3962" s="49">
        <v>3.3000000000000002E-2</v>
      </c>
      <c r="D3962" s="51">
        <v>3.4200000000000001E-2</v>
      </c>
      <c r="E3962" s="48">
        <v>3222.73</v>
      </c>
      <c r="F3962" s="48">
        <v>3211.09</v>
      </c>
      <c r="G3962" s="52">
        <v>3210.04</v>
      </c>
    </row>
    <row r="3963" spans="1:7" x14ac:dyDescent="0.25">
      <c r="A3963" s="61">
        <v>44378</v>
      </c>
      <c r="B3963" s="64" t="str">
        <f t="shared" si="111"/>
        <v>quinta-feira</v>
      </c>
      <c r="C3963" s="49">
        <v>3.3099999999999997E-2</v>
      </c>
      <c r="D3963" s="51">
        <v>3.4300000000000004E-2</v>
      </c>
      <c r="E3963" s="48">
        <v>3222.79</v>
      </c>
      <c r="F3963" s="48">
        <v>3211.17</v>
      </c>
      <c r="G3963" s="52">
        <v>3210.12</v>
      </c>
    </row>
    <row r="3964" spans="1:7" x14ac:dyDescent="0.25">
      <c r="A3964" s="61">
        <v>44379</v>
      </c>
      <c r="B3964" s="64" t="str">
        <f t="shared" si="111"/>
        <v>sexta-feira</v>
      </c>
      <c r="C3964" s="49">
        <v>3.3399999999999999E-2</v>
      </c>
      <c r="D3964" s="51">
        <v>3.4599999999999999E-2</v>
      </c>
      <c r="E3964" s="48">
        <v>3222.16</v>
      </c>
      <c r="F3964" s="48">
        <v>3210.57</v>
      </c>
      <c r="G3964" s="52">
        <v>3208.28</v>
      </c>
    </row>
    <row r="3965" spans="1:7" x14ac:dyDescent="0.25">
      <c r="A3965" s="61">
        <v>44382</v>
      </c>
      <c r="B3965" s="64" t="str">
        <f t="shared" si="111"/>
        <v>segunda-feira</v>
      </c>
      <c r="C3965" s="49">
        <v>3.2599999999999997E-2</v>
      </c>
      <c r="D3965" s="51">
        <v>3.3799999999999997E-2</v>
      </c>
      <c r="E3965" s="48">
        <v>3230.96</v>
      </c>
      <c r="F3965" s="48">
        <v>3219.34</v>
      </c>
      <c r="G3965" s="52">
        <v>3218.29</v>
      </c>
    </row>
    <row r="3966" spans="1:7" x14ac:dyDescent="0.25">
      <c r="A3966" s="61">
        <v>44383</v>
      </c>
      <c r="B3966" s="64" t="str">
        <f t="shared" si="111"/>
        <v>terça-feira</v>
      </c>
      <c r="C3966" s="49">
        <v>3.32E-2</v>
      </c>
      <c r="D3966" s="51">
        <v>3.44E-2</v>
      </c>
      <c r="E3966" s="48">
        <v>3226.18</v>
      </c>
      <c r="F3966" s="48">
        <v>3214.6</v>
      </c>
      <c r="G3966" s="52">
        <v>3213.54</v>
      </c>
    </row>
    <row r="3967" spans="1:7" x14ac:dyDescent="0.25">
      <c r="A3967" s="61">
        <v>44384</v>
      </c>
      <c r="B3967" s="64" t="str">
        <f t="shared" si="111"/>
        <v>quarta-feira</v>
      </c>
      <c r="C3967" s="49">
        <v>3.3300000000000003E-2</v>
      </c>
      <c r="D3967" s="51">
        <v>3.4500000000000003E-2</v>
      </c>
      <c r="E3967" s="48">
        <v>3226.26</v>
      </c>
      <c r="F3967" s="48">
        <v>3214.69</v>
      </c>
      <c r="G3967" s="52">
        <v>3213.63</v>
      </c>
    </row>
    <row r="3968" spans="1:7" x14ac:dyDescent="0.25">
      <c r="A3968" s="61">
        <v>44385</v>
      </c>
      <c r="B3968" s="64" t="str">
        <f t="shared" si="111"/>
        <v>quinta-feira</v>
      </c>
      <c r="C3968" s="49">
        <v>3.32E-2</v>
      </c>
      <c r="D3968" s="51">
        <v>3.44E-2</v>
      </c>
      <c r="E3968" s="48">
        <v>3229.1</v>
      </c>
      <c r="F3968" s="48">
        <v>3217.55</v>
      </c>
      <c r="G3968" s="52">
        <v>3214.42</v>
      </c>
    </row>
    <row r="3969" spans="1:7" x14ac:dyDescent="0.25">
      <c r="A3969" s="61">
        <v>44389</v>
      </c>
      <c r="B3969" s="64" t="str">
        <f t="shared" si="111"/>
        <v>segunda-feira</v>
      </c>
      <c r="C3969" s="49">
        <v>3.3599999999999998E-2</v>
      </c>
      <c r="D3969" s="51">
        <v>3.4799999999999998E-2</v>
      </c>
      <c r="E3969" s="48">
        <v>3226.24</v>
      </c>
      <c r="F3969" s="48">
        <v>3214.72</v>
      </c>
      <c r="G3969" s="52">
        <v>3213.71</v>
      </c>
    </row>
    <row r="3970" spans="1:7" x14ac:dyDescent="0.25">
      <c r="A3970" s="61">
        <v>44390</v>
      </c>
      <c r="B3970" s="64" t="str">
        <f t="shared" si="111"/>
        <v>terça-feira</v>
      </c>
      <c r="C3970" s="49">
        <v>3.4000000000000002E-2</v>
      </c>
      <c r="D3970" s="51">
        <v>3.5200000000000002E-2</v>
      </c>
      <c r="E3970" s="48">
        <v>3223.39</v>
      </c>
      <c r="F3970" s="48">
        <v>3211.89</v>
      </c>
      <c r="G3970" s="52">
        <v>3210.89</v>
      </c>
    </row>
    <row r="3971" spans="1:7" x14ac:dyDescent="0.25">
      <c r="A3971" s="61">
        <v>44391</v>
      </c>
      <c r="B3971" s="64" t="str">
        <f t="shared" si="111"/>
        <v>quarta-feira</v>
      </c>
      <c r="C3971" s="49">
        <v>3.4000000000000002E-2</v>
      </c>
      <c r="D3971" s="51">
        <v>3.5200000000000002E-2</v>
      </c>
      <c r="E3971" s="48">
        <v>3224.38</v>
      </c>
      <c r="F3971" s="48">
        <v>3212.9</v>
      </c>
      <c r="G3971" s="52">
        <v>3211.89</v>
      </c>
    </row>
    <row r="3972" spans="1:7" x14ac:dyDescent="0.25">
      <c r="A3972" s="61">
        <v>44392</v>
      </c>
      <c r="B3972" s="64" t="str">
        <f t="shared" si="111"/>
        <v>quinta-feira</v>
      </c>
      <c r="C3972" s="49">
        <v>3.4000000000000002E-2</v>
      </c>
      <c r="D3972" s="51">
        <v>3.5200000000000002E-2</v>
      </c>
      <c r="E3972" s="48">
        <v>3225.62</v>
      </c>
      <c r="F3972" s="48">
        <v>3214.15</v>
      </c>
      <c r="G3972" s="52">
        <v>3212.9</v>
      </c>
    </row>
    <row r="3973" spans="1:7" x14ac:dyDescent="0.25">
      <c r="A3973" s="61">
        <v>44393</v>
      </c>
      <c r="B3973" s="64" t="str">
        <f t="shared" si="111"/>
        <v>sexta-feira</v>
      </c>
      <c r="C3973" s="49">
        <v>3.3099999999999997E-2</v>
      </c>
      <c r="D3973" s="51">
        <v>3.4300000000000004E-2</v>
      </c>
      <c r="E3973" s="48">
        <v>3237.11</v>
      </c>
      <c r="F3973" s="48">
        <v>3225.6</v>
      </c>
      <c r="G3973" s="52">
        <v>3222.75</v>
      </c>
    </row>
    <row r="3974" spans="1:7" x14ac:dyDescent="0.25">
      <c r="A3974" s="61">
        <v>44396</v>
      </c>
      <c r="B3974" s="64" t="str">
        <f t="shared" si="111"/>
        <v>segunda-feira</v>
      </c>
      <c r="C3974" s="49">
        <v>3.3000000000000002E-2</v>
      </c>
      <c r="D3974" s="51">
        <v>3.4200000000000001E-2</v>
      </c>
      <c r="E3974" s="48">
        <v>3239.3</v>
      </c>
      <c r="F3974" s="48">
        <v>3227.8</v>
      </c>
      <c r="G3974" s="52">
        <v>3226.56</v>
      </c>
    </row>
    <row r="3975" spans="1:7" x14ac:dyDescent="0.25">
      <c r="A3975" s="61">
        <v>44397</v>
      </c>
      <c r="B3975" s="64" t="str">
        <f t="shared" si="111"/>
        <v>terça-feira</v>
      </c>
      <c r="C3975" s="49">
        <v>3.2199999999999999E-2</v>
      </c>
      <c r="D3975" s="51">
        <v>3.3399999999999999E-2</v>
      </c>
      <c r="E3975" s="48">
        <v>3248.22</v>
      </c>
      <c r="F3975" s="48">
        <v>3236.69</v>
      </c>
      <c r="G3975" s="52">
        <v>3235.46</v>
      </c>
    </row>
    <row r="3976" spans="1:7" x14ac:dyDescent="0.25">
      <c r="A3976" s="61">
        <v>44398</v>
      </c>
      <c r="B3976" s="64" t="str">
        <f t="shared" si="111"/>
        <v>quarta-feira</v>
      </c>
      <c r="C3976" s="49">
        <v>3.2599999999999997E-2</v>
      </c>
      <c r="D3976" s="51">
        <v>3.3799999999999997E-2</v>
      </c>
      <c r="E3976" s="48">
        <v>3245.6</v>
      </c>
      <c r="F3976" s="48">
        <v>3234.1</v>
      </c>
      <c r="G3976" s="52">
        <v>3232.86</v>
      </c>
    </row>
    <row r="3977" spans="1:7" x14ac:dyDescent="0.25">
      <c r="A3977" s="61">
        <v>44399</v>
      </c>
      <c r="B3977" s="64" t="str">
        <f t="shared" si="111"/>
        <v>quinta-feira</v>
      </c>
      <c r="C3977" s="49">
        <v>3.2599999999999997E-2</v>
      </c>
      <c r="D3977" s="51">
        <v>3.3799999999999997E-2</v>
      </c>
      <c r="E3977" s="48">
        <v>3246.82</v>
      </c>
      <c r="F3977" s="48">
        <v>3235.34</v>
      </c>
      <c r="G3977" s="52">
        <v>3234.1</v>
      </c>
    </row>
    <row r="3978" spans="1:7" x14ac:dyDescent="0.25">
      <c r="A3978" s="61">
        <v>44400</v>
      </c>
      <c r="B3978" s="64" t="str">
        <f t="shared" si="111"/>
        <v>sexta-feira</v>
      </c>
      <c r="C3978" s="49">
        <v>3.27E-2</v>
      </c>
      <c r="D3978" s="51">
        <v>3.39E-2</v>
      </c>
      <c r="E3978" s="48">
        <v>3248.72</v>
      </c>
      <c r="F3978" s="48">
        <v>3237.24</v>
      </c>
      <c r="G3978" s="52">
        <v>3234.38</v>
      </c>
    </row>
    <row r="3979" spans="1:7" x14ac:dyDescent="0.25">
      <c r="A3979" s="61">
        <v>44403</v>
      </c>
      <c r="B3979" s="64" t="str">
        <f t="shared" si="111"/>
        <v>segunda-feira</v>
      </c>
      <c r="C3979" s="49">
        <v>3.39E-2</v>
      </c>
      <c r="D3979" s="51">
        <v>3.5099999999999999E-2</v>
      </c>
      <c r="E3979" s="48">
        <v>3240.35</v>
      </c>
      <c r="F3979" s="48">
        <v>3228.93</v>
      </c>
      <c r="G3979" s="52">
        <v>3227.52</v>
      </c>
    </row>
    <row r="3980" spans="1:7" x14ac:dyDescent="0.25">
      <c r="A3980" s="61">
        <v>44404</v>
      </c>
      <c r="B3980" s="64" t="str">
        <f t="shared" si="111"/>
        <v>terça-feira</v>
      </c>
      <c r="C3980" s="49">
        <v>3.4599999999999999E-2</v>
      </c>
      <c r="D3980" s="51">
        <v>3.5799999999999998E-2</v>
      </c>
      <c r="E3980" s="48">
        <v>3235.08</v>
      </c>
      <c r="F3980" s="48">
        <v>3223.7</v>
      </c>
      <c r="G3980" s="52">
        <v>3222.29</v>
      </c>
    </row>
    <row r="3981" spans="1:7" x14ac:dyDescent="0.25">
      <c r="A3981" s="61">
        <v>44405</v>
      </c>
      <c r="B3981" s="64" t="str">
        <f t="shared" si="111"/>
        <v>quarta-feira</v>
      </c>
      <c r="C3981" s="49">
        <v>3.5000000000000003E-2</v>
      </c>
      <c r="D3981" s="51">
        <v>3.6200000000000003E-2</v>
      </c>
      <c r="E3981" s="48">
        <v>3232.69</v>
      </c>
      <c r="F3981" s="48">
        <v>3221.34</v>
      </c>
      <c r="G3981" s="52">
        <v>3219.92</v>
      </c>
    </row>
    <row r="3982" spans="1:7" x14ac:dyDescent="0.25">
      <c r="A3982" s="61">
        <v>44406</v>
      </c>
      <c r="B3982" s="64" t="str">
        <f t="shared" si="111"/>
        <v>quinta-feira</v>
      </c>
      <c r="C3982" s="49">
        <v>3.5400000000000001E-2</v>
      </c>
      <c r="D3982" s="51">
        <v>3.6600000000000001E-2</v>
      </c>
      <c r="E3982" s="48">
        <v>3230.31</v>
      </c>
      <c r="F3982" s="48">
        <v>3218.99</v>
      </c>
      <c r="G3982" s="52">
        <v>3217.57</v>
      </c>
    </row>
    <row r="3983" spans="1:7" x14ac:dyDescent="0.25">
      <c r="A3983" s="61">
        <v>44407</v>
      </c>
      <c r="B3983" s="64" t="str">
        <f t="shared" si="111"/>
        <v>sexta-feira</v>
      </c>
      <c r="C3983" s="49">
        <v>3.5900000000000001E-2</v>
      </c>
      <c r="D3983" s="51">
        <v>3.7100000000000001E-2</v>
      </c>
      <c r="E3983" s="48">
        <v>3228.93</v>
      </c>
      <c r="F3983" s="48">
        <v>3217.63</v>
      </c>
      <c r="G3983" s="52">
        <v>3214.28</v>
      </c>
    </row>
    <row r="3984" spans="1:7" x14ac:dyDescent="0.25">
      <c r="A3984" s="61">
        <v>44410</v>
      </c>
      <c r="B3984" s="64" t="str">
        <f t="shared" si="111"/>
        <v>segunda-feira</v>
      </c>
      <c r="C3984" s="49">
        <v>3.7000000000000005E-2</v>
      </c>
      <c r="D3984" s="51">
        <v>3.8199999999999998E-2</v>
      </c>
      <c r="E3984" s="48">
        <v>3219.99</v>
      </c>
      <c r="F3984" s="48">
        <v>3208.76</v>
      </c>
      <c r="G3984" s="52">
        <v>3207.32</v>
      </c>
    </row>
    <row r="3985" spans="1:7" x14ac:dyDescent="0.25">
      <c r="A3985" s="61">
        <v>44411</v>
      </c>
      <c r="B3985" s="64" t="str">
        <f t="shared" si="111"/>
        <v>terça-feira</v>
      </c>
      <c r="C3985" s="49">
        <v>3.8199999999999998E-2</v>
      </c>
      <c r="D3985" s="51">
        <v>3.9399999999999998E-2</v>
      </c>
      <c r="E3985" s="48">
        <v>3210.19</v>
      </c>
      <c r="F3985" s="48">
        <v>3199.01</v>
      </c>
      <c r="G3985" s="52">
        <v>3197.56</v>
      </c>
    </row>
    <row r="3986" spans="1:7" x14ac:dyDescent="0.25">
      <c r="A3986" s="61">
        <v>44412</v>
      </c>
      <c r="B3986" s="64" t="str">
        <f t="shared" si="111"/>
        <v>quarta-feira</v>
      </c>
      <c r="C3986" s="49">
        <v>3.7200000000000004E-2</v>
      </c>
      <c r="D3986" s="51">
        <v>3.8399999999999997E-2</v>
      </c>
      <c r="E3986" s="48">
        <v>3220.97</v>
      </c>
      <c r="F3986" s="48">
        <v>3209.76</v>
      </c>
      <c r="G3986" s="52">
        <v>3208.32</v>
      </c>
    </row>
    <row r="3987" spans="1:7" x14ac:dyDescent="0.25">
      <c r="A3987" s="61">
        <v>44413</v>
      </c>
      <c r="B3987" s="64" t="str">
        <f t="shared" si="111"/>
        <v>quinta-feira</v>
      </c>
      <c r="C3987" s="49">
        <v>3.78E-2</v>
      </c>
      <c r="D3987" s="51">
        <v>3.9E-2</v>
      </c>
      <c r="E3987" s="48">
        <v>3216.79</v>
      </c>
      <c r="F3987" s="48">
        <v>3205.62</v>
      </c>
      <c r="G3987" s="52">
        <v>3204.17</v>
      </c>
    </row>
    <row r="3988" spans="1:7" x14ac:dyDescent="0.25">
      <c r="A3988" s="61">
        <v>44414</v>
      </c>
      <c r="B3988" s="64" t="str">
        <f t="shared" si="111"/>
        <v>sexta-feira</v>
      </c>
      <c r="C3988" s="49">
        <v>4.0099999999999997E-2</v>
      </c>
      <c r="D3988" s="51">
        <v>4.1299999999999996E-2</v>
      </c>
      <c r="E3988" s="48">
        <v>3198.78</v>
      </c>
      <c r="F3988" s="48">
        <v>3187.7</v>
      </c>
      <c r="G3988" s="52">
        <v>3184.34</v>
      </c>
    </row>
    <row r="3989" spans="1:7" x14ac:dyDescent="0.25">
      <c r="A3989" s="61">
        <v>44417</v>
      </c>
      <c r="B3989" s="64" t="str">
        <f t="shared" si="111"/>
        <v>segunda-feira</v>
      </c>
      <c r="C3989" s="49">
        <v>3.9599999999999996E-2</v>
      </c>
      <c r="D3989" s="51">
        <v>4.0800000000000003E-2</v>
      </c>
      <c r="E3989" s="48">
        <v>3204.86</v>
      </c>
      <c r="F3989" s="48">
        <v>3193.77</v>
      </c>
      <c r="G3989" s="52">
        <v>3192.31</v>
      </c>
    </row>
    <row r="3990" spans="1:7" x14ac:dyDescent="0.25">
      <c r="A3990" s="61">
        <v>44418</v>
      </c>
      <c r="B3990" s="64" t="str">
        <f t="shared" si="111"/>
        <v>terça-feira</v>
      </c>
      <c r="C3990" s="49">
        <v>3.9599999999999996E-2</v>
      </c>
      <c r="D3990" s="51">
        <v>4.0800000000000003E-2</v>
      </c>
      <c r="E3990" s="48">
        <v>3207.14</v>
      </c>
      <c r="F3990" s="48">
        <v>3196.06</v>
      </c>
      <c r="G3990" s="52">
        <v>3194.57</v>
      </c>
    </row>
    <row r="3991" spans="1:7" x14ac:dyDescent="0.25">
      <c r="A3991" s="61">
        <v>44419</v>
      </c>
      <c r="B3991" s="64" t="str">
        <f t="shared" si="111"/>
        <v>quarta-feira</v>
      </c>
      <c r="C3991" s="49">
        <v>3.9699999999999999E-2</v>
      </c>
      <c r="D3991" s="51">
        <v>4.0899999999999999E-2</v>
      </c>
      <c r="E3991" s="48">
        <v>3207.7</v>
      </c>
      <c r="F3991" s="48">
        <v>3196.63</v>
      </c>
      <c r="G3991" s="52">
        <v>3195.14</v>
      </c>
    </row>
    <row r="3992" spans="1:7" x14ac:dyDescent="0.25">
      <c r="A3992" s="61">
        <v>44420</v>
      </c>
      <c r="B3992" s="64" t="str">
        <f t="shared" si="111"/>
        <v>quinta-feira</v>
      </c>
      <c r="C3992" s="49">
        <v>4.0300000000000002E-2</v>
      </c>
      <c r="D3992" s="51">
        <v>4.1500000000000002E-2</v>
      </c>
      <c r="E3992" s="48">
        <v>3203.65</v>
      </c>
      <c r="F3992" s="48">
        <v>3192.62</v>
      </c>
      <c r="G3992" s="52">
        <v>3191.12</v>
      </c>
    </row>
    <row r="3993" spans="1:7" x14ac:dyDescent="0.25">
      <c r="A3993" s="61">
        <v>44421</v>
      </c>
      <c r="B3993" s="64" t="str">
        <f t="shared" si="111"/>
        <v>sexta-feira</v>
      </c>
      <c r="C3993" s="49">
        <v>4.1299999999999996E-2</v>
      </c>
      <c r="D3993" s="51">
        <v>4.2500000000000003E-2</v>
      </c>
      <c r="E3993" s="48">
        <v>3197.5</v>
      </c>
      <c r="F3993" s="48">
        <v>3186.52</v>
      </c>
      <c r="G3993" s="52">
        <v>3183.46</v>
      </c>
    </row>
    <row r="3994" spans="1:7" x14ac:dyDescent="0.25">
      <c r="A3994" s="61">
        <v>44433</v>
      </c>
      <c r="B3994" s="64" t="str">
        <f t="shared" si="111"/>
        <v>quarta-feira</v>
      </c>
      <c r="C3994" s="49">
        <v>4.3299999999999998E-2</v>
      </c>
      <c r="D3994" s="51">
        <v>4.4500000000000005E-2</v>
      </c>
      <c r="E3994" s="48">
        <v>3189.14</v>
      </c>
      <c r="F3994" s="48">
        <v>3178.32</v>
      </c>
      <c r="G3994" s="52">
        <v>3177.21</v>
      </c>
    </row>
    <row r="3995" spans="1:7" x14ac:dyDescent="0.25">
      <c r="A3995" s="61">
        <v>44434</v>
      </c>
      <c r="B3995" s="64" t="str">
        <f t="shared" si="111"/>
        <v>quinta-feira</v>
      </c>
      <c r="C3995" s="49">
        <v>4.1799999999999997E-2</v>
      </c>
      <c r="D3995" s="51">
        <v>4.2999999999999997E-2</v>
      </c>
      <c r="E3995" s="48">
        <v>3205.18</v>
      </c>
      <c r="F3995" s="48">
        <v>3194.3</v>
      </c>
      <c r="G3995" s="52">
        <v>3193.09</v>
      </c>
    </row>
    <row r="3996" spans="1:7" x14ac:dyDescent="0.25">
      <c r="A3996" s="61">
        <v>44435</v>
      </c>
      <c r="B3996" s="64" t="str">
        <f t="shared" si="111"/>
        <v>sexta-feira</v>
      </c>
      <c r="C3996" s="49">
        <v>4.2099999999999999E-2</v>
      </c>
      <c r="D3996" s="51">
        <v>4.3299999999999998E-2</v>
      </c>
      <c r="E3996" s="48">
        <v>3205.02</v>
      </c>
      <c r="F3996" s="48">
        <v>3194.16</v>
      </c>
      <c r="G3996" s="52">
        <v>3191.59</v>
      </c>
    </row>
    <row r="3997" spans="1:7" x14ac:dyDescent="0.25">
      <c r="A3997" s="61">
        <v>44438</v>
      </c>
      <c r="B3997" s="64" t="str">
        <f t="shared" si="111"/>
        <v>segunda-feira</v>
      </c>
      <c r="C3997" s="49">
        <v>4.1299999999999996E-2</v>
      </c>
      <c r="D3997" s="51">
        <v>4.2500000000000003E-2</v>
      </c>
      <c r="E3997" s="48">
        <v>3213.48</v>
      </c>
      <c r="F3997" s="48">
        <v>3202.6</v>
      </c>
      <c r="G3997" s="52">
        <v>3201.39</v>
      </c>
    </row>
    <row r="3998" spans="1:7" x14ac:dyDescent="0.25">
      <c r="A3998" s="61">
        <v>44439</v>
      </c>
      <c r="B3998" s="64" t="str">
        <f t="shared" si="111"/>
        <v>terça-feira</v>
      </c>
      <c r="C3998" s="49">
        <v>4.1299999999999996E-2</v>
      </c>
      <c r="D3998" s="51">
        <v>4.2500000000000003E-2</v>
      </c>
      <c r="E3998" s="48">
        <v>3214.68</v>
      </c>
      <c r="F3998" s="48">
        <v>3203.81</v>
      </c>
      <c r="G3998" s="52">
        <v>3202.6</v>
      </c>
    </row>
    <row r="3999" spans="1:7" x14ac:dyDescent="0.25">
      <c r="A3999" s="61">
        <v>44440</v>
      </c>
      <c r="B3999" s="64" t="str">
        <f t="shared" si="111"/>
        <v>quarta-feira</v>
      </c>
      <c r="C3999" s="49">
        <v>4.1700000000000001E-2</v>
      </c>
      <c r="D3999" s="51">
        <v>4.2900000000000001E-2</v>
      </c>
      <c r="E3999" s="48">
        <v>3212.25</v>
      </c>
      <c r="F3999" s="48">
        <v>3201.41</v>
      </c>
      <c r="G3999" s="52">
        <v>3200.2</v>
      </c>
    </row>
    <row r="4000" spans="1:7" x14ac:dyDescent="0.25">
      <c r="A4000" s="61">
        <v>44441</v>
      </c>
      <c r="B4000" s="64" t="str">
        <f t="shared" si="111"/>
        <v>quinta-feira</v>
      </c>
      <c r="C4000" s="49">
        <v>4.2199999999999994E-2</v>
      </c>
      <c r="D4000" s="51">
        <v>4.3400000000000001E-2</v>
      </c>
      <c r="E4000" s="48">
        <v>3208.94</v>
      </c>
      <c r="F4000" s="48">
        <v>3198.12</v>
      </c>
      <c r="G4000" s="52">
        <v>3196.91</v>
      </c>
    </row>
    <row r="4001" spans="1:9" x14ac:dyDescent="0.25">
      <c r="A4001" s="61">
        <v>44442</v>
      </c>
      <c r="B4001" s="64" t="str">
        <f t="shared" si="111"/>
        <v>sexta-feira</v>
      </c>
      <c r="C4001" s="49">
        <v>4.2300000000000004E-2</v>
      </c>
      <c r="D4001" s="51">
        <v>4.3499999999999997E-2</v>
      </c>
      <c r="E4001" s="48">
        <v>3210.6</v>
      </c>
      <c r="F4001" s="48">
        <v>3199.8</v>
      </c>
      <c r="G4001" s="52">
        <v>3197.23</v>
      </c>
    </row>
    <row r="4002" spans="1:9" x14ac:dyDescent="0.25">
      <c r="A4002" s="61">
        <v>44445</v>
      </c>
      <c r="B4002" s="64" t="str">
        <f t="shared" si="111"/>
        <v>segunda-feira</v>
      </c>
      <c r="C4002" s="49">
        <v>4.2900000000000001E-2</v>
      </c>
      <c r="D4002" s="51">
        <v>4.41E-2</v>
      </c>
      <c r="E4002" s="48">
        <v>3207.09</v>
      </c>
      <c r="F4002" s="48">
        <v>3196.32</v>
      </c>
      <c r="G4002" s="52">
        <v>3194.42</v>
      </c>
    </row>
    <row r="4003" spans="1:9" x14ac:dyDescent="0.25">
      <c r="A4003" s="61">
        <v>44447</v>
      </c>
      <c r="B4003" s="64" t="str">
        <f t="shared" si="111"/>
        <v>quarta-feira</v>
      </c>
      <c r="C4003" s="49">
        <v>4.2800000000000005E-2</v>
      </c>
      <c r="D4003" s="51">
        <v>4.4000000000000004E-2</v>
      </c>
      <c r="E4003" s="48">
        <v>3209.21</v>
      </c>
      <c r="F4003" s="48">
        <v>3198.45</v>
      </c>
      <c r="G4003" s="52">
        <v>3197.22</v>
      </c>
    </row>
    <row r="4004" spans="1:9" x14ac:dyDescent="0.25">
      <c r="A4004" s="61">
        <v>44448</v>
      </c>
      <c r="B4004" s="64" t="str">
        <f t="shared" si="111"/>
        <v>quinta-feira</v>
      </c>
      <c r="C4004" s="49">
        <v>4.4299999999999999E-2</v>
      </c>
      <c r="D4004" s="51">
        <v>4.5499999999999999E-2</v>
      </c>
      <c r="E4004" s="48">
        <v>3202.58</v>
      </c>
      <c r="F4004" s="48">
        <v>3191.87</v>
      </c>
      <c r="G4004" s="52">
        <v>3190.42</v>
      </c>
    </row>
    <row r="4005" spans="1:9" x14ac:dyDescent="0.25">
      <c r="A4005" s="61">
        <v>44449</v>
      </c>
      <c r="B4005" s="64" t="str">
        <f t="shared" si="111"/>
        <v>sexta-feira</v>
      </c>
      <c r="C4005" s="49">
        <v>4.3200000000000002E-2</v>
      </c>
      <c r="D4005" s="51">
        <v>4.4400000000000002E-2</v>
      </c>
      <c r="E4005" s="48">
        <v>3215.68</v>
      </c>
      <c r="F4005" s="48">
        <v>3204.93</v>
      </c>
      <c r="G4005" s="52">
        <v>3201.69</v>
      </c>
      <c r="I4005" s="65"/>
    </row>
    <row r="4006" spans="1:9" x14ac:dyDescent="0.25">
      <c r="A4006" s="61">
        <v>44452</v>
      </c>
      <c r="B4006" s="64" t="str">
        <f t="shared" ref="B4006:B4048" si="112">TEXT(A4006,"dddd")</f>
        <v>segunda-feira</v>
      </c>
      <c r="C4006" s="49">
        <v>4.3499999999999997E-2</v>
      </c>
      <c r="D4006" s="51">
        <v>4.4699999999999997E-2</v>
      </c>
      <c r="E4006" s="48">
        <v>3214.42</v>
      </c>
      <c r="F4006" s="48">
        <v>3202.25</v>
      </c>
      <c r="G4006" s="52">
        <v>3202.25</v>
      </c>
    </row>
    <row r="4007" spans="1:9" x14ac:dyDescent="0.25">
      <c r="A4007" s="61">
        <v>44453</v>
      </c>
      <c r="B4007" s="64" t="str">
        <f t="shared" si="112"/>
        <v>terça-feira</v>
      </c>
      <c r="C4007" s="49">
        <v>4.2599999999999999E-2</v>
      </c>
      <c r="D4007" s="51">
        <v>4.3799999999999999E-2</v>
      </c>
      <c r="E4007" s="48">
        <v>3223.94</v>
      </c>
      <c r="F4007" s="48">
        <v>3243.41</v>
      </c>
      <c r="G4007" s="52">
        <v>3211.74</v>
      </c>
    </row>
    <row r="4008" spans="1:9" x14ac:dyDescent="0.25">
      <c r="A4008" s="61">
        <v>44454</v>
      </c>
      <c r="B4008" s="64" t="str">
        <f t="shared" si="112"/>
        <v>quarta-feira</v>
      </c>
      <c r="C4008" s="49">
        <v>4.1599999999999998E-2</v>
      </c>
      <c r="D4008" s="51">
        <v>4.2800000000000005E-2</v>
      </c>
      <c r="E4008" s="48">
        <v>3234.52</v>
      </c>
      <c r="F4008" s="48">
        <v>3222.14</v>
      </c>
      <c r="G4008" s="52">
        <v>3222.14</v>
      </c>
    </row>
    <row r="4009" spans="1:9" x14ac:dyDescent="0.25">
      <c r="A4009" s="61">
        <v>44455</v>
      </c>
      <c r="B4009" s="64" t="str">
        <f t="shared" si="112"/>
        <v>quinta-feira</v>
      </c>
      <c r="C4009" s="49">
        <v>4.1900000000000007E-2</v>
      </c>
      <c r="D4009" s="51">
        <v>4.3099999999999999E-2</v>
      </c>
      <c r="E4009" s="48">
        <v>3233.41</v>
      </c>
      <c r="F4009" s="48">
        <v>3221.05</v>
      </c>
      <c r="G4009" s="52">
        <v>3221.05</v>
      </c>
    </row>
    <row r="4010" spans="1:9" x14ac:dyDescent="0.25">
      <c r="A4010" s="61">
        <v>44456</v>
      </c>
      <c r="B4010" s="64" t="str">
        <f t="shared" si="112"/>
        <v>sexta-feira</v>
      </c>
      <c r="C4010" s="49">
        <v>4.2199999999999994E-2</v>
      </c>
      <c r="D4010" s="51">
        <v>4.3400000000000001E-2</v>
      </c>
      <c r="E4010" s="48">
        <v>3234.43</v>
      </c>
      <c r="F4010" s="48">
        <v>3219.96</v>
      </c>
      <c r="G4010" s="52">
        <v>3219.96</v>
      </c>
    </row>
    <row r="4011" spans="1:9" x14ac:dyDescent="0.25">
      <c r="A4011" s="61">
        <v>44459</v>
      </c>
      <c r="B4011" s="64" t="str">
        <f t="shared" si="112"/>
        <v>segunda-feira</v>
      </c>
      <c r="C4011" s="49">
        <v>4.3099999999999999E-2</v>
      </c>
      <c r="D4011" s="51">
        <v>4.4299999999999999E-2</v>
      </c>
      <c r="E4011" s="48">
        <v>3227.96</v>
      </c>
      <c r="F4011" s="48">
        <v>3215.65</v>
      </c>
      <c r="G4011" s="52">
        <v>3215.65</v>
      </c>
    </row>
    <row r="4012" spans="1:9" x14ac:dyDescent="0.25">
      <c r="A4012" s="61">
        <v>44460</v>
      </c>
      <c r="B4012" s="64" t="str">
        <f t="shared" si="112"/>
        <v>terça-feira</v>
      </c>
      <c r="C4012" s="49">
        <v>4.1700000000000001E-2</v>
      </c>
      <c r="D4012" s="51">
        <v>4.2900000000000001E-2</v>
      </c>
      <c r="E4012" s="48">
        <v>3242.1</v>
      </c>
      <c r="F4012" s="48">
        <v>3229.75</v>
      </c>
      <c r="G4012" s="52">
        <v>3229.75</v>
      </c>
    </row>
    <row r="4013" spans="1:9" x14ac:dyDescent="0.25">
      <c r="A4013" s="61">
        <v>44461</v>
      </c>
      <c r="B4013" s="64" t="str">
        <f t="shared" si="112"/>
        <v>quarta-feira</v>
      </c>
      <c r="C4013" s="49">
        <v>4.1599999999999998E-2</v>
      </c>
      <c r="D4013" s="51">
        <v>4.2800000000000005E-2</v>
      </c>
      <c r="E4013" s="48">
        <v>3244.59</v>
      </c>
      <c r="F4013" s="48">
        <v>3232.24</v>
      </c>
      <c r="G4013" s="52">
        <v>3232.24</v>
      </c>
    </row>
    <row r="4014" spans="1:9" x14ac:dyDescent="0.25">
      <c r="A4014" s="61">
        <v>44462</v>
      </c>
      <c r="B4014" s="64" t="str">
        <f t="shared" si="112"/>
        <v>quinta-feira</v>
      </c>
      <c r="C4014" s="49">
        <v>4.1799999999999997E-2</v>
      </c>
      <c r="D4014" s="51">
        <v>4.2999999999999997E-2</v>
      </c>
      <c r="E4014" s="48">
        <v>3244.38</v>
      </c>
      <c r="F4014" s="48">
        <v>3232.06</v>
      </c>
      <c r="G4014" s="52">
        <v>3232.06</v>
      </c>
    </row>
    <row r="4015" spans="1:9" x14ac:dyDescent="0.25">
      <c r="A4015" s="61">
        <v>44463</v>
      </c>
      <c r="B4015" s="64" t="str">
        <f t="shared" si="112"/>
        <v>sexta-feira</v>
      </c>
      <c r="C4015" s="49">
        <v>4.2699999999999995E-2</v>
      </c>
      <c r="D4015" s="51">
        <v>4.3899999999999995E-2</v>
      </c>
      <c r="E4015" s="48">
        <v>3240.06</v>
      </c>
      <c r="F4015" s="48">
        <v>3225.65</v>
      </c>
      <c r="G4015" s="52">
        <v>3225.65</v>
      </c>
    </row>
    <row r="4016" spans="1:9" x14ac:dyDescent="0.25">
      <c r="A4016" s="61">
        <v>44466</v>
      </c>
      <c r="B4016" s="64" t="str">
        <f t="shared" si="112"/>
        <v>segunda-feira</v>
      </c>
      <c r="C4016" s="49">
        <v>4.24E-2</v>
      </c>
      <c r="D4016" s="51">
        <v>4.36E-2</v>
      </c>
      <c r="E4016" s="48">
        <v>3244.34</v>
      </c>
      <c r="F4016" s="48">
        <v>3232.04</v>
      </c>
      <c r="G4016" s="52">
        <v>3232.04</v>
      </c>
    </row>
    <row r="4017" spans="1:7" x14ac:dyDescent="0.25">
      <c r="A4017" s="61">
        <v>44467</v>
      </c>
      <c r="B4017" s="64" t="str">
        <f t="shared" si="112"/>
        <v>terça-feira</v>
      </c>
      <c r="C4017" s="49">
        <v>4.3200000000000002E-2</v>
      </c>
      <c r="D4017" s="51">
        <v>4.4400000000000002E-2</v>
      </c>
      <c r="E4017" s="48">
        <v>3242.41</v>
      </c>
      <c r="F4017" s="48">
        <v>3229.87</v>
      </c>
      <c r="G4017" s="52">
        <v>3229.87</v>
      </c>
    </row>
    <row r="4018" spans="1:7" x14ac:dyDescent="0.25">
      <c r="A4018" s="61">
        <v>44468</v>
      </c>
      <c r="B4018" s="64" t="str">
        <f t="shared" si="112"/>
        <v>quarta-feira</v>
      </c>
      <c r="C4018" s="49">
        <v>4.2900000000000001E-2</v>
      </c>
      <c r="D4018" s="51">
        <v>4.41E-2</v>
      </c>
      <c r="E4018" s="48">
        <v>3246.94</v>
      </c>
      <c r="F4018" s="48">
        <v>3234.41</v>
      </c>
      <c r="G4018" s="52">
        <v>3234.41</v>
      </c>
    </row>
    <row r="4019" spans="1:7" x14ac:dyDescent="0.25">
      <c r="A4019" s="61">
        <v>44469</v>
      </c>
      <c r="B4019" s="64" t="str">
        <f t="shared" si="112"/>
        <v>quinta-feira</v>
      </c>
      <c r="C4019" s="49">
        <v>4.3099999999999999E-2</v>
      </c>
      <c r="D4019" s="51">
        <v>4.4299999999999999E-2</v>
      </c>
      <c r="E4019" s="48">
        <v>3247.03</v>
      </c>
      <c r="F4019" s="48">
        <v>3234.5</v>
      </c>
      <c r="G4019" s="52">
        <v>3234.5</v>
      </c>
    </row>
    <row r="4020" spans="1:7" x14ac:dyDescent="0.25">
      <c r="A4020" s="61">
        <v>44470</v>
      </c>
      <c r="B4020" s="64" t="str">
        <f t="shared" si="112"/>
        <v>sexta-feira</v>
      </c>
      <c r="C4020" s="49">
        <v>4.3499999999999997E-2</v>
      </c>
      <c r="D4020" s="51">
        <v>4.4699999999999997E-2</v>
      </c>
      <c r="E4020" s="48">
        <v>3247.99</v>
      </c>
      <c r="F4020" s="48">
        <v>3232.84</v>
      </c>
      <c r="G4020" s="52">
        <v>3232.84</v>
      </c>
    </row>
    <row r="4021" spans="1:7" x14ac:dyDescent="0.25">
      <c r="A4021" s="61">
        <v>44473</v>
      </c>
      <c r="B4021" s="64" t="str">
        <f t="shared" si="112"/>
        <v>segunda-feira</v>
      </c>
      <c r="C4021" s="49">
        <v>4.3099999999999999E-2</v>
      </c>
      <c r="D4021" s="51">
        <v>4.4299999999999999E-2</v>
      </c>
      <c r="E4021" s="48">
        <v>3253.42</v>
      </c>
      <c r="F4021" s="48">
        <v>3240.9</v>
      </c>
      <c r="G4021" s="52">
        <v>3240.9</v>
      </c>
    </row>
    <row r="4022" spans="1:7" x14ac:dyDescent="0.25">
      <c r="A4022" s="61">
        <v>44474</v>
      </c>
      <c r="B4022" s="64" t="str">
        <f t="shared" si="112"/>
        <v>terça-feira</v>
      </c>
      <c r="C4022" s="49">
        <v>4.3700000000000003E-2</v>
      </c>
      <c r="D4022" s="51">
        <v>4.4900000000000002E-2</v>
      </c>
      <c r="E4022" s="48">
        <v>3249.96</v>
      </c>
      <c r="F4022" s="48">
        <v>3237.47</v>
      </c>
      <c r="G4022" s="52">
        <v>3237.47</v>
      </c>
    </row>
    <row r="4023" spans="1:7" x14ac:dyDescent="0.25">
      <c r="A4023" s="61">
        <v>44475</v>
      </c>
      <c r="B4023" s="64" t="str">
        <f t="shared" si="112"/>
        <v>quarta-feira</v>
      </c>
      <c r="C4023" s="49">
        <v>4.4299999999999999E-2</v>
      </c>
      <c r="D4023" s="51">
        <v>4.5499999999999999E-2</v>
      </c>
      <c r="E4023" s="48">
        <v>3246.54</v>
      </c>
      <c r="F4023" s="48">
        <v>3234.07</v>
      </c>
      <c r="G4023" s="52">
        <v>3234.07</v>
      </c>
    </row>
    <row r="4024" spans="1:7" x14ac:dyDescent="0.25">
      <c r="A4024" s="61">
        <v>44476</v>
      </c>
      <c r="B4024" s="64" t="str">
        <f t="shared" si="112"/>
        <v>quinta-feira</v>
      </c>
      <c r="C4024" s="49">
        <v>4.2999999999999997E-2</v>
      </c>
      <c r="D4024" s="51">
        <v>4.4199999999999996E-2</v>
      </c>
      <c r="E4024" s="48">
        <v>3259.92</v>
      </c>
      <c r="F4024" s="48">
        <v>3247.42</v>
      </c>
      <c r="G4024" s="52">
        <v>3247.42</v>
      </c>
    </row>
    <row r="4025" spans="1:7" x14ac:dyDescent="0.25">
      <c r="A4025" s="61">
        <v>44477</v>
      </c>
      <c r="B4025" s="64" t="str">
        <f t="shared" si="112"/>
        <v>sexta-feira</v>
      </c>
      <c r="C4025" s="49">
        <v>4.2800000000000005E-2</v>
      </c>
      <c r="D4025" s="51">
        <v>4.4000000000000004E-2</v>
      </c>
      <c r="E4025" s="48">
        <v>3264.27</v>
      </c>
      <c r="F4025" s="48">
        <v>3249.34</v>
      </c>
      <c r="G4025" s="52">
        <v>3249.34</v>
      </c>
    </row>
    <row r="4026" spans="1:7" x14ac:dyDescent="0.25">
      <c r="A4026" s="61">
        <v>44480</v>
      </c>
      <c r="B4026" s="64" t="str">
        <f t="shared" si="112"/>
        <v>segunda-feira</v>
      </c>
      <c r="C4026" s="49">
        <v>4.3299999999999998E-2</v>
      </c>
      <c r="D4026" s="51">
        <v>4.4500000000000005E-2</v>
      </c>
      <c r="E4026" s="48">
        <v>3262.89</v>
      </c>
      <c r="F4026" s="48">
        <v>3249.24</v>
      </c>
      <c r="G4026" s="52">
        <v>3249.24</v>
      </c>
    </row>
    <row r="4027" spans="1:7" x14ac:dyDescent="0.25">
      <c r="A4027" s="61">
        <v>44482</v>
      </c>
      <c r="B4027" s="64" t="str">
        <f t="shared" si="112"/>
        <v>quarta-feira</v>
      </c>
      <c r="C4027" s="49">
        <v>4.3200000000000002E-2</v>
      </c>
      <c r="D4027" s="51">
        <v>4.4400000000000002E-2</v>
      </c>
      <c r="E4027" s="48">
        <v>3265.58</v>
      </c>
      <c r="F4027" s="48">
        <v>3253.18</v>
      </c>
      <c r="G4027" s="52">
        <v>3253.18</v>
      </c>
    </row>
    <row r="4028" spans="1:7" x14ac:dyDescent="0.25">
      <c r="A4028" s="61">
        <v>44483</v>
      </c>
      <c r="B4028" s="64" t="str">
        <f t="shared" si="112"/>
        <v>quinta-feira</v>
      </c>
      <c r="C4028" s="49">
        <v>4.2900000000000001E-2</v>
      </c>
      <c r="D4028" s="51">
        <v>4.41E-2</v>
      </c>
      <c r="E4028" s="48">
        <v>3270.04</v>
      </c>
      <c r="F4028" s="48">
        <v>3257.63</v>
      </c>
      <c r="G4028" s="52">
        <v>3257.63</v>
      </c>
    </row>
    <row r="4029" spans="1:7" x14ac:dyDescent="0.25">
      <c r="A4029" s="61">
        <v>44484</v>
      </c>
      <c r="B4029" s="64" t="str">
        <f t="shared" si="112"/>
        <v>sexta-feira</v>
      </c>
      <c r="C4029" s="49">
        <v>4.36E-2</v>
      </c>
      <c r="D4029" s="51">
        <v>4.4800000000000006E-2</v>
      </c>
      <c r="E4029" s="48">
        <v>3266.61</v>
      </c>
      <c r="F4029" s="48">
        <v>3253.28</v>
      </c>
      <c r="G4029" s="52">
        <v>3253.28</v>
      </c>
    </row>
    <row r="4030" spans="1:7" x14ac:dyDescent="0.25">
      <c r="A4030" s="61">
        <v>44487</v>
      </c>
      <c r="B4030" s="64" t="str">
        <f t="shared" si="112"/>
        <v>segunda-feira</v>
      </c>
      <c r="C4030" s="49">
        <v>4.4500000000000005E-2</v>
      </c>
      <c r="D4030" s="51">
        <v>4.5700000000000005E-2</v>
      </c>
      <c r="E4030" s="48">
        <v>3259.98</v>
      </c>
      <c r="F4030" s="48">
        <v>3248.16</v>
      </c>
      <c r="G4030" s="52">
        <v>3248.16</v>
      </c>
    </row>
    <row r="4031" spans="1:7" x14ac:dyDescent="0.25">
      <c r="A4031" s="61">
        <v>44488</v>
      </c>
      <c r="B4031" s="64" t="str">
        <f t="shared" si="112"/>
        <v>terça-feira</v>
      </c>
      <c r="C4031" s="49">
        <v>4.6199999999999998E-2</v>
      </c>
      <c r="D4031" s="51">
        <v>4.7400000000000005E-2</v>
      </c>
      <c r="E4031" s="48">
        <v>3246.41</v>
      </c>
      <c r="F4031" s="48">
        <v>3234.65</v>
      </c>
      <c r="G4031" s="52">
        <v>3234.65</v>
      </c>
    </row>
    <row r="4032" spans="1:7" x14ac:dyDescent="0.25">
      <c r="A4032" s="61">
        <v>44489</v>
      </c>
      <c r="B4032" s="64" t="str">
        <f t="shared" si="112"/>
        <v>quarta-feira</v>
      </c>
      <c r="C4032" s="49">
        <v>4.7699999999999992E-2</v>
      </c>
      <c r="D4032" s="51">
        <v>4.8899999999999999E-2</v>
      </c>
      <c r="E4032" s="48">
        <v>3234.7</v>
      </c>
      <c r="F4032" s="48">
        <v>3222.99</v>
      </c>
      <c r="G4032" s="52">
        <v>3222.99</v>
      </c>
    </row>
    <row r="4033" spans="1:7" x14ac:dyDescent="0.25">
      <c r="A4033" s="61">
        <v>44490</v>
      </c>
      <c r="B4033" s="64" t="str">
        <f t="shared" si="112"/>
        <v>quinta-feira</v>
      </c>
      <c r="C4033" s="49">
        <v>0.05</v>
      </c>
      <c r="D4033" s="51">
        <v>5.1200000000000002E-2</v>
      </c>
      <c r="E4033" s="48">
        <v>3216.2</v>
      </c>
      <c r="F4033" s="48">
        <v>3204.57</v>
      </c>
      <c r="G4033" s="52">
        <v>3204.57</v>
      </c>
    </row>
    <row r="4034" spans="1:7" x14ac:dyDescent="0.25">
      <c r="A4034" s="61">
        <v>44491</v>
      </c>
      <c r="B4034" s="64" t="str">
        <f t="shared" si="112"/>
        <v>sexta-feira</v>
      </c>
      <c r="C4034" s="49">
        <v>5.1299999999999998E-2</v>
      </c>
      <c r="D4034" s="51">
        <v>5.2499999999999998E-2</v>
      </c>
      <c r="E4034" s="48">
        <v>3207.87</v>
      </c>
      <c r="F4034" s="48">
        <v>3194.84</v>
      </c>
      <c r="G4034" s="52">
        <v>3194.84</v>
      </c>
    </row>
    <row r="4035" spans="1:7" x14ac:dyDescent="0.25">
      <c r="A4035" s="61">
        <v>44494</v>
      </c>
      <c r="B4035" s="64" t="str">
        <f t="shared" si="112"/>
        <v>segunda-feira</v>
      </c>
      <c r="C4035" s="49">
        <v>5.1200000000000002E-2</v>
      </c>
      <c r="D4035" s="51">
        <v>5.2400000000000002E-2</v>
      </c>
      <c r="E4035" s="48">
        <v>3210.08</v>
      </c>
      <c r="F4035" s="48">
        <v>3198.5</v>
      </c>
      <c r="G4035" s="52">
        <v>3198.5</v>
      </c>
    </row>
    <row r="4036" spans="1:7" x14ac:dyDescent="0.25">
      <c r="A4036" s="61">
        <v>44495</v>
      </c>
      <c r="B4036" s="64" t="str">
        <f t="shared" si="112"/>
        <v>terça-feira</v>
      </c>
      <c r="C4036" s="49">
        <v>5.3800000000000001E-2</v>
      </c>
      <c r="D4036" s="51">
        <v>5.5E-2</v>
      </c>
      <c r="E4036" s="48">
        <v>3189.39</v>
      </c>
      <c r="F4036" s="48">
        <v>3177.89</v>
      </c>
      <c r="G4036" s="52">
        <v>3177.89</v>
      </c>
    </row>
    <row r="4037" spans="1:7" x14ac:dyDescent="0.25">
      <c r="A4037" s="61">
        <v>44496</v>
      </c>
      <c r="B4037" s="64" t="str">
        <f t="shared" si="112"/>
        <v>quarta-feira</v>
      </c>
      <c r="C4037" s="49">
        <v>5.4400000000000004E-2</v>
      </c>
      <c r="D4037" s="51">
        <v>5.5599999999999997E-2</v>
      </c>
      <c r="E4037" s="48">
        <v>3190.09</v>
      </c>
      <c r="F4037" s="48">
        <v>3178.26</v>
      </c>
      <c r="G4037" s="52">
        <v>3178.26</v>
      </c>
    </row>
    <row r="4038" spans="1:7" x14ac:dyDescent="0.25">
      <c r="A4038" s="61">
        <v>44497</v>
      </c>
      <c r="B4038" s="64" t="str">
        <f t="shared" si="112"/>
        <v>quinta-feira</v>
      </c>
      <c r="C4038" s="49">
        <v>5.4199999999999998E-2</v>
      </c>
      <c r="D4038" s="51">
        <v>5.5399999999999998E-2</v>
      </c>
      <c r="E4038" s="48">
        <v>3193.5</v>
      </c>
      <c r="F4038" s="48">
        <v>3181.68</v>
      </c>
      <c r="G4038" s="52">
        <v>3181.68</v>
      </c>
    </row>
    <row r="4039" spans="1:7" x14ac:dyDescent="0.25">
      <c r="A4039" s="61">
        <v>44498</v>
      </c>
      <c r="B4039" s="64" t="str">
        <f t="shared" si="112"/>
        <v>sexta-feira</v>
      </c>
      <c r="C4039" s="49">
        <v>5.7500000000000002E-2</v>
      </c>
      <c r="D4039" s="51">
        <v>5.8700000000000002E-2</v>
      </c>
      <c r="E4039" s="48">
        <v>3169.7</v>
      </c>
      <c r="F4039" s="48">
        <v>3155.88</v>
      </c>
      <c r="G4039" s="52">
        <v>3155.88</v>
      </c>
    </row>
    <row r="4040" spans="1:7" x14ac:dyDescent="0.25">
      <c r="A4040" s="61">
        <v>44501</v>
      </c>
      <c r="B4040" s="64" t="str">
        <f t="shared" si="112"/>
        <v>segunda-feira</v>
      </c>
      <c r="C4040" s="49">
        <v>5.5300000000000002E-2</v>
      </c>
      <c r="D4040" s="51">
        <v>5.6500000000000002E-2</v>
      </c>
      <c r="E4040" s="48">
        <v>3190.88</v>
      </c>
      <c r="F4040" s="48">
        <v>3178.04</v>
      </c>
      <c r="G4040" s="52">
        <v>3178.04</v>
      </c>
    </row>
    <row r="4041" spans="1:7" x14ac:dyDescent="0.25">
      <c r="A4041" s="61">
        <v>44503</v>
      </c>
      <c r="B4041" s="64" t="str">
        <f t="shared" si="112"/>
        <v>quarta-feira</v>
      </c>
      <c r="C4041" s="49">
        <v>5.7099999999999998E-2</v>
      </c>
      <c r="D4041" s="51">
        <v>5.8299999999999998E-2</v>
      </c>
      <c r="E4041" s="48">
        <v>3177.58</v>
      </c>
      <c r="F4041" s="48">
        <v>3165.85</v>
      </c>
      <c r="G4041" s="52">
        <v>3165.85</v>
      </c>
    </row>
    <row r="4042" spans="1:7" x14ac:dyDescent="0.25">
      <c r="A4042" s="61">
        <v>44504</v>
      </c>
      <c r="B4042" s="64" t="str">
        <f t="shared" si="112"/>
        <v>quinta-feira</v>
      </c>
      <c r="C4042" s="49">
        <v>5.3099999999999994E-2</v>
      </c>
      <c r="D4042" s="51">
        <v>5.4299999999999994E-2</v>
      </c>
      <c r="E4042" s="48">
        <v>3212.84</v>
      </c>
      <c r="F4042" s="48">
        <v>3201.01</v>
      </c>
      <c r="G4042" s="52">
        <v>3201.01</v>
      </c>
    </row>
    <row r="4043" spans="1:7" x14ac:dyDescent="0.25">
      <c r="A4043" s="61">
        <v>44505</v>
      </c>
      <c r="B4043" s="64" t="str">
        <f t="shared" si="112"/>
        <v>sexta-feira</v>
      </c>
      <c r="C4043" s="49">
        <v>5.3800000000000001E-2</v>
      </c>
      <c r="D4043" s="51">
        <v>5.5E-2</v>
      </c>
      <c r="E4043" s="48">
        <v>3210.79</v>
      </c>
      <c r="F4043" s="48">
        <v>3196.87</v>
      </c>
      <c r="G4043" s="52">
        <v>3196.87</v>
      </c>
    </row>
    <row r="4044" spans="1:7" x14ac:dyDescent="0.25">
      <c r="A4044" s="61">
        <v>44508</v>
      </c>
      <c r="B4044" s="64" t="str">
        <f t="shared" si="112"/>
        <v>segunda-feira</v>
      </c>
      <c r="C4044" s="49">
        <v>5.5099999999999996E-2</v>
      </c>
      <c r="D4044" s="51">
        <v>5.6299999999999996E-2</v>
      </c>
      <c r="E4044" s="48">
        <v>3201.62</v>
      </c>
      <c r="F4044" s="48">
        <v>3189.85</v>
      </c>
      <c r="G4044" s="52">
        <v>3189.85</v>
      </c>
    </row>
    <row r="4045" spans="1:7" x14ac:dyDescent="0.25">
      <c r="A4045" s="61">
        <v>44509</v>
      </c>
      <c r="B4045" s="64" t="str">
        <f t="shared" si="112"/>
        <v>terça-feira</v>
      </c>
      <c r="C4045" s="49">
        <v>5.33E-2</v>
      </c>
      <c r="D4045" s="51">
        <v>5.45E-2</v>
      </c>
      <c r="E4045" s="48">
        <v>3218.46</v>
      </c>
      <c r="F4045" s="48">
        <v>3206.65</v>
      </c>
      <c r="G4045" s="52">
        <v>3206.65</v>
      </c>
    </row>
    <row r="4046" spans="1:7" x14ac:dyDescent="0.25">
      <c r="A4046" s="61">
        <v>44510</v>
      </c>
      <c r="B4046" s="64" t="str">
        <f t="shared" si="112"/>
        <v>quarta-feira</v>
      </c>
      <c r="C4046" s="49">
        <v>5.3600000000000002E-2</v>
      </c>
      <c r="D4046" s="51">
        <v>5.4800000000000001E-2</v>
      </c>
      <c r="E4046" s="48">
        <v>3223.76</v>
      </c>
      <c r="F4046" s="48">
        <v>3211.72</v>
      </c>
      <c r="G4046" s="52">
        <v>3211.72</v>
      </c>
    </row>
    <row r="4047" spans="1:7" x14ac:dyDescent="0.25">
      <c r="A4047" s="61">
        <v>44511</v>
      </c>
      <c r="B4047" s="64" t="str">
        <f t="shared" si="112"/>
        <v>quinta-feira</v>
      </c>
      <c r="C4047" s="49">
        <v>5.3099999999999994E-2</v>
      </c>
      <c r="D4047" s="51">
        <v>5.4299999999999994E-2</v>
      </c>
      <c r="E4047" s="48">
        <v>3229.93</v>
      </c>
      <c r="F4047" s="48">
        <v>3217.88</v>
      </c>
      <c r="G4047" s="52">
        <v>3217.88</v>
      </c>
    </row>
    <row r="4048" spans="1:7" x14ac:dyDescent="0.25">
      <c r="A4048" s="61">
        <v>44512</v>
      </c>
      <c r="B4048" s="64" t="str">
        <f t="shared" si="112"/>
        <v>sexta-feira</v>
      </c>
      <c r="C4048" s="49">
        <v>5.2499999999999998E-2</v>
      </c>
      <c r="D4048" s="51">
        <v>5.3699999999999998E-2</v>
      </c>
      <c r="E4048" s="48">
        <v>3240.6</v>
      </c>
      <c r="F4048" s="48">
        <v>3224.89</v>
      </c>
      <c r="G4048" s="52">
        <v>3224.89</v>
      </c>
    </row>
    <row r="4049" spans="1:7" x14ac:dyDescent="0.25">
      <c r="A4049" s="61">
        <v>44516</v>
      </c>
      <c r="B4049" s="64" t="str">
        <f t="shared" ref="B4049:B4090" si="113">TEXT(A4049,"dddd")</f>
        <v>terça-feira</v>
      </c>
      <c r="C4049" s="49">
        <v>5.16E-2</v>
      </c>
      <c r="D4049" s="51">
        <v>5.28E-2</v>
      </c>
      <c r="E4049" s="48">
        <v>3249.93</v>
      </c>
      <c r="F4049" s="48">
        <v>3238.07</v>
      </c>
      <c r="G4049" s="52">
        <v>3238.07</v>
      </c>
    </row>
    <row r="4050" spans="1:7" x14ac:dyDescent="0.25">
      <c r="A4050" s="61">
        <v>44517</v>
      </c>
      <c r="B4050" s="64" t="str">
        <f t="shared" si="113"/>
        <v>quarta-feira</v>
      </c>
      <c r="C4050" s="49">
        <v>5.3200000000000004E-2</v>
      </c>
      <c r="D4050" s="51">
        <v>5.4400000000000004E-2</v>
      </c>
      <c r="E4050" s="48">
        <v>3238.16</v>
      </c>
      <c r="F4050" s="48">
        <v>3226.35</v>
      </c>
      <c r="G4050" s="52">
        <v>3226.35</v>
      </c>
    </row>
    <row r="4051" spans="1:7" x14ac:dyDescent="0.25">
      <c r="A4051" s="61">
        <v>44518</v>
      </c>
      <c r="B4051" s="64" t="str">
        <f t="shared" si="113"/>
        <v>quinta-feira</v>
      </c>
      <c r="C4051" s="49">
        <v>5.2999999999999999E-2</v>
      </c>
      <c r="D4051" s="51">
        <v>5.4199999999999998E-2</v>
      </c>
      <c r="E4051" s="48">
        <v>3241.57</v>
      </c>
      <c r="F4051" s="48">
        <v>3229.77</v>
      </c>
      <c r="G4051" s="52">
        <v>3229.77</v>
      </c>
    </row>
    <row r="4052" spans="1:7" x14ac:dyDescent="0.25">
      <c r="A4052" s="61">
        <v>44519</v>
      </c>
      <c r="B4052" s="64" t="str">
        <f t="shared" si="113"/>
        <v>sexta-feira</v>
      </c>
      <c r="C4052" s="49">
        <v>5.2400000000000002E-2</v>
      </c>
      <c r="D4052" s="51">
        <v>5.3600000000000002E-2</v>
      </c>
      <c r="E4052" s="48">
        <v>3250.48</v>
      </c>
      <c r="F4052" s="48">
        <v>3236.53</v>
      </c>
      <c r="G4052" s="52">
        <v>3236.53</v>
      </c>
    </row>
    <row r="4053" spans="1:7" x14ac:dyDescent="0.25">
      <c r="A4053" s="61">
        <v>44522</v>
      </c>
      <c r="B4053" s="64" t="str">
        <f t="shared" si="113"/>
        <v>segunda-feira</v>
      </c>
      <c r="C4053" s="49">
        <v>5.2600000000000001E-2</v>
      </c>
      <c r="D4053" s="51">
        <v>5.3800000000000001E-2</v>
      </c>
      <c r="E4053" s="48">
        <v>3250.52</v>
      </c>
      <c r="F4053" s="48">
        <v>3238.72</v>
      </c>
      <c r="G4053" s="52">
        <v>3238.72</v>
      </c>
    </row>
    <row r="4054" spans="1:7" x14ac:dyDescent="0.25">
      <c r="A4054" s="61">
        <v>44523</v>
      </c>
      <c r="B4054" s="64" t="str">
        <f t="shared" si="113"/>
        <v>terça-feira</v>
      </c>
      <c r="C4054" s="49">
        <v>5.3800000000000001E-2</v>
      </c>
      <c r="D4054" s="51">
        <v>5.5E-2</v>
      </c>
      <c r="E4054" s="48">
        <v>3242.19</v>
      </c>
      <c r="F4054" s="48">
        <v>3230.43</v>
      </c>
      <c r="G4054" s="52">
        <v>3230.43</v>
      </c>
    </row>
    <row r="4055" spans="1:7" x14ac:dyDescent="0.25">
      <c r="A4055" s="61">
        <v>44524</v>
      </c>
      <c r="B4055" s="64" t="str">
        <f t="shared" si="113"/>
        <v>quarta-feira</v>
      </c>
      <c r="C4055" s="49">
        <v>5.3200000000000004E-2</v>
      </c>
      <c r="D4055" s="51">
        <v>5.4400000000000004E-2</v>
      </c>
      <c r="E4055" s="48">
        <v>3248.95</v>
      </c>
      <c r="F4055" s="48">
        <v>3237.18</v>
      </c>
      <c r="G4055" s="52">
        <v>3237.18</v>
      </c>
    </row>
    <row r="4056" spans="1:7" x14ac:dyDescent="0.25">
      <c r="A4056" s="61">
        <v>44525</v>
      </c>
      <c r="B4056" s="64" t="str">
        <f t="shared" si="113"/>
        <v>quinta-feira</v>
      </c>
      <c r="C4056" s="49">
        <v>5.16E-2</v>
      </c>
      <c r="D4056" s="51">
        <v>5.28E-2</v>
      </c>
      <c r="E4056" s="48">
        <v>3264.11</v>
      </c>
      <c r="F4056" s="48">
        <v>3252.3</v>
      </c>
      <c r="G4056" s="52">
        <v>3252.3</v>
      </c>
    </row>
    <row r="4057" spans="1:7" x14ac:dyDescent="0.25">
      <c r="A4057" s="61">
        <v>44526</v>
      </c>
      <c r="B4057" s="64" t="str">
        <f t="shared" si="113"/>
        <v>sexta-feira</v>
      </c>
      <c r="C4057" s="49">
        <v>5.2000000000000005E-2</v>
      </c>
      <c r="D4057" s="51">
        <v>5.3200000000000004E-2</v>
      </c>
      <c r="E4057" s="48">
        <v>3265.97</v>
      </c>
      <c r="F4057" s="48">
        <v>3251.75</v>
      </c>
      <c r="G4057" s="52">
        <v>3251.75</v>
      </c>
    </row>
    <row r="4058" spans="1:7" x14ac:dyDescent="0.25">
      <c r="A4058" s="61">
        <v>44529</v>
      </c>
      <c r="B4058" s="64" t="str">
        <f t="shared" si="113"/>
        <v>segunda-feira</v>
      </c>
      <c r="C4058" s="49">
        <v>5.16E-2</v>
      </c>
      <c r="D4058" s="51">
        <v>5.28E-2</v>
      </c>
      <c r="E4058" s="48">
        <v>3271.16</v>
      </c>
      <c r="F4058" s="48">
        <v>3259.26</v>
      </c>
      <c r="G4058" s="52">
        <v>3259.26</v>
      </c>
    </row>
    <row r="4059" spans="1:7" x14ac:dyDescent="0.25">
      <c r="A4059" s="61">
        <v>44530</v>
      </c>
      <c r="B4059" s="64" t="str">
        <f t="shared" si="113"/>
        <v>terça-feira</v>
      </c>
      <c r="C4059" s="49">
        <v>5.0499999999999996E-2</v>
      </c>
      <c r="D4059" s="51">
        <v>5.1699999999999996E-2</v>
      </c>
      <c r="E4059" s="48">
        <v>3282.24</v>
      </c>
      <c r="F4059" s="48">
        <v>3270.32</v>
      </c>
      <c r="G4059" s="52">
        <v>3270.32</v>
      </c>
    </row>
    <row r="4060" spans="1:7" x14ac:dyDescent="0.25">
      <c r="A4060" s="61">
        <v>44531</v>
      </c>
      <c r="B4060" s="64" t="str">
        <f t="shared" si="113"/>
        <v>quarta-feira</v>
      </c>
      <c r="C4060" s="49">
        <v>4.99E-2</v>
      </c>
      <c r="D4060" s="51">
        <v>5.1100000000000007E-2</v>
      </c>
      <c r="E4060" s="48">
        <v>3289.12</v>
      </c>
      <c r="F4060" s="48">
        <v>3277.19</v>
      </c>
      <c r="G4060" s="52">
        <v>3277.19</v>
      </c>
    </row>
    <row r="4061" spans="1:7" x14ac:dyDescent="0.25">
      <c r="A4061" s="61">
        <v>44532</v>
      </c>
      <c r="B4061" s="64" t="str">
        <f t="shared" si="113"/>
        <v>quinta-feira</v>
      </c>
      <c r="C4061" s="49">
        <v>5.0799999999999998E-2</v>
      </c>
      <c r="D4061" s="51">
        <v>5.2000000000000005E-2</v>
      </c>
      <c r="E4061" s="48">
        <v>3283.35</v>
      </c>
      <c r="F4061" s="48">
        <v>3271.45</v>
      </c>
      <c r="G4061" s="52">
        <v>3271.45</v>
      </c>
    </row>
    <row r="4062" spans="1:7" x14ac:dyDescent="0.25">
      <c r="A4062" s="61">
        <v>44533</v>
      </c>
      <c r="B4062" s="64" t="str">
        <f t="shared" si="113"/>
        <v>sexta-feira</v>
      </c>
      <c r="C4062" s="49">
        <v>4.9299999999999997E-2</v>
      </c>
      <c r="D4062" s="51">
        <v>5.0499999999999996E-2</v>
      </c>
      <c r="E4062" s="48">
        <v>3300.17</v>
      </c>
      <c r="F4062" s="48">
        <v>3285.88</v>
      </c>
      <c r="G4062" s="52">
        <v>3285.88</v>
      </c>
    </row>
    <row r="4063" spans="1:7" x14ac:dyDescent="0.25">
      <c r="A4063" s="61">
        <v>44536</v>
      </c>
      <c r="B4063" s="64" t="str">
        <f t="shared" si="113"/>
        <v>segunda-feira</v>
      </c>
      <c r="C4063" s="49">
        <v>4.9000000000000002E-2</v>
      </c>
      <c r="D4063" s="51">
        <v>5.0199999999999995E-2</v>
      </c>
      <c r="E4063" s="48">
        <v>3304.52</v>
      </c>
      <c r="F4063" s="48">
        <v>3292.58</v>
      </c>
      <c r="G4063" s="52">
        <v>3292.58</v>
      </c>
    </row>
    <row r="4064" spans="1:7" x14ac:dyDescent="0.25">
      <c r="A4064" s="61">
        <v>44537</v>
      </c>
      <c r="B4064" s="64" t="str">
        <f t="shared" si="113"/>
        <v>terça-feira</v>
      </c>
      <c r="C4064" s="49">
        <v>4.9599999999999998E-2</v>
      </c>
      <c r="D4064" s="51">
        <v>5.0799999999999998E-2</v>
      </c>
      <c r="E4064" s="48">
        <v>3301.27</v>
      </c>
      <c r="F4064" s="48">
        <v>3289.35</v>
      </c>
      <c r="G4064" s="52">
        <v>3289.35</v>
      </c>
    </row>
    <row r="4065" spans="1:7" x14ac:dyDescent="0.25">
      <c r="A4065" s="61">
        <v>44538</v>
      </c>
      <c r="B4065" s="64" t="str">
        <f t="shared" si="113"/>
        <v>quarta-feira</v>
      </c>
      <c r="C4065" s="49">
        <v>4.9599999999999998E-2</v>
      </c>
      <c r="D4065" s="51">
        <v>5.0799999999999998E-2</v>
      </c>
      <c r="E4065" s="48">
        <v>3303.08</v>
      </c>
      <c r="F4065" s="48">
        <v>3291.18</v>
      </c>
      <c r="G4065" s="52">
        <v>3291.18</v>
      </c>
    </row>
    <row r="4066" spans="1:7" x14ac:dyDescent="0.25">
      <c r="A4066" s="61">
        <v>44539</v>
      </c>
      <c r="B4066" s="64" t="str">
        <f t="shared" si="113"/>
        <v>quinta-feira</v>
      </c>
      <c r="C4066" s="49">
        <v>5.0300000000000004E-2</v>
      </c>
      <c r="D4066" s="51">
        <v>5.1500000000000004E-2</v>
      </c>
      <c r="E4066" s="48">
        <v>3299.02</v>
      </c>
      <c r="F4066" s="48">
        <v>3287.14</v>
      </c>
      <c r="G4066" s="52">
        <v>3287.14</v>
      </c>
    </row>
    <row r="4067" spans="1:7" x14ac:dyDescent="0.25">
      <c r="A4067" s="61">
        <v>44540</v>
      </c>
      <c r="B4067" s="64" t="str">
        <f t="shared" si="113"/>
        <v>sexta-feira</v>
      </c>
      <c r="C4067" s="49">
        <v>5.0300000000000004E-2</v>
      </c>
      <c r="D4067" s="51">
        <v>5.1500000000000004E-2</v>
      </c>
      <c r="E4067" s="48">
        <v>3299.24</v>
      </c>
      <c r="F4067" s="48">
        <v>3285.45</v>
      </c>
      <c r="G4067" s="52">
        <v>3285.45</v>
      </c>
    </row>
    <row r="4068" spans="1:7" x14ac:dyDescent="0.25">
      <c r="A4068" s="61">
        <v>44543</v>
      </c>
      <c r="B4068" s="64" t="str">
        <f t="shared" si="113"/>
        <v>segunda-feira</v>
      </c>
      <c r="C4068" s="49">
        <v>4.9500000000000002E-2</v>
      </c>
      <c r="D4068" s="51">
        <v>5.0700000000000002E-2</v>
      </c>
      <c r="E4068" s="48">
        <v>3307.63</v>
      </c>
      <c r="F4068" s="48">
        <v>3295.9</v>
      </c>
      <c r="G4068" s="52">
        <v>3295.9</v>
      </c>
    </row>
    <row r="4069" spans="1:7" x14ac:dyDescent="0.25">
      <c r="A4069" s="61">
        <v>44544</v>
      </c>
      <c r="B4069" s="64" t="str">
        <f t="shared" si="113"/>
        <v>terça-feira</v>
      </c>
      <c r="C4069" s="49">
        <v>5.0199999999999995E-2</v>
      </c>
      <c r="D4069" s="51">
        <v>5.1399999999999994E-2</v>
      </c>
      <c r="E4069" s="48">
        <v>3303.45</v>
      </c>
      <c r="F4069" s="48">
        <v>3291.74</v>
      </c>
      <c r="G4069" s="52">
        <v>3291.74</v>
      </c>
    </row>
    <row r="4070" spans="1:7" x14ac:dyDescent="0.25">
      <c r="A4070" s="61">
        <v>44545</v>
      </c>
      <c r="B4070" s="64" t="str">
        <f t="shared" si="113"/>
        <v>quarta-feira</v>
      </c>
      <c r="C4070" s="49">
        <v>5.1200000000000002E-2</v>
      </c>
      <c r="D4070" s="51">
        <v>5.2400000000000002E-2</v>
      </c>
      <c r="E4070" s="48">
        <v>3296.49</v>
      </c>
      <c r="F4070" s="48">
        <v>3285.12</v>
      </c>
      <c r="G4070" s="52">
        <v>3285.12</v>
      </c>
    </row>
    <row r="4071" spans="1:7" x14ac:dyDescent="0.25">
      <c r="A4071" s="61">
        <v>44546</v>
      </c>
      <c r="B4071" s="64" t="str">
        <f t="shared" si="113"/>
        <v>quinta-feira</v>
      </c>
      <c r="C4071" s="49">
        <v>5.0999999999999997E-2</v>
      </c>
      <c r="D4071" s="51">
        <v>5.2199999999999996E-2</v>
      </c>
      <c r="E4071" s="48">
        <v>3299.54</v>
      </c>
      <c r="F4071" s="48">
        <v>3288.18</v>
      </c>
      <c r="G4071" s="52">
        <v>3288.18</v>
      </c>
    </row>
    <row r="4072" spans="1:7" x14ac:dyDescent="0.25">
      <c r="A4072" s="61">
        <v>44547</v>
      </c>
      <c r="B4072" s="64" t="str">
        <f t="shared" si="113"/>
        <v>sexta-feira</v>
      </c>
      <c r="C4072" s="49">
        <v>5.2199999999999996E-2</v>
      </c>
      <c r="D4072" s="51">
        <v>5.3399999999999996E-2</v>
      </c>
      <c r="E4072" s="48">
        <v>3292.42</v>
      </c>
      <c r="F4072" s="48">
        <v>3279.64</v>
      </c>
      <c r="G4072" s="52">
        <v>3279.64</v>
      </c>
    </row>
    <row r="4073" spans="1:7" x14ac:dyDescent="0.25">
      <c r="A4073" s="61">
        <v>44550</v>
      </c>
      <c r="B4073" s="64" t="str">
        <f t="shared" si="113"/>
        <v>segunda-feira</v>
      </c>
      <c r="C4073" s="49">
        <v>5.33E-2</v>
      </c>
      <c r="D4073" s="51">
        <v>5.45E-2</v>
      </c>
      <c r="E4073" s="48">
        <v>3284.74</v>
      </c>
      <c r="F4073" s="48">
        <v>3273.45</v>
      </c>
      <c r="G4073" s="52">
        <v>3273.45</v>
      </c>
    </row>
    <row r="4074" spans="1:7" x14ac:dyDescent="0.25">
      <c r="A4074" s="61">
        <v>44551</v>
      </c>
      <c r="B4074" s="64" t="str">
        <f t="shared" si="113"/>
        <v>terça-feira</v>
      </c>
      <c r="C4074" s="49">
        <v>5.3099999999999994E-2</v>
      </c>
      <c r="D4074" s="51">
        <v>5.4299999999999994E-2</v>
      </c>
      <c r="E4074" s="48">
        <v>3287.79</v>
      </c>
      <c r="F4074" s="48">
        <v>3276.51</v>
      </c>
      <c r="G4074" s="52">
        <v>3276.51</v>
      </c>
    </row>
    <row r="4075" spans="1:7" x14ac:dyDescent="0.25">
      <c r="A4075" s="61">
        <v>44552</v>
      </c>
      <c r="B4075" s="64" t="str">
        <f t="shared" si="113"/>
        <v>quarta-feira</v>
      </c>
      <c r="C4075" s="49">
        <v>5.2499999999999998E-2</v>
      </c>
      <c r="D4075" s="51">
        <v>5.3699999999999998E-2</v>
      </c>
      <c r="E4075" s="48">
        <v>3294.14</v>
      </c>
      <c r="F4075" s="48">
        <v>3282.85</v>
      </c>
      <c r="G4075" s="52">
        <v>3282.85</v>
      </c>
    </row>
    <row r="4076" spans="1:7" x14ac:dyDescent="0.25">
      <c r="A4076" s="61">
        <v>44553</v>
      </c>
      <c r="B4076" s="64" t="str">
        <f t="shared" si="113"/>
        <v>quinta-feira</v>
      </c>
      <c r="C4076" s="49">
        <v>5.2000000000000005E-2</v>
      </c>
      <c r="D4076" s="51">
        <v>5.3200000000000004E-2</v>
      </c>
      <c r="E4076" s="48">
        <v>3302.52</v>
      </c>
      <c r="F4076" s="48">
        <v>3288.37</v>
      </c>
      <c r="G4076" s="52">
        <v>3288.37</v>
      </c>
    </row>
    <row r="4077" spans="1:7" x14ac:dyDescent="0.25">
      <c r="A4077" s="61">
        <v>44557</v>
      </c>
      <c r="B4077" s="64" t="str">
        <f t="shared" si="113"/>
        <v>segunda-feira</v>
      </c>
      <c r="C4077" s="49">
        <v>5.2400000000000002E-2</v>
      </c>
      <c r="D4077" s="51">
        <v>5.3600000000000002E-2</v>
      </c>
      <c r="E4077" s="48">
        <v>3299.66</v>
      </c>
      <c r="F4077" s="48">
        <v>3288.47</v>
      </c>
      <c r="G4077" s="52">
        <v>3288.47</v>
      </c>
    </row>
    <row r="4078" spans="1:7" x14ac:dyDescent="0.25">
      <c r="A4078" s="61">
        <v>44558</v>
      </c>
      <c r="B4078" s="64" t="str">
        <f t="shared" si="113"/>
        <v>terça-feira</v>
      </c>
      <c r="C4078" s="49">
        <v>5.1699999999999996E-2</v>
      </c>
      <c r="D4078" s="51">
        <v>5.2900000000000003E-2</v>
      </c>
      <c r="E4078" s="48">
        <v>3306.74</v>
      </c>
      <c r="F4078" s="48">
        <v>3295.55</v>
      </c>
      <c r="G4078" s="52">
        <v>3295.55</v>
      </c>
    </row>
    <row r="4079" spans="1:7" x14ac:dyDescent="0.25">
      <c r="A4079" s="61">
        <v>44559</v>
      </c>
      <c r="B4079" s="64" t="str">
        <f t="shared" si="113"/>
        <v>quarta-feira</v>
      </c>
      <c r="C4079" s="49">
        <v>5.2000000000000005E-2</v>
      </c>
      <c r="D4079" s="51">
        <v>5.3200000000000004E-2</v>
      </c>
      <c r="E4079" s="48">
        <v>3305.6</v>
      </c>
      <c r="F4079" s="48">
        <v>3294.42</v>
      </c>
      <c r="G4079" s="52">
        <v>3294.42</v>
      </c>
    </row>
    <row r="4080" spans="1:7" x14ac:dyDescent="0.25">
      <c r="A4080" s="61">
        <v>44560</v>
      </c>
      <c r="B4080" s="64" t="str">
        <f t="shared" si="113"/>
        <v>quinta-feira</v>
      </c>
      <c r="C4080" s="49">
        <v>5.21E-2</v>
      </c>
      <c r="D4080" s="51">
        <v>5.33E-2</v>
      </c>
      <c r="E4080" s="48">
        <v>3308.75</v>
      </c>
      <c r="F4080" s="48">
        <v>3294.94</v>
      </c>
      <c r="G4080" s="52">
        <v>3294.94</v>
      </c>
    </row>
    <row r="4081" spans="1:7" x14ac:dyDescent="0.25">
      <c r="A4081" s="61">
        <v>44564</v>
      </c>
      <c r="B4081" s="64" t="str">
        <f t="shared" si="113"/>
        <v>segunda-feira</v>
      </c>
      <c r="C4081" s="49">
        <v>5.1799999999999999E-2</v>
      </c>
      <c r="D4081" s="51">
        <v>5.2999999999999999E-2</v>
      </c>
      <c r="E4081" s="48">
        <v>3312.53</v>
      </c>
      <c r="F4081" s="48">
        <v>3301.38</v>
      </c>
      <c r="G4081" s="52">
        <v>3301.38</v>
      </c>
    </row>
    <row r="4082" spans="1:7" x14ac:dyDescent="0.25">
      <c r="A4082" s="61">
        <v>44565</v>
      </c>
      <c r="B4082" s="64" t="str">
        <f t="shared" si="113"/>
        <v>terça-feira</v>
      </c>
      <c r="C4082" s="49">
        <v>5.1799999999999999E-2</v>
      </c>
      <c r="D4082" s="51">
        <v>5.2999999999999999E-2</v>
      </c>
      <c r="E4082" s="48">
        <v>3313.86</v>
      </c>
      <c r="F4082" s="48">
        <v>3302.72</v>
      </c>
      <c r="G4082" s="52">
        <v>3302.72</v>
      </c>
    </row>
    <row r="4083" spans="1:7" x14ac:dyDescent="0.25">
      <c r="A4083" s="61">
        <v>44566</v>
      </c>
      <c r="B4083" s="64" t="str">
        <f t="shared" si="113"/>
        <v>quarta-feira</v>
      </c>
      <c r="C4083" s="49">
        <v>5.33E-2</v>
      </c>
      <c r="D4083" s="51">
        <v>5.45E-2</v>
      </c>
      <c r="E4083" s="48">
        <v>3302.94</v>
      </c>
      <c r="F4083" s="48">
        <v>3291.85</v>
      </c>
      <c r="G4083" s="52">
        <v>3291.85</v>
      </c>
    </row>
    <row r="4084" spans="1:7" x14ac:dyDescent="0.25">
      <c r="A4084" s="61">
        <v>44567</v>
      </c>
      <c r="B4084" s="64" t="str">
        <f t="shared" si="113"/>
        <v>quinta-feira</v>
      </c>
      <c r="C4084" s="49">
        <v>5.4900000000000004E-2</v>
      </c>
      <c r="D4084" s="51">
        <v>5.6100000000000004E-2</v>
      </c>
      <c r="E4084" s="48">
        <v>3291.31</v>
      </c>
      <c r="F4084" s="48">
        <v>3280.27</v>
      </c>
      <c r="G4084" s="52">
        <v>3280.27</v>
      </c>
    </row>
    <row r="4085" spans="1:7" x14ac:dyDescent="0.25">
      <c r="A4085" s="61">
        <v>44568</v>
      </c>
      <c r="B4085" s="64" t="str">
        <f t="shared" si="113"/>
        <v>sexta-feira</v>
      </c>
      <c r="C4085" s="49">
        <v>5.4699999999999999E-2</v>
      </c>
      <c r="D4085" s="51">
        <v>5.5899999999999998E-2</v>
      </c>
      <c r="E4085" s="48">
        <v>3295.6</v>
      </c>
      <c r="F4085" s="48">
        <v>3283.24</v>
      </c>
      <c r="G4085" s="52">
        <v>3283.24</v>
      </c>
    </row>
    <row r="4086" spans="1:7" x14ac:dyDescent="0.25">
      <c r="A4086" s="61">
        <v>44571</v>
      </c>
      <c r="B4086" s="64" t="str">
        <f t="shared" si="113"/>
        <v>segunda-feira</v>
      </c>
      <c r="C4086" s="49">
        <v>5.5599999999999997E-2</v>
      </c>
      <c r="D4086" s="51">
        <v>5.6799999999999996E-2</v>
      </c>
      <c r="E4086" s="48">
        <v>3289.69</v>
      </c>
      <c r="F4086" s="48">
        <v>3278.68</v>
      </c>
      <c r="G4086" s="52">
        <v>3278.68</v>
      </c>
    </row>
    <row r="4087" spans="1:7" x14ac:dyDescent="0.25">
      <c r="A4087" s="61">
        <v>44572</v>
      </c>
      <c r="B4087" s="64" t="str">
        <f t="shared" si="113"/>
        <v>terça-feira</v>
      </c>
      <c r="C4087" s="49">
        <v>5.5899999999999998E-2</v>
      </c>
      <c r="D4087" s="51">
        <v>5.7099999999999998E-2</v>
      </c>
      <c r="E4087" s="48">
        <v>3291.89</v>
      </c>
      <c r="F4087" s="48">
        <v>3280.77</v>
      </c>
      <c r="G4087" s="52">
        <v>3280.77</v>
      </c>
    </row>
    <row r="4088" spans="1:7" x14ac:dyDescent="0.25">
      <c r="A4088" s="61">
        <v>44573</v>
      </c>
      <c r="B4088" s="64" t="str">
        <f t="shared" si="113"/>
        <v>quarta-feira</v>
      </c>
      <c r="C4088" s="49">
        <v>5.5800000000000002E-2</v>
      </c>
      <c r="D4088" s="51">
        <v>5.7000000000000002E-2</v>
      </c>
      <c r="E4088" s="48">
        <v>3294.18</v>
      </c>
      <c r="F4088" s="48">
        <v>3283.06</v>
      </c>
      <c r="G4088" s="52">
        <v>3283.06</v>
      </c>
    </row>
    <row r="4089" spans="1:7" x14ac:dyDescent="0.25">
      <c r="A4089" s="61">
        <v>44574</v>
      </c>
      <c r="B4089" s="64" t="str">
        <f t="shared" si="113"/>
        <v>quinta-feira</v>
      </c>
      <c r="C4089" s="49">
        <v>5.5099999999999996E-2</v>
      </c>
      <c r="D4089" s="51">
        <v>5.6299999999999996E-2</v>
      </c>
      <c r="E4089" s="48">
        <v>3301.29</v>
      </c>
      <c r="F4089" s="48">
        <v>3290.16</v>
      </c>
      <c r="G4089" s="52">
        <v>3290.16</v>
      </c>
    </row>
    <row r="4090" spans="1:7" x14ac:dyDescent="0.25">
      <c r="A4090" s="61">
        <v>44575</v>
      </c>
      <c r="B4090" s="64" t="str">
        <f t="shared" si="113"/>
        <v>sexta-feira</v>
      </c>
      <c r="C4090" s="49">
        <v>5.5E-2</v>
      </c>
      <c r="D4090" s="51">
        <v>5.62E-2</v>
      </c>
      <c r="E4090" s="48">
        <v>3304.52</v>
      </c>
      <c r="F4090" s="48">
        <v>3292.46</v>
      </c>
      <c r="G4090" s="52">
        <v>3292.46</v>
      </c>
    </row>
    <row r="4091" spans="1:7" x14ac:dyDescent="0.25">
      <c r="A4091" s="61">
        <v>44578</v>
      </c>
      <c r="B4091" s="64" t="str">
        <f t="shared" ref="B4091:B4134" si="114">TEXT(A4091,"dddd")</f>
        <v>segunda-feira</v>
      </c>
      <c r="C4091" s="49">
        <v>5.5300000000000002E-2</v>
      </c>
      <c r="D4091" s="51">
        <v>5.6500000000000002E-2</v>
      </c>
      <c r="E4091" s="48">
        <v>3303.3</v>
      </c>
      <c r="F4091" s="48">
        <v>3292.49</v>
      </c>
      <c r="G4091" s="52">
        <v>3292.49</v>
      </c>
    </row>
    <row r="4092" spans="1:7" x14ac:dyDescent="0.25">
      <c r="A4092" s="61">
        <v>44579</v>
      </c>
      <c r="B4092" s="64" t="str">
        <f t="shared" si="114"/>
        <v>terça-feira</v>
      </c>
      <c r="C4092" s="49">
        <v>5.5899999999999998E-2</v>
      </c>
      <c r="D4092" s="51">
        <v>5.7099999999999998E-2</v>
      </c>
      <c r="E4092" s="48">
        <v>3299.68</v>
      </c>
      <c r="F4092" s="48">
        <v>3288.9</v>
      </c>
      <c r="G4092" s="52">
        <v>3288.9</v>
      </c>
    </row>
    <row r="4093" spans="1:7" x14ac:dyDescent="0.25">
      <c r="A4093" s="61">
        <v>44580</v>
      </c>
      <c r="B4093" s="64" t="str">
        <f t="shared" si="114"/>
        <v>quarta-feira</v>
      </c>
      <c r="C4093" s="49">
        <v>5.62E-2</v>
      </c>
      <c r="D4093" s="51">
        <v>5.74E-2</v>
      </c>
      <c r="E4093" s="48">
        <v>3298.47</v>
      </c>
      <c r="F4093" s="48">
        <v>3287.71</v>
      </c>
      <c r="G4093" s="52">
        <v>3287.71</v>
      </c>
    </row>
    <row r="4094" spans="1:7" x14ac:dyDescent="0.25">
      <c r="A4094" s="61">
        <v>44581</v>
      </c>
      <c r="B4094" s="64" t="str">
        <f t="shared" si="114"/>
        <v>quinta-feira</v>
      </c>
      <c r="C4094" s="49">
        <v>5.45E-2</v>
      </c>
      <c r="D4094" s="51">
        <v>5.57E-2</v>
      </c>
      <c r="E4094" s="48">
        <v>3313.26</v>
      </c>
      <c r="F4094" s="48">
        <v>3302.47</v>
      </c>
      <c r="G4094" s="52">
        <v>3302.47</v>
      </c>
    </row>
    <row r="4095" spans="1:7" x14ac:dyDescent="0.25">
      <c r="A4095" s="61">
        <v>44582</v>
      </c>
      <c r="B4095" s="64" t="str">
        <f t="shared" si="114"/>
        <v>sexta-feira</v>
      </c>
      <c r="C4095" s="49">
        <v>5.5300000000000002E-2</v>
      </c>
      <c r="D4095" s="51">
        <v>5.6500000000000002E-2</v>
      </c>
      <c r="E4095" s="48">
        <v>3309</v>
      </c>
      <c r="F4095" s="48">
        <v>3297.28</v>
      </c>
      <c r="G4095" s="52">
        <v>3297.28</v>
      </c>
    </row>
    <row r="4096" spans="1:7" x14ac:dyDescent="0.25">
      <c r="A4096" s="61">
        <v>44585</v>
      </c>
      <c r="B4096" s="64" t="str">
        <f t="shared" si="114"/>
        <v>segunda-feira</v>
      </c>
      <c r="C4096" s="49">
        <v>5.45E-2</v>
      </c>
      <c r="D4096" s="51">
        <v>5.57E-2</v>
      </c>
      <c r="E4096" s="48">
        <v>3316.57</v>
      </c>
      <c r="F4096" s="48">
        <v>3305.8</v>
      </c>
      <c r="G4096" s="52">
        <v>3305.8</v>
      </c>
    </row>
    <row r="4097" spans="1:7" x14ac:dyDescent="0.25">
      <c r="A4097" s="61">
        <v>44586</v>
      </c>
      <c r="B4097" s="64" t="str">
        <f t="shared" si="114"/>
        <v>terça-feira</v>
      </c>
      <c r="C4097" s="49">
        <v>5.3800000000000001E-2</v>
      </c>
      <c r="D4097" s="51">
        <v>5.5E-2</v>
      </c>
      <c r="E4097" s="48">
        <v>3323.35</v>
      </c>
      <c r="F4097" s="48">
        <v>3312.58</v>
      </c>
      <c r="G4097" s="52">
        <v>3312.58</v>
      </c>
    </row>
    <row r="4098" spans="1:7" x14ac:dyDescent="0.25">
      <c r="A4098" s="61">
        <v>44587</v>
      </c>
      <c r="B4098" s="64" t="str">
        <f t="shared" si="114"/>
        <v>quarta-feira</v>
      </c>
      <c r="C4098" s="49">
        <v>5.4600000000000003E-2</v>
      </c>
      <c r="D4098" s="51">
        <v>5.5800000000000002E-2</v>
      </c>
      <c r="E4098" s="48">
        <v>3318.13</v>
      </c>
      <c r="F4098" s="48">
        <v>3307.39</v>
      </c>
      <c r="G4098" s="52">
        <v>3307.39</v>
      </c>
    </row>
    <row r="4099" spans="1:7" x14ac:dyDescent="0.25">
      <c r="A4099" s="61">
        <v>44588</v>
      </c>
      <c r="B4099" s="64" t="str">
        <f t="shared" si="114"/>
        <v>quinta-feira</v>
      </c>
      <c r="C4099" s="49">
        <v>5.5E-2</v>
      </c>
      <c r="D4099" s="51">
        <v>5.62E-2</v>
      </c>
      <c r="E4099" s="48">
        <v>3317.51</v>
      </c>
      <c r="F4099" s="48">
        <v>3306.68</v>
      </c>
      <c r="G4099" s="52">
        <v>3306.68</v>
      </c>
    </row>
    <row r="4100" spans="1:7" x14ac:dyDescent="0.25">
      <c r="A4100" s="61">
        <v>44589</v>
      </c>
      <c r="B4100" s="64" t="str">
        <f t="shared" si="114"/>
        <v>sexta-feira</v>
      </c>
      <c r="C4100" s="49">
        <v>5.5999999999999994E-2</v>
      </c>
      <c r="D4100" s="51">
        <v>5.7200000000000001E-2</v>
      </c>
      <c r="E4100" s="48">
        <v>3312.04</v>
      </c>
      <c r="F4100" s="48">
        <v>3300.06</v>
      </c>
      <c r="G4100" s="52">
        <v>3300.06</v>
      </c>
    </row>
    <row r="4101" spans="1:7" x14ac:dyDescent="0.25">
      <c r="A4101" s="61">
        <v>44592</v>
      </c>
      <c r="B4101" s="64" t="str">
        <f t="shared" si="114"/>
        <v>segunda-feira</v>
      </c>
      <c r="C4101" s="49">
        <v>5.6399999999999999E-2</v>
      </c>
      <c r="D4101" s="51">
        <v>5.7599999999999998E-2</v>
      </c>
      <c r="E4101" s="48">
        <v>3310.18</v>
      </c>
      <c r="F4101" s="48">
        <v>3299.39</v>
      </c>
      <c r="G4101" s="52">
        <v>3299.39</v>
      </c>
    </row>
    <row r="4102" spans="1:7" x14ac:dyDescent="0.25">
      <c r="A4102" s="61">
        <v>44593</v>
      </c>
      <c r="B4102" s="64" t="str">
        <f t="shared" si="114"/>
        <v>terça-feira</v>
      </c>
      <c r="C4102" s="49">
        <v>5.6100000000000004E-2</v>
      </c>
      <c r="D4102" s="51">
        <v>5.7300000000000004E-2</v>
      </c>
      <c r="E4102" s="48">
        <v>3313.85</v>
      </c>
      <c r="F4102" s="48">
        <v>3303.07</v>
      </c>
      <c r="G4102" s="52">
        <v>3303.07</v>
      </c>
    </row>
    <row r="4103" spans="1:7" x14ac:dyDescent="0.25">
      <c r="A4103" s="61">
        <v>44594</v>
      </c>
      <c r="B4103" s="64" t="str">
        <f t="shared" si="114"/>
        <v>quarta-feira</v>
      </c>
      <c r="C4103" s="49">
        <v>5.5599999999999997E-2</v>
      </c>
      <c r="D4103" s="51">
        <v>5.6799999999999996E-2</v>
      </c>
      <c r="E4103" s="48">
        <v>3319.11</v>
      </c>
      <c r="F4103" s="48">
        <v>3308.32</v>
      </c>
      <c r="G4103" s="52">
        <v>3308.32</v>
      </c>
    </row>
    <row r="4104" spans="1:7" x14ac:dyDescent="0.25">
      <c r="A4104" s="61">
        <v>44595</v>
      </c>
      <c r="B4104" s="64" t="str">
        <f t="shared" si="114"/>
        <v>quinta-feira</v>
      </c>
      <c r="C4104" s="49">
        <v>5.4299999999999994E-2</v>
      </c>
      <c r="D4104" s="51">
        <v>5.5500000000000001E-2</v>
      </c>
      <c r="E4104" s="48">
        <v>3330.7</v>
      </c>
      <c r="F4104" s="48">
        <v>3319.9</v>
      </c>
      <c r="G4104" s="52">
        <v>3319.9</v>
      </c>
    </row>
    <row r="4105" spans="1:7" x14ac:dyDescent="0.25">
      <c r="A4105" s="61">
        <v>44596</v>
      </c>
      <c r="B4105" s="64" t="str">
        <f t="shared" si="114"/>
        <v>sexta-feira</v>
      </c>
      <c r="C4105" s="49">
        <v>5.3399999999999996E-2</v>
      </c>
      <c r="D4105" s="51">
        <v>5.4600000000000003E-2</v>
      </c>
      <c r="E4105" s="48">
        <v>3340.32</v>
      </c>
      <c r="F4105" s="48">
        <v>3328.32</v>
      </c>
      <c r="G4105" s="52">
        <v>3328.32</v>
      </c>
    </row>
    <row r="4106" spans="1:7" x14ac:dyDescent="0.25">
      <c r="A4106" s="61">
        <v>44599</v>
      </c>
      <c r="B4106" s="64" t="str">
        <f t="shared" si="114"/>
        <v>segunda-feira</v>
      </c>
      <c r="C4106" s="49">
        <v>5.4199999999999998E-2</v>
      </c>
      <c r="D4106" s="51">
        <v>5.5399999999999998E-2</v>
      </c>
      <c r="E4106" s="48">
        <v>3335.25</v>
      </c>
      <c r="F4106" s="48">
        <v>3324.47</v>
      </c>
      <c r="G4106" s="52">
        <v>3324.47</v>
      </c>
    </row>
    <row r="4107" spans="1:7" x14ac:dyDescent="0.25">
      <c r="A4107" s="61">
        <v>44600</v>
      </c>
      <c r="B4107" s="64" t="str">
        <f t="shared" si="114"/>
        <v>terça-feira</v>
      </c>
      <c r="C4107" s="49">
        <v>5.4400000000000004E-2</v>
      </c>
      <c r="D4107" s="51">
        <v>5.5599999999999997E-2</v>
      </c>
      <c r="E4107" s="48">
        <v>3334.96</v>
      </c>
      <c r="F4107" s="48">
        <v>3324.19</v>
      </c>
      <c r="G4107" s="52">
        <v>3324.19</v>
      </c>
    </row>
    <row r="4108" spans="1:7" x14ac:dyDescent="0.25">
      <c r="A4108" s="61">
        <v>44601</v>
      </c>
      <c r="B4108" s="64" t="str">
        <f t="shared" si="114"/>
        <v>quarta-feira</v>
      </c>
      <c r="C4108" s="49">
        <v>5.45E-2</v>
      </c>
      <c r="D4108" s="51">
        <v>5.57E-2</v>
      </c>
      <c r="E4108" s="48">
        <v>3335.18</v>
      </c>
      <c r="F4108" s="48">
        <v>3324.44</v>
      </c>
      <c r="G4108" s="52">
        <v>3324.44</v>
      </c>
    </row>
    <row r="4109" spans="1:7" x14ac:dyDescent="0.25">
      <c r="A4109" s="61">
        <v>44602</v>
      </c>
      <c r="B4109" s="64" t="str">
        <f t="shared" si="114"/>
        <v>quinta-feira</v>
      </c>
      <c r="C4109" s="49">
        <v>5.6299999999999996E-2</v>
      </c>
      <c r="D4109" s="51">
        <v>5.7500000000000002E-2</v>
      </c>
      <c r="E4109" s="48">
        <v>3322.31</v>
      </c>
      <c r="F4109" s="48">
        <v>3311.62</v>
      </c>
      <c r="G4109" s="52">
        <v>3311.62</v>
      </c>
    </row>
    <row r="4110" spans="1:7" x14ac:dyDescent="0.25">
      <c r="A4110" s="61">
        <v>44603</v>
      </c>
      <c r="B4110" s="64" t="str">
        <f t="shared" si="114"/>
        <v>sexta-feira</v>
      </c>
      <c r="C4110" s="49">
        <v>5.62E-2</v>
      </c>
      <c r="D4110" s="51">
        <v>5.74E-2</v>
      </c>
      <c r="E4110" s="48">
        <v>3325.55</v>
      </c>
      <c r="F4110" s="48">
        <v>3313.71</v>
      </c>
      <c r="G4110" s="52">
        <v>3313.71</v>
      </c>
    </row>
    <row r="4111" spans="1:7" x14ac:dyDescent="0.25">
      <c r="A4111" s="61">
        <v>44606</v>
      </c>
      <c r="B4111" s="64" t="str">
        <f t="shared" si="114"/>
        <v>segunda-feira</v>
      </c>
      <c r="C4111" s="49">
        <v>5.67E-2</v>
      </c>
      <c r="D4111" s="51">
        <v>5.79E-2</v>
      </c>
      <c r="E4111" s="48">
        <v>3322.94</v>
      </c>
      <c r="F4111" s="48">
        <v>3312.27</v>
      </c>
      <c r="G4111" s="52">
        <v>3312.27</v>
      </c>
    </row>
    <row r="4112" spans="1:7" x14ac:dyDescent="0.25">
      <c r="A4112" s="61">
        <v>44607</v>
      </c>
      <c r="B4112" s="64" t="str">
        <f t="shared" si="114"/>
        <v>terça-feira</v>
      </c>
      <c r="C4112" s="49">
        <v>5.5999999999999994E-2</v>
      </c>
      <c r="D4112" s="51">
        <v>5.7200000000000001E-2</v>
      </c>
      <c r="E4112" s="48">
        <v>3330.19</v>
      </c>
      <c r="F4112" s="48">
        <v>3319.04</v>
      </c>
      <c r="G4112" s="52">
        <v>3319.04</v>
      </c>
    </row>
    <row r="4113" spans="1:7" x14ac:dyDescent="0.25">
      <c r="A4113" s="61">
        <v>44608</v>
      </c>
      <c r="B4113" s="64" t="str">
        <f t="shared" si="114"/>
        <v>quarta-feira</v>
      </c>
      <c r="C4113" s="49">
        <v>5.5099999999999996E-2</v>
      </c>
      <c r="D4113" s="51">
        <v>5.6299999999999996E-2</v>
      </c>
      <c r="E4113" s="48">
        <v>3339.01</v>
      </c>
      <c r="F4113" s="48">
        <v>3327.84</v>
      </c>
      <c r="G4113" s="52">
        <v>3327.84</v>
      </c>
    </row>
    <row r="4114" spans="1:7" x14ac:dyDescent="0.25">
      <c r="A4114" s="61">
        <v>44609</v>
      </c>
      <c r="B4114" s="64" t="str">
        <f t="shared" si="114"/>
        <v>quinta-feira</v>
      </c>
      <c r="C4114" s="49">
        <v>5.5599999999999997E-2</v>
      </c>
      <c r="D4114" s="51">
        <v>5.6799999999999996E-2</v>
      </c>
      <c r="E4114" s="48">
        <v>3336.87</v>
      </c>
      <c r="F4114" s="48">
        <v>3325.73</v>
      </c>
      <c r="G4114" s="52">
        <v>3325.73</v>
      </c>
    </row>
    <row r="4115" spans="1:7" x14ac:dyDescent="0.25">
      <c r="A4115" s="61">
        <v>44610</v>
      </c>
      <c r="B4115" s="64" t="str">
        <f t="shared" si="114"/>
        <v>sexta-feira</v>
      </c>
      <c r="C4115" s="49">
        <v>5.6100000000000004E-2</v>
      </c>
      <c r="D4115" s="51">
        <v>5.7300000000000004E-2</v>
      </c>
      <c r="E4115" s="48">
        <v>3336.85</v>
      </c>
      <c r="F4115" s="48">
        <v>3323.62</v>
      </c>
      <c r="G4115" s="52">
        <v>3323.62</v>
      </c>
    </row>
    <row r="4116" spans="1:7" x14ac:dyDescent="0.25">
      <c r="A4116" s="61">
        <v>44613</v>
      </c>
      <c r="B4116" s="64" t="str">
        <f t="shared" si="114"/>
        <v>segunda-feira</v>
      </c>
      <c r="C4116" s="49">
        <v>5.6399999999999999E-2</v>
      </c>
      <c r="D4116" s="51">
        <v>5.7599999999999998E-2</v>
      </c>
      <c r="E4116" s="48">
        <v>3336.29</v>
      </c>
      <c r="F4116" s="48">
        <v>3325.18</v>
      </c>
      <c r="G4116" s="52">
        <v>3325.18</v>
      </c>
    </row>
    <row r="4117" spans="1:7" x14ac:dyDescent="0.25">
      <c r="A4117" s="61">
        <v>44614</v>
      </c>
      <c r="B4117" s="64" t="str">
        <f t="shared" si="114"/>
        <v>terça-feira</v>
      </c>
      <c r="C4117" s="49">
        <v>5.6500000000000002E-2</v>
      </c>
      <c r="D4117" s="51">
        <v>5.7699999999999994E-2</v>
      </c>
      <c r="E4117" s="48">
        <v>3337.3</v>
      </c>
      <c r="F4117" s="48">
        <v>3326.2</v>
      </c>
      <c r="G4117" s="52">
        <v>3326.2</v>
      </c>
    </row>
    <row r="4118" spans="1:7" x14ac:dyDescent="0.25">
      <c r="A4118" s="61">
        <v>44615</v>
      </c>
      <c r="B4118" s="64" t="str">
        <f t="shared" si="114"/>
        <v>quarta-feira</v>
      </c>
      <c r="C4118" s="49">
        <v>5.7300000000000004E-2</v>
      </c>
      <c r="D4118" s="51">
        <v>5.8499999999999996E-2</v>
      </c>
      <c r="E4118" s="48">
        <v>3332.88</v>
      </c>
      <c r="F4118" s="48">
        <v>3321.81</v>
      </c>
      <c r="G4118" s="52">
        <v>3321.81</v>
      </c>
    </row>
    <row r="4119" spans="1:7" x14ac:dyDescent="0.25">
      <c r="A4119" s="61">
        <v>44616</v>
      </c>
      <c r="B4119" s="64" t="str">
        <f t="shared" si="114"/>
        <v>quinta-feira</v>
      </c>
      <c r="C4119" s="49">
        <v>5.7099999999999998E-2</v>
      </c>
      <c r="D4119" s="51">
        <v>5.8299999999999998E-2</v>
      </c>
      <c r="E4119" s="48">
        <v>3336.81</v>
      </c>
      <c r="F4119" s="48">
        <v>3325.68</v>
      </c>
      <c r="G4119" s="52">
        <v>3325.68</v>
      </c>
    </row>
    <row r="4120" spans="1:7" x14ac:dyDescent="0.25">
      <c r="A4120" s="61">
        <v>44617</v>
      </c>
      <c r="B4120" s="64" t="str">
        <f t="shared" si="114"/>
        <v>sexta-feira</v>
      </c>
      <c r="C4120" s="49">
        <v>5.6399999999999999E-2</v>
      </c>
      <c r="D4120" s="51">
        <v>5.7599999999999998E-2</v>
      </c>
      <c r="E4120" s="48">
        <v>3348.55</v>
      </c>
      <c r="F4120" s="48">
        <v>3332.94</v>
      </c>
      <c r="G4120" s="52">
        <v>3332.94</v>
      </c>
    </row>
    <row r="4121" spans="1:7" x14ac:dyDescent="0.25">
      <c r="A4121" s="61">
        <v>44622</v>
      </c>
      <c r="B4121" s="64" t="str">
        <f t="shared" si="114"/>
        <v>quarta-feira</v>
      </c>
      <c r="C4121" s="49">
        <v>5.7500000000000002E-2</v>
      </c>
      <c r="D4121" s="51">
        <v>5.8700000000000002E-2</v>
      </c>
      <c r="E4121" s="48">
        <v>3341.89</v>
      </c>
      <c r="F4121" s="48">
        <v>3330.77</v>
      </c>
      <c r="G4121" s="52">
        <v>3330.77</v>
      </c>
    </row>
    <row r="4122" spans="1:7" x14ac:dyDescent="0.25">
      <c r="A4122" s="61">
        <v>44623</v>
      </c>
      <c r="B4122" s="64" t="str">
        <f t="shared" si="114"/>
        <v>quinta-feira</v>
      </c>
      <c r="C4122" s="49">
        <v>5.7500000000000002E-2</v>
      </c>
      <c r="D4122" s="51">
        <v>5.8700000000000002E-2</v>
      </c>
      <c r="E4122" s="48">
        <v>3343.75</v>
      </c>
      <c r="F4122" s="48">
        <v>3332.64</v>
      </c>
      <c r="G4122" s="52">
        <v>3332.64</v>
      </c>
    </row>
    <row r="4123" spans="1:7" x14ac:dyDescent="0.25">
      <c r="A4123" s="61">
        <v>44624</v>
      </c>
      <c r="B4123" s="64" t="str">
        <f t="shared" si="114"/>
        <v>sexta-feira</v>
      </c>
      <c r="C4123" s="49">
        <v>5.7699999999999994E-2</v>
      </c>
      <c r="D4123" s="51">
        <v>5.8899999999999994E-2</v>
      </c>
      <c r="E4123" s="48">
        <v>3346.3</v>
      </c>
      <c r="F4123" s="48">
        <v>3332.97</v>
      </c>
      <c r="G4123" s="52">
        <v>3332.97</v>
      </c>
    </row>
    <row r="4124" spans="1:7" x14ac:dyDescent="0.25">
      <c r="A4124" s="61">
        <v>44627</v>
      </c>
      <c r="B4124" s="64" t="str">
        <f t="shared" si="114"/>
        <v>segunda-feira</v>
      </c>
      <c r="C4124" s="49">
        <v>5.8799999999999998E-2</v>
      </c>
      <c r="D4124" s="51">
        <v>0.06</v>
      </c>
      <c r="E4124" s="48">
        <v>3339.71</v>
      </c>
      <c r="F4124" s="48">
        <v>3328.64</v>
      </c>
      <c r="G4124" s="52">
        <v>3328.64</v>
      </c>
    </row>
    <row r="4125" spans="1:7" x14ac:dyDescent="0.25">
      <c r="A4125" s="61">
        <v>44628</v>
      </c>
      <c r="B4125" s="64" t="str">
        <f t="shared" si="114"/>
        <v>terça-feira</v>
      </c>
      <c r="C4125" s="49">
        <v>5.8899999999999994E-2</v>
      </c>
      <c r="D4125" s="51">
        <v>6.0100000000000001E-2</v>
      </c>
      <c r="E4125" s="48">
        <v>3340.82</v>
      </c>
      <c r="F4125" s="48">
        <v>3329.76</v>
      </c>
      <c r="G4125" s="52">
        <v>3329.76</v>
      </c>
    </row>
    <row r="4126" spans="1:7" x14ac:dyDescent="0.25">
      <c r="A4126" s="61">
        <v>44629</v>
      </c>
      <c r="B4126" s="64" t="str">
        <f t="shared" si="114"/>
        <v>quarta-feira</v>
      </c>
      <c r="C4126" s="49">
        <v>5.7200000000000001E-2</v>
      </c>
      <c r="D4126" s="51">
        <v>5.8400000000000001E-2</v>
      </c>
      <c r="E4126" s="48">
        <v>3355.74</v>
      </c>
      <c r="F4126" s="48">
        <v>3344.65</v>
      </c>
      <c r="G4126" s="52">
        <v>3344.65</v>
      </c>
    </row>
    <row r="4127" spans="1:7" x14ac:dyDescent="0.25">
      <c r="A4127" s="61">
        <v>44630</v>
      </c>
      <c r="B4127" s="64" t="str">
        <f t="shared" si="114"/>
        <v>quinta-feira</v>
      </c>
      <c r="C4127" s="49">
        <v>5.7599999999999998E-2</v>
      </c>
      <c r="D4127" s="51">
        <v>5.8799999999999998E-2</v>
      </c>
      <c r="E4127" s="48">
        <v>3354.53</v>
      </c>
      <c r="F4127" s="48">
        <v>3343.46</v>
      </c>
      <c r="G4127" s="52">
        <v>3343.46</v>
      </c>
    </row>
    <row r="4128" spans="1:7" x14ac:dyDescent="0.25">
      <c r="A4128" s="61">
        <v>44631</v>
      </c>
      <c r="B4128" s="64" t="str">
        <f t="shared" si="114"/>
        <v>sexta-feira</v>
      </c>
      <c r="C4128" s="49">
        <v>5.7200000000000001E-2</v>
      </c>
      <c r="D4128" s="51">
        <v>5.8400000000000001E-2</v>
      </c>
      <c r="E4128" s="48">
        <v>3363.96</v>
      </c>
      <c r="F4128" s="48">
        <v>3350.39</v>
      </c>
      <c r="G4128" s="52">
        <v>3350.39</v>
      </c>
    </row>
    <row r="4129" spans="1:7" x14ac:dyDescent="0.25">
      <c r="A4129" s="61">
        <v>44634</v>
      </c>
      <c r="B4129" s="64" t="str">
        <f t="shared" si="114"/>
        <v>segunda-feira</v>
      </c>
      <c r="C4129" s="49">
        <v>5.8099999999999999E-2</v>
      </c>
      <c r="D4129" s="51">
        <v>5.9299999999999999E-2</v>
      </c>
      <c r="E4129" s="48">
        <v>3359.01</v>
      </c>
      <c r="F4129" s="48">
        <v>3347.87</v>
      </c>
      <c r="G4129" s="52">
        <v>3347.87</v>
      </c>
    </row>
    <row r="4130" spans="1:7" x14ac:dyDescent="0.25">
      <c r="A4130" s="61">
        <v>44635</v>
      </c>
      <c r="B4130" s="64" t="str">
        <f t="shared" si="114"/>
        <v>terça-feira</v>
      </c>
      <c r="C4130" s="49">
        <v>5.7200000000000001E-2</v>
      </c>
      <c r="D4130" s="51">
        <v>5.8400000000000001E-2</v>
      </c>
      <c r="E4130" s="48">
        <v>3367.67</v>
      </c>
      <c r="F4130" s="48">
        <v>3356.71</v>
      </c>
      <c r="G4130" s="52">
        <v>3356.71</v>
      </c>
    </row>
    <row r="4131" spans="1:7" x14ac:dyDescent="0.25">
      <c r="A4131" s="61">
        <v>44636</v>
      </c>
      <c r="B4131" s="64" t="str">
        <f t="shared" si="114"/>
        <v>quarta-feira</v>
      </c>
      <c r="C4131" s="49">
        <v>5.7099999999999998E-2</v>
      </c>
      <c r="D4131" s="51">
        <v>5.8299999999999998E-2</v>
      </c>
      <c r="E4131" s="48">
        <v>3370.2</v>
      </c>
      <c r="F4131" s="48">
        <v>3359.24</v>
      </c>
      <c r="G4131" s="52">
        <v>3359.24</v>
      </c>
    </row>
    <row r="4132" spans="1:7" x14ac:dyDescent="0.25">
      <c r="A4132" s="61">
        <v>44637</v>
      </c>
      <c r="B4132" s="64" t="str">
        <f t="shared" si="114"/>
        <v>quinta-feira</v>
      </c>
      <c r="C4132" s="49">
        <v>5.7699999999999994E-2</v>
      </c>
      <c r="D4132" s="51">
        <v>5.8899999999999994E-2</v>
      </c>
      <c r="E4132" s="48">
        <v>3367.37</v>
      </c>
      <c r="F4132" s="48">
        <v>3356.44</v>
      </c>
      <c r="G4132" s="52">
        <v>3356.44</v>
      </c>
    </row>
    <row r="4133" spans="1:7" x14ac:dyDescent="0.25">
      <c r="A4133" s="61">
        <v>44638</v>
      </c>
      <c r="B4133" s="64" t="str">
        <f t="shared" si="114"/>
        <v>sexta-feira</v>
      </c>
      <c r="C4133" s="49">
        <v>5.6600000000000004E-2</v>
      </c>
      <c r="D4133" s="51">
        <v>5.7800000000000004E-2</v>
      </c>
      <c r="E4133" s="48">
        <v>3379.58</v>
      </c>
      <c r="F4133" s="48">
        <v>3366.61</v>
      </c>
      <c r="G4133" s="52">
        <v>3366.61</v>
      </c>
    </row>
    <row r="4134" spans="1:7" x14ac:dyDescent="0.25">
      <c r="A4134" s="61">
        <v>44641</v>
      </c>
      <c r="B4134" s="64" t="str">
        <f t="shared" si="114"/>
        <v>segunda-feira</v>
      </c>
      <c r="C4134" s="49">
        <v>5.5500000000000001E-2</v>
      </c>
      <c r="D4134" s="51">
        <v>5.67E-2</v>
      </c>
      <c r="E4134" s="48">
        <v>3389.78</v>
      </c>
      <c r="F4134" s="48">
        <v>3378.82</v>
      </c>
      <c r="G4134" s="52">
        <v>3378.82</v>
      </c>
    </row>
    <row r="4135" spans="1:7" x14ac:dyDescent="0.25">
      <c r="A4135" s="61">
        <v>44642</v>
      </c>
      <c r="B4135" s="64" t="str">
        <f t="shared" ref="B4135:B4178" si="115">TEXT(A4135,"dddd")</f>
        <v>terça-feira</v>
      </c>
      <c r="C4135" s="49">
        <v>5.4100000000000002E-2</v>
      </c>
      <c r="D4135" s="51">
        <v>5.5300000000000002E-2</v>
      </c>
      <c r="E4135" s="48">
        <v>3402.3</v>
      </c>
      <c r="F4135" s="48">
        <v>3391.32</v>
      </c>
      <c r="G4135" s="52">
        <v>3391.32</v>
      </c>
    </row>
    <row r="4136" spans="1:7" x14ac:dyDescent="0.25">
      <c r="A4136" s="61">
        <v>44643</v>
      </c>
      <c r="B4136" s="64" t="str">
        <f t="shared" si="115"/>
        <v>quarta-feira</v>
      </c>
      <c r="C4136" s="49">
        <v>5.3600000000000002E-2</v>
      </c>
      <c r="D4136" s="51">
        <v>5.4800000000000001E-2</v>
      </c>
      <c r="E4136" s="48">
        <v>3407.9</v>
      </c>
      <c r="F4136" s="48">
        <v>3396.91</v>
      </c>
      <c r="G4136" s="52">
        <v>3396.91</v>
      </c>
    </row>
    <row r="4137" spans="1:7" x14ac:dyDescent="0.25">
      <c r="A4137" s="61">
        <v>44644</v>
      </c>
      <c r="B4137" s="64" t="str">
        <f t="shared" si="115"/>
        <v>quinta-feira</v>
      </c>
      <c r="C4137" s="49">
        <v>5.3399999999999996E-2</v>
      </c>
      <c r="D4137" s="51">
        <v>5.4600000000000003E-2</v>
      </c>
      <c r="E4137" s="48">
        <v>3411.17</v>
      </c>
      <c r="F4137" s="48">
        <v>3400.2</v>
      </c>
      <c r="G4137" s="52">
        <v>3400.2</v>
      </c>
    </row>
    <row r="4138" spans="1:7" x14ac:dyDescent="0.25">
      <c r="A4138" s="61">
        <v>44645</v>
      </c>
      <c r="B4138" s="64" t="str">
        <f t="shared" si="115"/>
        <v>sexta-feira</v>
      </c>
      <c r="C4138" s="49">
        <v>4.9599999999999998E-2</v>
      </c>
      <c r="D4138" s="51">
        <v>5.0799999999999998E-2</v>
      </c>
      <c r="E4138" s="48">
        <v>3444.43</v>
      </c>
      <c r="F4138" s="48">
        <v>3431.3</v>
      </c>
      <c r="G4138" s="52">
        <v>3431.3</v>
      </c>
    </row>
    <row r="4139" spans="1:7" x14ac:dyDescent="0.25">
      <c r="A4139" s="61">
        <v>44648</v>
      </c>
      <c r="B4139" s="64" t="str">
        <f t="shared" si="115"/>
        <v>segunda-feira</v>
      </c>
      <c r="C4139" s="49">
        <v>4.9000000000000002E-2</v>
      </c>
      <c r="D4139" s="51">
        <v>5.0199999999999995E-2</v>
      </c>
      <c r="E4139" s="48">
        <v>3456.06</v>
      </c>
      <c r="F4139" s="48">
        <v>3444.61</v>
      </c>
      <c r="G4139" s="52">
        <v>3444.61</v>
      </c>
    </row>
    <row r="4140" spans="1:7" x14ac:dyDescent="0.25">
      <c r="A4140" s="61">
        <v>44649</v>
      </c>
      <c r="B4140" s="64" t="str">
        <f t="shared" si="115"/>
        <v>terça-feira</v>
      </c>
      <c r="C4140" s="49">
        <v>4.9299999999999997E-2</v>
      </c>
      <c r="D4140" s="51">
        <v>5.0499999999999996E-2</v>
      </c>
      <c r="E4140" s="48">
        <v>3455.79</v>
      </c>
      <c r="F4140" s="48">
        <v>3444.36</v>
      </c>
      <c r="G4140" s="52">
        <v>3444.36</v>
      </c>
    </row>
    <row r="4141" spans="1:7" x14ac:dyDescent="0.25">
      <c r="A4141" s="61">
        <v>44650</v>
      </c>
      <c r="B4141" s="64" t="str">
        <f t="shared" si="115"/>
        <v>quarta-feira</v>
      </c>
      <c r="C4141" s="49">
        <v>5.1399999999999994E-2</v>
      </c>
      <c r="D4141" s="51">
        <v>5.2600000000000001E-2</v>
      </c>
      <c r="E4141" s="48">
        <v>3441.55</v>
      </c>
      <c r="F4141" s="48">
        <v>3430.18</v>
      </c>
      <c r="G4141" s="52">
        <v>3430.18</v>
      </c>
    </row>
    <row r="4142" spans="1:7" x14ac:dyDescent="0.25">
      <c r="A4142" s="61">
        <v>44651</v>
      </c>
      <c r="B4142" s="64" t="str">
        <f t="shared" si="115"/>
        <v>quinta-feira</v>
      </c>
      <c r="C4142" s="49">
        <v>5.16E-2</v>
      </c>
      <c r="D4142" s="51">
        <v>5.28E-2</v>
      </c>
      <c r="E4142" s="48">
        <v>3442.11</v>
      </c>
      <c r="F4142" s="48">
        <v>3430.74</v>
      </c>
      <c r="G4142" s="52">
        <v>3430.74</v>
      </c>
    </row>
    <row r="4143" spans="1:7" x14ac:dyDescent="0.25">
      <c r="A4143" s="61">
        <v>44652</v>
      </c>
      <c r="B4143" s="64" t="str">
        <f t="shared" si="115"/>
        <v>sexta-feira</v>
      </c>
      <c r="C4143" s="49">
        <v>5.2499999999999998E-2</v>
      </c>
      <c r="D4143" s="51">
        <v>5.3699999999999998E-2</v>
      </c>
      <c r="E4143" s="48">
        <v>3440.09</v>
      </c>
      <c r="F4143" s="48">
        <v>3425.93</v>
      </c>
      <c r="G4143" s="52">
        <v>3425.93</v>
      </c>
    </row>
    <row r="4144" spans="1:7" x14ac:dyDescent="0.25">
      <c r="A4144" s="61">
        <v>44655</v>
      </c>
      <c r="B4144" s="64" t="str">
        <f t="shared" si="115"/>
        <v>segunda-feira</v>
      </c>
      <c r="C4144" s="49">
        <v>5.1399999999999994E-2</v>
      </c>
      <c r="D4144" s="51">
        <v>5.2600000000000001E-2</v>
      </c>
      <c r="E4144" s="48">
        <v>3450.68</v>
      </c>
      <c r="F4144" s="48">
        <v>3439.32</v>
      </c>
      <c r="G4144" s="52">
        <v>3439.32</v>
      </c>
    </row>
    <row r="4145" spans="1:7" x14ac:dyDescent="0.25">
      <c r="A4145" s="61">
        <v>44656</v>
      </c>
      <c r="B4145" s="64" t="str">
        <f t="shared" si="115"/>
        <v>terça-feira</v>
      </c>
      <c r="C4145" s="49">
        <v>5.1399999999999994E-2</v>
      </c>
      <c r="D4145" s="51">
        <v>5.2600000000000001E-2</v>
      </c>
      <c r="E4145" s="48">
        <v>3452.78</v>
      </c>
      <c r="F4145" s="48">
        <v>3441.43</v>
      </c>
      <c r="G4145" s="52">
        <v>3441.43</v>
      </c>
    </row>
    <row r="4146" spans="1:7" x14ac:dyDescent="0.25">
      <c r="A4146" s="61">
        <v>44657</v>
      </c>
      <c r="B4146" s="64" t="str">
        <f t="shared" si="115"/>
        <v>quarta-feira</v>
      </c>
      <c r="C4146" s="49">
        <v>5.28E-2</v>
      </c>
      <c r="D4146" s="51">
        <v>5.4000000000000006E-2</v>
      </c>
      <c r="E4146" s="48">
        <v>3444.12</v>
      </c>
      <c r="F4146" s="48">
        <v>3432.81</v>
      </c>
      <c r="G4146" s="52">
        <v>3432.81</v>
      </c>
    </row>
    <row r="4147" spans="1:7" x14ac:dyDescent="0.25">
      <c r="A4147" s="61">
        <v>44658</v>
      </c>
      <c r="B4147" s="64" t="str">
        <f t="shared" si="115"/>
        <v>quinta-feira</v>
      </c>
      <c r="C4147" s="49">
        <v>5.21E-2</v>
      </c>
      <c r="D4147" s="51">
        <v>5.33E-2</v>
      </c>
      <c r="E4147" s="48">
        <v>3451.61</v>
      </c>
      <c r="F4147" s="48">
        <v>3440.29</v>
      </c>
      <c r="G4147" s="52">
        <v>3440.29</v>
      </c>
    </row>
    <row r="4148" spans="1:7" x14ac:dyDescent="0.25">
      <c r="A4148" s="61">
        <v>44659</v>
      </c>
      <c r="B4148" s="64" t="str">
        <f t="shared" si="115"/>
        <v>sexta-feira</v>
      </c>
      <c r="C4148" s="49">
        <v>5.33E-2</v>
      </c>
      <c r="D4148" s="51">
        <v>5.45E-2</v>
      </c>
      <c r="E4148" s="48">
        <v>3457.44</v>
      </c>
      <c r="F4148" s="48">
        <v>3442.16</v>
      </c>
      <c r="G4148" s="52">
        <v>3442.16</v>
      </c>
    </row>
    <row r="4149" spans="1:7" x14ac:dyDescent="0.25">
      <c r="A4149" s="61">
        <v>44662</v>
      </c>
      <c r="B4149" s="64" t="str">
        <f t="shared" si="115"/>
        <v>segunda-feira</v>
      </c>
      <c r="C4149" s="49">
        <v>5.3699999999999998E-2</v>
      </c>
      <c r="D4149" s="51">
        <v>5.4900000000000004E-2</v>
      </c>
      <c r="E4149" s="48">
        <v>3456.88</v>
      </c>
      <c r="F4149" s="48">
        <v>3445.19</v>
      </c>
      <c r="G4149" s="52">
        <v>3445.19</v>
      </c>
    </row>
    <row r="4150" spans="1:7" x14ac:dyDescent="0.25">
      <c r="A4150" s="61">
        <v>44663</v>
      </c>
      <c r="B4150" s="64" t="str">
        <f t="shared" si="115"/>
        <v>terça-feira</v>
      </c>
      <c r="C4150" s="49">
        <v>5.5500000000000001E-2</v>
      </c>
      <c r="D4150" s="51">
        <v>5.67E-2</v>
      </c>
      <c r="E4150" s="48">
        <v>3445.66</v>
      </c>
      <c r="F4150" s="48">
        <v>3434.02</v>
      </c>
      <c r="G4150" s="52">
        <v>3434.02</v>
      </c>
    </row>
    <row r="4151" spans="1:7" x14ac:dyDescent="0.25">
      <c r="A4151" s="61">
        <v>44664</v>
      </c>
      <c r="B4151" s="64" t="str">
        <f t="shared" si="115"/>
        <v>quarta-feira</v>
      </c>
      <c r="C4151" s="49">
        <v>5.62E-2</v>
      </c>
      <c r="D4151" s="51">
        <v>5.74E-2</v>
      </c>
      <c r="E4151" s="48">
        <v>3442.88</v>
      </c>
      <c r="F4151" s="48">
        <v>3431.26</v>
      </c>
      <c r="G4151" s="52">
        <v>3431.26</v>
      </c>
    </row>
    <row r="4152" spans="1:7" x14ac:dyDescent="0.25">
      <c r="A4152" s="61">
        <v>44665</v>
      </c>
      <c r="B4152" s="64" t="str">
        <f t="shared" si="115"/>
        <v>quinta-feira</v>
      </c>
      <c r="C4152" s="49">
        <v>5.5599999999999997E-2</v>
      </c>
      <c r="D4152" s="51">
        <v>5.6799999999999996E-2</v>
      </c>
      <c r="E4152" s="48">
        <v>3452.57</v>
      </c>
      <c r="F4152" s="48">
        <v>3438.34</v>
      </c>
      <c r="G4152" s="52">
        <v>3438.34</v>
      </c>
    </row>
    <row r="4153" spans="1:7" x14ac:dyDescent="0.25">
      <c r="A4153" s="61">
        <v>44669</v>
      </c>
      <c r="B4153" s="64" t="str">
        <f t="shared" si="115"/>
        <v>segunda-feira</v>
      </c>
      <c r="C4153" s="49">
        <v>5.5599999999999997E-2</v>
      </c>
      <c r="D4153" s="51">
        <v>5.6799999999999996E-2</v>
      </c>
      <c r="E4153" s="48">
        <v>3454.19</v>
      </c>
      <c r="F4153" s="48">
        <v>3443.48</v>
      </c>
      <c r="G4153" s="52">
        <v>3443.48</v>
      </c>
    </row>
    <row r="4154" spans="1:7" x14ac:dyDescent="0.25">
      <c r="A4154" s="61">
        <v>44670</v>
      </c>
      <c r="B4154" s="64" t="str">
        <f t="shared" si="115"/>
        <v>terça-feira</v>
      </c>
      <c r="C4154" s="49">
        <v>5.3699999999999998E-2</v>
      </c>
      <c r="D4154" s="51">
        <v>5.4900000000000004E-2</v>
      </c>
      <c r="E4154" s="48">
        <v>3470.23</v>
      </c>
      <c r="F4154" s="48">
        <v>3459.5</v>
      </c>
      <c r="G4154" s="52">
        <v>3459.5</v>
      </c>
    </row>
    <row r="4155" spans="1:7" x14ac:dyDescent="0.25">
      <c r="A4155" s="61">
        <v>44671</v>
      </c>
      <c r="B4155" s="64" t="str">
        <f t="shared" si="115"/>
        <v>quarta-feira</v>
      </c>
      <c r="C4155" s="49">
        <v>5.4400000000000004E-2</v>
      </c>
      <c r="D4155" s="51">
        <v>5.5599999999999997E-2</v>
      </c>
      <c r="E4155" s="48">
        <v>3467.38</v>
      </c>
      <c r="F4155" s="48">
        <v>3455.8</v>
      </c>
      <c r="G4155" s="52">
        <v>3455.8</v>
      </c>
    </row>
    <row r="4156" spans="1:7" x14ac:dyDescent="0.25">
      <c r="A4156" s="61">
        <v>44673</v>
      </c>
      <c r="B4156" s="64" t="str">
        <f t="shared" si="115"/>
        <v>sexta-feira</v>
      </c>
      <c r="C4156" s="49">
        <v>5.5199999999999999E-2</v>
      </c>
      <c r="D4156" s="51">
        <v>5.6399999999999999E-2</v>
      </c>
      <c r="E4156" s="48">
        <v>3464.68</v>
      </c>
      <c r="F4156" s="48">
        <v>3452.24</v>
      </c>
      <c r="G4156" s="52">
        <v>3452.24</v>
      </c>
    </row>
    <row r="4157" spans="1:7" x14ac:dyDescent="0.25">
      <c r="A4157" s="61">
        <v>44676</v>
      </c>
      <c r="B4157" s="64" t="str">
        <f t="shared" si="115"/>
        <v>segunda-feira</v>
      </c>
      <c r="C4157" s="49">
        <v>5.5E-2</v>
      </c>
      <c r="D4157" s="51">
        <v>5.62E-2</v>
      </c>
      <c r="E4157" s="48">
        <v>3467.8</v>
      </c>
      <c r="F4157" s="48">
        <v>3457.12</v>
      </c>
      <c r="G4157" s="52">
        <v>3457.12</v>
      </c>
    </row>
    <row r="4158" spans="1:7" x14ac:dyDescent="0.25">
      <c r="A4158" s="61">
        <v>44677</v>
      </c>
      <c r="B4158" s="64" t="str">
        <f t="shared" si="115"/>
        <v>terça-feira</v>
      </c>
      <c r="C4158" s="49">
        <v>5.4900000000000004E-2</v>
      </c>
      <c r="D4158" s="51">
        <v>5.6100000000000004E-2</v>
      </c>
      <c r="E4158" s="48">
        <v>3470.17</v>
      </c>
      <c r="F4158" s="48">
        <v>3459.49</v>
      </c>
      <c r="G4158" s="52">
        <v>3459.49</v>
      </c>
    </row>
    <row r="4159" spans="1:7" x14ac:dyDescent="0.25">
      <c r="A4159" s="61">
        <v>44678</v>
      </c>
      <c r="B4159" s="64" t="str">
        <f t="shared" si="115"/>
        <v>quarta-feira</v>
      </c>
      <c r="C4159" s="49">
        <v>5.4900000000000004E-2</v>
      </c>
      <c r="D4159" s="51">
        <v>5.6100000000000004E-2</v>
      </c>
      <c r="E4159" s="48">
        <v>3471.78</v>
      </c>
      <c r="F4159" s="48">
        <v>3461.12</v>
      </c>
      <c r="G4159" s="52">
        <v>3461.12</v>
      </c>
    </row>
    <row r="4160" spans="1:7" x14ac:dyDescent="0.25">
      <c r="A4160" s="61">
        <v>44679</v>
      </c>
      <c r="B4160" s="64" t="str">
        <f t="shared" si="115"/>
        <v>quinta-feira</v>
      </c>
      <c r="C4160" s="49">
        <v>5.5399999999999998E-2</v>
      </c>
      <c r="D4160" s="51">
        <v>5.6600000000000004E-2</v>
      </c>
      <c r="E4160" s="48">
        <v>3472.52</v>
      </c>
      <c r="F4160" s="48">
        <v>3461.66</v>
      </c>
      <c r="G4160" s="52">
        <v>3461.66</v>
      </c>
    </row>
    <row r="4161" spans="1:7" x14ac:dyDescent="0.25">
      <c r="A4161" s="61">
        <v>44680</v>
      </c>
      <c r="B4161" s="64" t="str">
        <f t="shared" si="115"/>
        <v>sexta-feira</v>
      </c>
      <c r="C4161" s="49">
        <v>5.4800000000000001E-2</v>
      </c>
      <c r="D4161" s="51">
        <v>5.5999999999999994E-2</v>
      </c>
      <c r="E4161" s="48">
        <v>3481.03</v>
      </c>
      <c r="F4161" s="48">
        <v>3468</v>
      </c>
      <c r="G4161" s="52">
        <v>3468</v>
      </c>
    </row>
    <row r="4162" spans="1:7" x14ac:dyDescent="0.25">
      <c r="A4162" s="61">
        <v>44683</v>
      </c>
      <c r="B4162" s="64" t="str">
        <f t="shared" si="115"/>
        <v>segunda-feira</v>
      </c>
      <c r="C4162" s="49">
        <v>5.5399999999999998E-2</v>
      </c>
      <c r="D4162" s="51">
        <v>5.6600000000000004E-2</v>
      </c>
      <c r="E4162" s="48">
        <v>3478.34</v>
      </c>
      <c r="F4162" s="48">
        <v>3467.49</v>
      </c>
      <c r="G4162" s="52">
        <v>3467.49</v>
      </c>
    </row>
    <row r="4163" spans="1:7" x14ac:dyDescent="0.25">
      <c r="A4163" s="61">
        <v>44684</v>
      </c>
      <c r="B4163" s="64" t="str">
        <f t="shared" si="115"/>
        <v>terça-feira</v>
      </c>
      <c r="C4163" s="49">
        <v>5.5399999999999998E-2</v>
      </c>
      <c r="D4163" s="51">
        <v>5.6600000000000004E-2</v>
      </c>
      <c r="E4163" s="48">
        <v>3480.17</v>
      </c>
      <c r="F4163" s="48">
        <v>3469.34</v>
      </c>
      <c r="G4163" s="52">
        <v>3469.34</v>
      </c>
    </row>
    <row r="4164" spans="1:7" x14ac:dyDescent="0.25">
      <c r="A4164" s="61">
        <v>44685</v>
      </c>
      <c r="B4164" s="64" t="str">
        <f t="shared" si="115"/>
        <v>quarta-feira</v>
      </c>
      <c r="C4164" s="49">
        <v>5.4800000000000001E-2</v>
      </c>
      <c r="D4164" s="51">
        <v>5.5999999999999994E-2</v>
      </c>
      <c r="E4164" s="48">
        <v>3486.51</v>
      </c>
      <c r="F4164" s="48">
        <v>3475.67</v>
      </c>
      <c r="G4164" s="52">
        <v>3475.67</v>
      </c>
    </row>
    <row r="4165" spans="1:7" x14ac:dyDescent="0.25">
      <c r="A4165" s="61">
        <v>44686</v>
      </c>
      <c r="B4165" s="64" t="str">
        <f t="shared" si="115"/>
        <v>quinta-feira</v>
      </c>
      <c r="C4165" s="49">
        <v>5.33E-2</v>
      </c>
      <c r="D4165" s="51">
        <v>5.45E-2</v>
      </c>
      <c r="E4165" s="48">
        <v>3499.62</v>
      </c>
      <c r="F4165" s="48">
        <v>3488.76</v>
      </c>
      <c r="G4165" s="52">
        <v>3488.76</v>
      </c>
    </row>
    <row r="4166" spans="1:7" x14ac:dyDescent="0.25">
      <c r="A4166" s="61">
        <v>44687</v>
      </c>
      <c r="B4166" s="64" t="str">
        <f t="shared" si="115"/>
        <v>sexta-feira</v>
      </c>
      <c r="C4166" s="49">
        <v>5.4199999999999998E-2</v>
      </c>
      <c r="D4166" s="51">
        <v>5.5399999999999998E-2</v>
      </c>
      <c r="E4166" s="48">
        <v>3496.84</v>
      </c>
      <c r="F4166" s="48">
        <v>3483.83</v>
      </c>
      <c r="G4166" s="52">
        <v>3483.83</v>
      </c>
    </row>
    <row r="4167" spans="1:7" x14ac:dyDescent="0.25">
      <c r="A4167" s="61">
        <v>44690</v>
      </c>
      <c r="B4167" s="64" t="str">
        <f t="shared" si="115"/>
        <v>segunda-feira</v>
      </c>
      <c r="C4167" s="49">
        <v>5.5E-2</v>
      </c>
      <c r="D4167" s="51">
        <v>5.62E-2</v>
      </c>
      <c r="E4167" s="48">
        <v>3492.67</v>
      </c>
      <c r="F4167" s="48">
        <v>3481.86</v>
      </c>
      <c r="G4167" s="52">
        <v>3481.86</v>
      </c>
    </row>
    <row r="4168" spans="1:7" x14ac:dyDescent="0.25">
      <c r="A4168" s="61">
        <v>44691</v>
      </c>
      <c r="B4168" s="64" t="str">
        <f t="shared" si="115"/>
        <v>terça-feira</v>
      </c>
      <c r="C4168" s="49">
        <v>5.4299999999999994E-2</v>
      </c>
      <c r="D4168" s="51">
        <v>5.5500000000000001E-2</v>
      </c>
      <c r="E4168" s="48">
        <v>3499.74</v>
      </c>
      <c r="F4168" s="48">
        <v>3488.93</v>
      </c>
      <c r="G4168" s="52">
        <v>3488.93</v>
      </c>
    </row>
    <row r="4169" spans="1:7" x14ac:dyDescent="0.25">
      <c r="A4169" s="61">
        <v>44692</v>
      </c>
      <c r="B4169" s="64" t="str">
        <f t="shared" si="115"/>
        <v>quarta-feira</v>
      </c>
      <c r="C4169" s="49">
        <v>5.6399999999999999E-2</v>
      </c>
      <c r="D4169" s="51">
        <v>5.7599999999999998E-2</v>
      </c>
      <c r="E4169" s="48">
        <v>3489.63</v>
      </c>
      <c r="F4169" s="48">
        <v>3478.71</v>
      </c>
      <c r="G4169" s="52">
        <v>3478.71</v>
      </c>
    </row>
    <row r="4170" spans="1:7" x14ac:dyDescent="0.25">
      <c r="A4170" s="61">
        <v>44693</v>
      </c>
      <c r="B4170" s="64" t="str">
        <f t="shared" si="115"/>
        <v>quinta-feira</v>
      </c>
      <c r="C4170" s="49">
        <v>5.5399999999999998E-2</v>
      </c>
      <c r="D4170" s="51">
        <v>5.6600000000000004E-2</v>
      </c>
      <c r="E4170" s="48">
        <v>3499.06</v>
      </c>
      <c r="F4170" s="48">
        <v>3488.14</v>
      </c>
      <c r="G4170" s="52">
        <v>3488.14</v>
      </c>
    </row>
    <row r="4171" spans="1:7" x14ac:dyDescent="0.25">
      <c r="A4171" s="61">
        <v>44694</v>
      </c>
      <c r="B4171" s="64" t="str">
        <f t="shared" si="115"/>
        <v>sexta-feira</v>
      </c>
      <c r="C4171" s="49">
        <v>5.5300000000000002E-2</v>
      </c>
      <c r="D4171" s="51">
        <v>5.6500000000000002E-2</v>
      </c>
      <c r="E4171" s="48">
        <v>3503.54</v>
      </c>
      <c r="F4171" s="48">
        <v>3490.87</v>
      </c>
      <c r="G4171" s="52">
        <v>3490.87</v>
      </c>
    </row>
    <row r="4172" spans="1:7" x14ac:dyDescent="0.25">
      <c r="A4172" s="61">
        <v>44697</v>
      </c>
      <c r="B4172" s="64" t="str">
        <f t="shared" si="115"/>
        <v>segunda-feira</v>
      </c>
      <c r="C4172" s="49">
        <v>5.5300000000000002E-2</v>
      </c>
      <c r="D4172" s="51">
        <v>5.6500000000000002E-2</v>
      </c>
      <c r="E4172" s="48">
        <v>3504.81</v>
      </c>
      <c r="F4172" s="48">
        <v>3494.6</v>
      </c>
      <c r="G4172" s="52">
        <v>3494.6</v>
      </c>
    </row>
    <row r="4173" spans="1:7" x14ac:dyDescent="0.25">
      <c r="A4173" s="61">
        <v>44698</v>
      </c>
      <c r="B4173" s="64" t="str">
        <f t="shared" si="115"/>
        <v>terça-feira</v>
      </c>
      <c r="C4173" s="49">
        <v>5.3399999999999996E-2</v>
      </c>
      <c r="D4173" s="51">
        <v>5.4600000000000003E-2</v>
      </c>
      <c r="E4173" s="48">
        <v>3520.24</v>
      </c>
      <c r="F4173" s="48">
        <v>3510.02</v>
      </c>
      <c r="G4173" s="52">
        <v>3510.02</v>
      </c>
    </row>
    <row r="4174" spans="1:7" x14ac:dyDescent="0.25">
      <c r="A4174" s="61">
        <v>44699</v>
      </c>
      <c r="B4174" s="64" t="str">
        <f t="shared" si="115"/>
        <v>quarta-feira</v>
      </c>
      <c r="C4174" s="49">
        <v>5.4800000000000001E-2</v>
      </c>
      <c r="D4174" s="51">
        <v>5.5999999999999994E-2</v>
      </c>
      <c r="E4174" s="48">
        <v>3511.06</v>
      </c>
      <c r="F4174" s="48">
        <v>3500.87</v>
      </c>
      <c r="G4174" s="52">
        <v>3500.87</v>
      </c>
    </row>
    <row r="4175" spans="1:7" x14ac:dyDescent="0.25">
      <c r="A4175" s="61">
        <v>44700</v>
      </c>
      <c r="B4175" s="64" t="str">
        <f t="shared" si="115"/>
        <v>quinta-feira</v>
      </c>
      <c r="C4175" s="49">
        <v>5.4900000000000004E-2</v>
      </c>
      <c r="D4175" s="51">
        <v>5.6100000000000004E-2</v>
      </c>
      <c r="E4175" s="48">
        <v>3511.58</v>
      </c>
      <c r="F4175" s="48">
        <v>3501.41</v>
      </c>
      <c r="G4175" s="52">
        <v>3501.41</v>
      </c>
    </row>
    <row r="4176" spans="1:7" x14ac:dyDescent="0.25">
      <c r="A4176" s="61">
        <v>44701</v>
      </c>
      <c r="B4176" s="64" t="str">
        <f t="shared" si="115"/>
        <v>sexta-feira</v>
      </c>
      <c r="C4176" s="49">
        <v>5.6100000000000004E-2</v>
      </c>
      <c r="D4176" s="51">
        <v>5.7300000000000004E-2</v>
      </c>
      <c r="E4176" s="48">
        <v>3505</v>
      </c>
      <c r="F4176" s="48">
        <v>3493.83</v>
      </c>
      <c r="G4176" s="52">
        <v>3493.83</v>
      </c>
    </row>
    <row r="4177" spans="1:7" x14ac:dyDescent="0.25">
      <c r="A4177" s="61">
        <v>44704</v>
      </c>
      <c r="B4177" s="64" t="str">
        <f t="shared" si="115"/>
        <v>segunda-feira</v>
      </c>
      <c r="C4177" s="49">
        <v>5.5800000000000002E-2</v>
      </c>
      <c r="D4177" s="51">
        <v>5.7000000000000002E-2</v>
      </c>
      <c r="E4177" s="48">
        <v>3508.49</v>
      </c>
      <c r="F4177" s="48">
        <v>3498.36</v>
      </c>
      <c r="G4177" s="52">
        <v>3498.36</v>
      </c>
    </row>
    <row r="4178" spans="1:7" x14ac:dyDescent="0.25">
      <c r="A4178" s="61">
        <v>44705</v>
      </c>
      <c r="B4178" s="64" t="str">
        <f t="shared" si="115"/>
        <v>terça-feira</v>
      </c>
      <c r="C4178" s="49">
        <v>5.7699999999999994E-2</v>
      </c>
      <c r="D4178" s="51">
        <v>5.8899999999999994E-2</v>
      </c>
      <c r="E4178" s="48">
        <v>3495.8</v>
      </c>
      <c r="F4178" s="48">
        <v>3485.71</v>
      </c>
      <c r="G4178" s="52">
        <v>3485.71</v>
      </c>
    </row>
    <row r="4179" spans="1:7" x14ac:dyDescent="0.25">
      <c r="A4179" s="61">
        <v>44706</v>
      </c>
      <c r="B4179" s="64" t="str">
        <f t="shared" ref="B4179:B4223" si="116">TEXT(A4179,"dddd")</f>
        <v>quarta-feira</v>
      </c>
      <c r="C4179" s="49">
        <v>5.8200000000000002E-2</v>
      </c>
      <c r="D4179" s="51">
        <v>5.9400000000000001E-2</v>
      </c>
      <c r="E4179" s="48">
        <v>3495.04</v>
      </c>
      <c r="F4179" s="48">
        <v>3484.82</v>
      </c>
      <c r="G4179" s="52">
        <v>3484.82</v>
      </c>
    </row>
    <row r="4180" spans="1:7" x14ac:dyDescent="0.25">
      <c r="A4180" s="61">
        <v>44707</v>
      </c>
      <c r="B4180" s="64" t="str">
        <f t="shared" si="116"/>
        <v>quinta-feira</v>
      </c>
      <c r="C4180" s="49">
        <v>5.8400000000000001E-2</v>
      </c>
      <c r="D4180" s="51">
        <v>5.96E-2</v>
      </c>
      <c r="E4180" s="48">
        <v>3495.03</v>
      </c>
      <c r="F4180" s="48">
        <v>3484.82</v>
      </c>
      <c r="G4180" s="52">
        <v>3484.82</v>
      </c>
    </row>
    <row r="4181" spans="1:7" x14ac:dyDescent="0.25">
      <c r="A4181" s="61">
        <v>44708</v>
      </c>
      <c r="B4181" s="64" t="str">
        <f t="shared" si="116"/>
        <v>sexta-feira</v>
      </c>
      <c r="C4181" s="49">
        <v>5.7800000000000004E-2</v>
      </c>
      <c r="D4181" s="51">
        <v>5.9000000000000004E-2</v>
      </c>
      <c r="E4181" s="48">
        <v>3502.18</v>
      </c>
      <c r="F4181" s="48">
        <v>3490.65</v>
      </c>
      <c r="G4181" s="52">
        <v>3490.65</v>
      </c>
    </row>
    <row r="4182" spans="1:7" x14ac:dyDescent="0.25">
      <c r="A4182" s="61">
        <v>44711</v>
      </c>
      <c r="B4182" s="64" t="str">
        <f t="shared" si="116"/>
        <v>segunda-feira</v>
      </c>
      <c r="C4182" s="49">
        <v>5.8700000000000002E-2</v>
      </c>
      <c r="D4182" s="51">
        <v>5.9900000000000002E-2</v>
      </c>
      <c r="E4182" s="48">
        <v>3497.07</v>
      </c>
      <c r="F4182" s="48">
        <v>3486.89</v>
      </c>
      <c r="G4182" s="52">
        <v>3486.89</v>
      </c>
    </row>
    <row r="4183" spans="1:7" x14ac:dyDescent="0.25">
      <c r="A4183" s="61">
        <v>44712</v>
      </c>
      <c r="B4183" s="64" t="str">
        <f t="shared" si="116"/>
        <v>terça-feira</v>
      </c>
      <c r="C4183" s="49">
        <v>5.9699999999999996E-2</v>
      </c>
      <c r="D4183" s="51">
        <v>6.0899999999999996E-2</v>
      </c>
      <c r="E4183" s="48">
        <v>3491.27</v>
      </c>
      <c r="F4183" s="48">
        <v>3481.12</v>
      </c>
      <c r="G4183" s="52">
        <v>3481.12</v>
      </c>
    </row>
    <row r="4184" spans="1:7" x14ac:dyDescent="0.25">
      <c r="A4184" s="61">
        <v>44713</v>
      </c>
      <c r="B4184" s="64" t="str">
        <f t="shared" si="116"/>
        <v>quarta-feira</v>
      </c>
      <c r="C4184" s="49">
        <v>5.7999999999999996E-2</v>
      </c>
      <c r="D4184" s="51">
        <v>5.9200000000000003E-2</v>
      </c>
      <c r="E4184" s="48">
        <v>3505.07</v>
      </c>
      <c r="F4184" s="48">
        <v>3494.9</v>
      </c>
      <c r="G4184" s="52">
        <v>3494.9</v>
      </c>
    </row>
    <row r="4185" spans="1:7" x14ac:dyDescent="0.25">
      <c r="A4185" s="61">
        <v>44714</v>
      </c>
      <c r="B4185" s="64" t="str">
        <f t="shared" si="116"/>
        <v>quinta-feira</v>
      </c>
      <c r="C4185" s="49">
        <v>5.7099999999999998E-2</v>
      </c>
      <c r="D4185" s="51">
        <v>5.8299999999999998E-2</v>
      </c>
      <c r="E4185" s="48">
        <v>3513.06</v>
      </c>
      <c r="F4185" s="48">
        <v>3502.89</v>
      </c>
      <c r="G4185" s="52">
        <v>3502.89</v>
      </c>
    </row>
    <row r="4186" spans="1:7" x14ac:dyDescent="0.25">
      <c r="A4186" s="61">
        <v>44715</v>
      </c>
      <c r="B4186" s="64" t="str">
        <f t="shared" si="116"/>
        <v>sexta-feira</v>
      </c>
      <c r="C4186" s="49">
        <v>5.7300000000000004E-2</v>
      </c>
      <c r="D4186" s="51">
        <v>5.8499999999999996E-2</v>
      </c>
      <c r="E4186" s="48">
        <v>3514.38</v>
      </c>
      <c r="F4186" s="48">
        <v>3502.89</v>
      </c>
      <c r="G4186" s="52">
        <v>3502.89</v>
      </c>
    </row>
    <row r="4187" spans="1:7" x14ac:dyDescent="0.25">
      <c r="A4187" s="61">
        <v>44718</v>
      </c>
      <c r="B4187" s="64" t="str">
        <f t="shared" si="116"/>
        <v>segunda-feira</v>
      </c>
      <c r="C4187" s="49">
        <v>5.7000000000000002E-2</v>
      </c>
      <c r="D4187" s="51">
        <v>5.8200000000000002E-2</v>
      </c>
      <c r="E4187" s="48">
        <v>3518.01</v>
      </c>
      <c r="F4187" s="48">
        <v>3507.85</v>
      </c>
      <c r="G4187" s="52">
        <v>3507.85</v>
      </c>
    </row>
    <row r="4188" spans="1:7" x14ac:dyDescent="0.25">
      <c r="A4188" s="61">
        <v>44719</v>
      </c>
      <c r="B4188" s="64" t="str">
        <f t="shared" si="116"/>
        <v>terça-feira</v>
      </c>
      <c r="C4188" s="49">
        <v>5.7300000000000004E-2</v>
      </c>
      <c r="D4188" s="51">
        <v>5.8499999999999996E-2</v>
      </c>
      <c r="E4188" s="48">
        <v>3517.27</v>
      </c>
      <c r="F4188" s="48">
        <v>3507.13</v>
      </c>
      <c r="G4188" s="52">
        <v>3507.13</v>
      </c>
    </row>
    <row r="4189" spans="1:7" x14ac:dyDescent="0.25">
      <c r="A4189" s="61">
        <v>44720</v>
      </c>
      <c r="B4189" s="64" t="str">
        <f t="shared" si="116"/>
        <v>quarta-feira</v>
      </c>
      <c r="C4189" s="49">
        <v>5.8099999999999999E-2</v>
      </c>
      <c r="D4189" s="51">
        <v>5.9299999999999999E-2</v>
      </c>
      <c r="E4189" s="48">
        <v>3512.93</v>
      </c>
      <c r="F4189" s="48">
        <v>3502.82</v>
      </c>
      <c r="G4189" s="52">
        <v>3502.82</v>
      </c>
    </row>
    <row r="4190" spans="1:7" x14ac:dyDescent="0.25">
      <c r="A4190" s="61">
        <v>44721</v>
      </c>
      <c r="B4190" s="64" t="str">
        <f t="shared" si="116"/>
        <v>quinta-feira</v>
      </c>
      <c r="C4190" s="49">
        <v>5.6900000000000006E-2</v>
      </c>
      <c r="D4190" s="51">
        <v>5.8099999999999999E-2</v>
      </c>
      <c r="E4190" s="48">
        <v>3519.53</v>
      </c>
      <c r="F4190" s="48">
        <v>3509.55</v>
      </c>
      <c r="G4190" s="52">
        <v>3509.55</v>
      </c>
    </row>
    <row r="4191" spans="1:7" x14ac:dyDescent="0.25">
      <c r="A4191" s="61">
        <v>44722</v>
      </c>
      <c r="B4191" s="64" t="str">
        <f t="shared" si="116"/>
        <v>sexta-feira</v>
      </c>
      <c r="C4191" s="49">
        <v>5.8299999999999998E-2</v>
      </c>
      <c r="D4191" s="51">
        <v>5.9500000000000004E-2</v>
      </c>
      <c r="E4191" s="48">
        <v>3511.81</v>
      </c>
      <c r="F4191" s="48">
        <v>3500.81</v>
      </c>
      <c r="G4191" s="52">
        <v>3500.81</v>
      </c>
    </row>
    <row r="4192" spans="1:7" x14ac:dyDescent="0.25">
      <c r="A4192" s="61">
        <v>44725</v>
      </c>
      <c r="B4192" s="64" t="str">
        <f t="shared" si="116"/>
        <v>segunda-feira</v>
      </c>
      <c r="C4192" s="49">
        <v>5.8799999999999998E-2</v>
      </c>
      <c r="D4192" s="51">
        <v>0.06</v>
      </c>
      <c r="E4192" s="48">
        <v>3509.55</v>
      </c>
      <c r="F4192" s="48">
        <v>3499.62</v>
      </c>
      <c r="G4192" s="52">
        <v>3499.62</v>
      </c>
    </row>
    <row r="4193" spans="1:7" x14ac:dyDescent="0.25">
      <c r="A4193" s="61">
        <v>44726</v>
      </c>
      <c r="B4193" s="64" t="str">
        <f t="shared" si="116"/>
        <v>terça-feira</v>
      </c>
      <c r="C4193" s="49">
        <v>5.91E-2</v>
      </c>
      <c r="D4193" s="51">
        <v>6.0299999999999999E-2</v>
      </c>
      <c r="E4193" s="48">
        <v>3508.73</v>
      </c>
      <c r="F4193" s="48">
        <v>3498.82</v>
      </c>
      <c r="G4193" s="52">
        <v>3498.82</v>
      </c>
    </row>
    <row r="4194" spans="1:7" x14ac:dyDescent="0.25">
      <c r="A4194" s="61">
        <v>44727</v>
      </c>
      <c r="B4194" s="64" t="str">
        <f t="shared" si="116"/>
        <v>quarta-feira</v>
      </c>
      <c r="C4194" s="49">
        <v>5.96E-2</v>
      </c>
      <c r="D4194" s="51">
        <v>6.08E-2</v>
      </c>
      <c r="E4194" s="48">
        <v>3507.45</v>
      </c>
      <c r="F4194" s="48">
        <v>3496.6</v>
      </c>
      <c r="G4194" s="52">
        <v>3496.6</v>
      </c>
    </row>
    <row r="4195" spans="1:7" x14ac:dyDescent="0.25">
      <c r="A4195" s="61">
        <v>44729</v>
      </c>
      <c r="B4195" s="64" t="str">
        <f t="shared" si="116"/>
        <v>sexta-feira</v>
      </c>
      <c r="C4195" s="49">
        <v>5.7099999999999998E-2</v>
      </c>
      <c r="D4195" s="51">
        <v>5.8299999999999998E-2</v>
      </c>
      <c r="E4195" s="48">
        <v>3528.38</v>
      </c>
      <c r="F4195" s="48">
        <v>3516.74</v>
      </c>
      <c r="G4195" s="52">
        <v>3516.74</v>
      </c>
    </row>
    <row r="4196" spans="1:7" x14ac:dyDescent="0.25">
      <c r="A4196" s="61">
        <v>44732</v>
      </c>
      <c r="B4196" s="64" t="str">
        <f t="shared" si="116"/>
        <v>segunda-feira</v>
      </c>
      <c r="C4196" s="49">
        <v>5.67E-2</v>
      </c>
      <c r="D4196" s="51">
        <v>5.79E-2</v>
      </c>
      <c r="E4196" s="48">
        <v>3532.78</v>
      </c>
      <c r="F4196" s="48">
        <v>3522.64</v>
      </c>
      <c r="G4196" s="52">
        <v>3522.64</v>
      </c>
    </row>
    <row r="4197" spans="1:7" x14ac:dyDescent="0.25">
      <c r="A4197" s="61">
        <v>44733</v>
      </c>
      <c r="B4197" s="64" t="str">
        <f t="shared" si="116"/>
        <v>terça-feira</v>
      </c>
      <c r="C4197" s="49">
        <v>5.6799999999999996E-2</v>
      </c>
      <c r="D4197" s="51">
        <v>5.7999999999999996E-2</v>
      </c>
      <c r="E4197" s="48">
        <v>3533.58</v>
      </c>
      <c r="F4197" s="48">
        <v>3523.46</v>
      </c>
      <c r="G4197" s="52">
        <v>3523.46</v>
      </c>
    </row>
    <row r="4198" spans="1:7" x14ac:dyDescent="0.25">
      <c r="A4198" s="61">
        <v>44734</v>
      </c>
      <c r="B4198" s="64" t="str">
        <f t="shared" si="116"/>
        <v>quarta-feira</v>
      </c>
      <c r="C4198" s="49">
        <v>5.8099999999999999E-2</v>
      </c>
      <c r="D4198" s="51">
        <v>5.9299999999999999E-2</v>
      </c>
      <c r="E4198" s="48">
        <v>3525.83</v>
      </c>
      <c r="F4198" s="48">
        <v>3515.74</v>
      </c>
      <c r="G4198" s="52">
        <v>3515.74</v>
      </c>
    </row>
    <row r="4199" spans="1:7" x14ac:dyDescent="0.25">
      <c r="A4199" s="61">
        <v>44735</v>
      </c>
      <c r="B4199" s="64" t="str">
        <f t="shared" si="116"/>
        <v>quinta-feira</v>
      </c>
      <c r="C4199" s="49">
        <v>6.0100000000000001E-2</v>
      </c>
      <c r="D4199" s="51">
        <v>6.13E-2</v>
      </c>
      <c r="E4199" s="48">
        <v>3513.18</v>
      </c>
      <c r="F4199" s="48">
        <v>3503.13</v>
      </c>
      <c r="G4199" s="52">
        <v>3503.13</v>
      </c>
    </row>
    <row r="4200" spans="1:7" x14ac:dyDescent="0.25">
      <c r="A4200" s="61">
        <v>44736</v>
      </c>
      <c r="B4200" s="64" t="str">
        <f t="shared" si="116"/>
        <v>sexta-feira</v>
      </c>
      <c r="C4200" s="49">
        <v>5.9900000000000002E-2</v>
      </c>
      <c r="D4200" s="51">
        <v>6.1100000000000002E-2</v>
      </c>
      <c r="E4200" s="48">
        <v>3517.64</v>
      </c>
      <c r="F4200" s="48">
        <v>3506.11</v>
      </c>
      <c r="G4200" s="52">
        <v>3506.11</v>
      </c>
    </row>
    <row r="4201" spans="1:7" x14ac:dyDescent="0.25">
      <c r="A4201" s="61">
        <v>44739</v>
      </c>
      <c r="B4201" s="64" t="str">
        <f t="shared" si="116"/>
        <v>segunda-feira</v>
      </c>
      <c r="C4201" s="49">
        <v>5.9000000000000004E-2</v>
      </c>
      <c r="D4201" s="51">
        <v>6.0199999999999997E-2</v>
      </c>
      <c r="E4201" s="48">
        <v>3526.93</v>
      </c>
      <c r="F4201" s="48">
        <v>3516.78</v>
      </c>
      <c r="G4201" s="52">
        <v>3516.78</v>
      </c>
    </row>
    <row r="4202" spans="1:7" x14ac:dyDescent="0.25">
      <c r="A4202" s="61">
        <v>44740</v>
      </c>
      <c r="B4202" s="64" t="str">
        <f t="shared" si="116"/>
        <v>terça-feira</v>
      </c>
      <c r="C4202" s="49">
        <v>0.06</v>
      </c>
      <c r="D4202" s="51">
        <v>6.1200000000000004E-2</v>
      </c>
      <c r="E4202" s="48">
        <v>3521.53</v>
      </c>
      <c r="F4202" s="48">
        <v>3511.4</v>
      </c>
      <c r="G4202" s="52">
        <v>3511.4</v>
      </c>
    </row>
    <row r="4203" spans="1:7" x14ac:dyDescent="0.25">
      <c r="A4203" s="61">
        <v>44741</v>
      </c>
      <c r="B4203" s="64" t="str">
        <f t="shared" si="116"/>
        <v>quarta-feira</v>
      </c>
      <c r="C4203" s="49">
        <v>6.0899999999999996E-2</v>
      </c>
      <c r="D4203" s="51">
        <v>6.2100000000000002E-2</v>
      </c>
      <c r="E4203" s="48">
        <v>3516.87</v>
      </c>
      <c r="F4203" s="48">
        <v>3506.76</v>
      </c>
      <c r="G4203" s="52">
        <v>3506.76</v>
      </c>
    </row>
    <row r="4204" spans="1:7" x14ac:dyDescent="0.25">
      <c r="A4204" s="61">
        <v>44742</v>
      </c>
      <c r="B4204" s="64" t="str">
        <f t="shared" si="116"/>
        <v>quinta-feira</v>
      </c>
      <c r="C4204" s="49">
        <v>6.2E-2</v>
      </c>
      <c r="D4204" s="51">
        <v>6.3200000000000006E-2</v>
      </c>
      <c r="E4204" s="48">
        <v>3510.84</v>
      </c>
      <c r="F4204" s="48">
        <v>3500.76</v>
      </c>
      <c r="G4204" s="52">
        <v>3500.76</v>
      </c>
    </row>
    <row r="4205" spans="1:7" x14ac:dyDescent="0.25">
      <c r="A4205" s="61">
        <v>44743</v>
      </c>
      <c r="B4205" s="64" t="str">
        <f t="shared" si="116"/>
        <v>sexta-feira</v>
      </c>
      <c r="C4205" s="49">
        <v>6.1200000000000004E-2</v>
      </c>
      <c r="D4205" s="51">
        <v>6.2400000000000004E-2</v>
      </c>
      <c r="E4205" s="48">
        <v>3519.83</v>
      </c>
      <c r="F4205" s="48">
        <v>3508.04</v>
      </c>
      <c r="G4205" s="52">
        <v>3508.04</v>
      </c>
    </row>
    <row r="4206" spans="1:7" x14ac:dyDescent="0.25">
      <c r="A4206" s="61">
        <v>44746</v>
      </c>
      <c r="B4206" s="64" t="str">
        <f t="shared" si="116"/>
        <v>segunda-feira</v>
      </c>
      <c r="C4206" s="49">
        <v>6.3099999999999989E-2</v>
      </c>
      <c r="D4206" s="51">
        <v>6.4299999999999996E-2</v>
      </c>
      <c r="E4206" s="48">
        <v>3508.26</v>
      </c>
      <c r="F4206" s="48">
        <v>3498.22</v>
      </c>
      <c r="G4206" s="52">
        <v>3498.22</v>
      </c>
    </row>
    <row r="4207" spans="1:7" x14ac:dyDescent="0.25">
      <c r="A4207" s="61">
        <v>44747</v>
      </c>
      <c r="B4207" s="64" t="str">
        <f t="shared" si="116"/>
        <v>terça-feira</v>
      </c>
      <c r="C4207" s="49">
        <v>6.3600000000000004E-2</v>
      </c>
      <c r="D4207" s="51">
        <v>6.480000000000001E-2</v>
      </c>
      <c r="E4207" s="48">
        <v>3506.5</v>
      </c>
      <c r="F4207" s="48">
        <v>3496.47</v>
      </c>
      <c r="G4207" s="52">
        <v>3496.47</v>
      </c>
    </row>
    <row r="4208" spans="1:7" x14ac:dyDescent="0.25">
      <c r="A4208" s="61">
        <v>44748</v>
      </c>
      <c r="B4208" s="64" t="str">
        <f t="shared" si="116"/>
        <v>quarta-feira</v>
      </c>
      <c r="C4208" s="49">
        <v>6.4299999999999996E-2</v>
      </c>
      <c r="D4208" s="51">
        <v>6.5500000000000003E-2</v>
      </c>
      <c r="E4208" s="48">
        <v>3503.36</v>
      </c>
      <c r="F4208" s="48">
        <v>3493.36</v>
      </c>
      <c r="G4208" s="52">
        <v>3493.36</v>
      </c>
    </row>
    <row r="4209" spans="1:7" x14ac:dyDescent="0.25">
      <c r="A4209" s="61">
        <v>44749</v>
      </c>
      <c r="B4209" s="64" t="str">
        <f t="shared" si="116"/>
        <v>quinta-feira</v>
      </c>
      <c r="C4209" s="49">
        <v>6.5299999999999997E-2</v>
      </c>
      <c r="D4209" s="51">
        <v>6.6500000000000004E-2</v>
      </c>
      <c r="E4209" s="48">
        <v>3498.19</v>
      </c>
      <c r="F4209" s="48">
        <v>3488.21</v>
      </c>
      <c r="G4209" s="52">
        <v>3488.21</v>
      </c>
    </row>
    <row r="4210" spans="1:7" x14ac:dyDescent="0.25">
      <c r="A4210" s="61">
        <v>44750</v>
      </c>
      <c r="B4210" s="64" t="str">
        <f t="shared" si="116"/>
        <v>sexta-feira</v>
      </c>
      <c r="C4210" s="49">
        <v>6.5500000000000003E-2</v>
      </c>
      <c r="D4210" s="51">
        <v>6.6699999999999995E-2</v>
      </c>
      <c r="E4210" s="48">
        <v>3498.43</v>
      </c>
      <c r="F4210" s="48">
        <v>3486.98</v>
      </c>
      <c r="G4210" s="52">
        <v>3486.98</v>
      </c>
    </row>
    <row r="4211" spans="1:7" x14ac:dyDescent="0.25">
      <c r="A4211" s="61">
        <v>44753</v>
      </c>
      <c r="B4211" s="64" t="str">
        <f t="shared" si="116"/>
        <v>segunda-feira</v>
      </c>
      <c r="C4211" s="49">
        <v>6.7900000000000002E-2</v>
      </c>
      <c r="D4211" s="51">
        <v>6.9099999999999995E-2</v>
      </c>
      <c r="E4211" s="48">
        <v>3483.69</v>
      </c>
      <c r="F4211" s="48">
        <v>3473.84</v>
      </c>
      <c r="G4211" s="52">
        <v>3473.84</v>
      </c>
    </row>
    <row r="4212" spans="1:7" x14ac:dyDescent="0.25">
      <c r="A4212" s="61">
        <v>44754</v>
      </c>
      <c r="B4212" s="64" t="str">
        <f t="shared" si="116"/>
        <v>terça-feira</v>
      </c>
      <c r="C4212" s="49">
        <v>6.8499999999999991E-2</v>
      </c>
      <c r="D4212" s="51">
        <v>6.9699999999999998E-2</v>
      </c>
      <c r="E4212" s="48">
        <v>3481.3</v>
      </c>
      <c r="F4212" s="48">
        <v>3471.47</v>
      </c>
      <c r="G4212" s="52">
        <v>3471.47</v>
      </c>
    </row>
    <row r="4213" spans="1:7" x14ac:dyDescent="0.25">
      <c r="A4213" s="61">
        <v>44755</v>
      </c>
      <c r="B4213" s="64" t="str">
        <f t="shared" si="116"/>
        <v>quarta-feira</v>
      </c>
      <c r="C4213" s="49">
        <v>6.83E-2</v>
      </c>
      <c r="D4213" s="51">
        <v>6.9500000000000006E-2</v>
      </c>
      <c r="E4213" s="48">
        <v>3484.35</v>
      </c>
      <c r="F4213" s="48">
        <v>3474.53</v>
      </c>
      <c r="G4213" s="52">
        <v>3474.53</v>
      </c>
    </row>
    <row r="4214" spans="1:7" x14ac:dyDescent="0.25">
      <c r="A4214" s="61">
        <v>44756</v>
      </c>
      <c r="B4214" s="64" t="str">
        <f t="shared" si="116"/>
        <v>quinta-feira</v>
      </c>
      <c r="C4214" s="49">
        <v>6.9199999999999998E-2</v>
      </c>
      <c r="D4214" s="51">
        <v>7.0400000000000004E-2</v>
      </c>
      <c r="E4214" s="48">
        <v>3479.95</v>
      </c>
      <c r="F4214" s="48">
        <v>3470.15</v>
      </c>
      <c r="G4214" s="52">
        <v>3470.15</v>
      </c>
    </row>
    <row r="4215" spans="1:7" x14ac:dyDescent="0.25">
      <c r="A4215" s="61">
        <v>44757</v>
      </c>
      <c r="B4215" s="64" t="str">
        <f t="shared" si="116"/>
        <v>sexta-feira</v>
      </c>
      <c r="C4215" s="49">
        <v>6.9400000000000003E-2</v>
      </c>
      <c r="D4215" s="51">
        <v>7.0599999999999996E-2</v>
      </c>
      <c r="E4215" s="48">
        <v>3477.4</v>
      </c>
      <c r="F4215" s="48">
        <v>3470.52</v>
      </c>
      <c r="G4215" s="52">
        <v>3470.52</v>
      </c>
    </row>
    <row r="4216" spans="1:7" x14ac:dyDescent="0.25">
      <c r="A4216" s="61">
        <v>44760</v>
      </c>
      <c r="B4216" s="64" t="str">
        <f t="shared" si="116"/>
        <v>segunda-feira</v>
      </c>
      <c r="C4216" s="49">
        <v>7.0000000000000007E-2</v>
      </c>
      <c r="D4216" s="51">
        <v>7.1199999999999999E-2</v>
      </c>
      <c r="E4216" s="48">
        <v>3473.59</v>
      </c>
      <c r="F4216" s="48">
        <v>3465.31</v>
      </c>
      <c r="G4216" s="52">
        <v>3465.31</v>
      </c>
    </row>
    <row r="4217" spans="1:7" x14ac:dyDescent="0.25">
      <c r="A4217" s="61">
        <v>44761</v>
      </c>
      <c r="B4217" s="64" t="str">
        <f t="shared" si="116"/>
        <v>terça-feira</v>
      </c>
      <c r="C4217" s="49">
        <v>7.17E-2</v>
      </c>
      <c r="D4217" s="51">
        <v>7.2900000000000006E-2</v>
      </c>
      <c r="E4217" s="48">
        <v>3462.45</v>
      </c>
      <c r="F4217" s="48">
        <v>3454.2</v>
      </c>
      <c r="G4217" s="52">
        <v>3454.2</v>
      </c>
    </row>
    <row r="4218" spans="1:7" x14ac:dyDescent="0.25">
      <c r="A4218" s="61">
        <v>44762</v>
      </c>
      <c r="B4218" s="64" t="str">
        <f t="shared" si="116"/>
        <v>quarta-feira</v>
      </c>
      <c r="C4218" s="49">
        <v>7.2599999999999998E-2</v>
      </c>
      <c r="D4218" s="51">
        <v>7.3800000000000004E-2</v>
      </c>
      <c r="E4218" s="48">
        <v>3456.71</v>
      </c>
      <c r="F4218" s="48">
        <v>3448.49</v>
      </c>
      <c r="G4218" s="52">
        <v>3448.49</v>
      </c>
    </row>
    <row r="4219" spans="1:7" x14ac:dyDescent="0.25">
      <c r="A4219" s="61">
        <v>44763</v>
      </c>
      <c r="B4219" s="64" t="str">
        <f t="shared" si="116"/>
        <v>quinta-feira</v>
      </c>
      <c r="C4219" s="49">
        <v>7.1399999999999991E-2</v>
      </c>
      <c r="D4219" s="51">
        <v>7.2599999999999998E-2</v>
      </c>
      <c r="E4219" s="48">
        <v>3464.94</v>
      </c>
      <c r="F4219" s="48">
        <v>3456.71</v>
      </c>
      <c r="G4219" s="52">
        <v>3456.71</v>
      </c>
    </row>
    <row r="4220" spans="1:7" x14ac:dyDescent="0.25">
      <c r="A4220" s="61">
        <v>44764</v>
      </c>
      <c r="B4220" s="64" t="str">
        <f t="shared" si="116"/>
        <v>sexta-feira</v>
      </c>
      <c r="C4220" s="49">
        <v>7.1099999999999997E-2</v>
      </c>
      <c r="D4220" s="51">
        <v>7.2300000000000003E-2</v>
      </c>
      <c r="E4220" s="48">
        <v>3465.76</v>
      </c>
      <c r="F4220" s="48">
        <v>3458.96</v>
      </c>
      <c r="G4220" s="52">
        <v>3458.96</v>
      </c>
    </row>
    <row r="4221" spans="1:7" x14ac:dyDescent="0.25">
      <c r="A4221" s="61">
        <v>44767</v>
      </c>
      <c r="B4221" s="64" t="str">
        <f t="shared" si="116"/>
        <v>segunda-feira</v>
      </c>
      <c r="C4221" s="49">
        <v>7.0400000000000004E-2</v>
      </c>
      <c r="D4221" s="51">
        <v>7.1599999999999997E-2</v>
      </c>
      <c r="E4221" s="48">
        <v>3470.64</v>
      </c>
      <c r="F4221" s="48">
        <v>3462.44</v>
      </c>
      <c r="G4221" s="52">
        <v>3462.44</v>
      </c>
    </row>
    <row r="4222" spans="1:7" x14ac:dyDescent="0.25">
      <c r="A4222" s="61">
        <v>44768</v>
      </c>
      <c r="B4222" s="64" t="str">
        <f t="shared" si="116"/>
        <v>terça-feira</v>
      </c>
      <c r="C4222" s="49">
        <v>7.1099999999999997E-2</v>
      </c>
      <c r="D4222" s="51">
        <v>7.2300000000000003E-2</v>
      </c>
      <c r="E4222" s="48">
        <v>3466.23</v>
      </c>
      <c r="F4222" s="48">
        <v>3458.06</v>
      </c>
      <c r="G4222" s="52">
        <v>3458.06</v>
      </c>
    </row>
    <row r="4223" spans="1:7" x14ac:dyDescent="0.25">
      <c r="A4223" s="61">
        <v>44769</v>
      </c>
      <c r="B4223" s="64" t="str">
        <f t="shared" si="116"/>
        <v>quarta-feira</v>
      </c>
      <c r="C4223" s="49">
        <v>7.2000000000000008E-2</v>
      </c>
      <c r="D4223" s="51">
        <v>7.3200000000000001E-2</v>
      </c>
      <c r="E4223" s="48">
        <v>3460.1</v>
      </c>
      <c r="F4223" s="48">
        <v>3451.98</v>
      </c>
      <c r="G4223" s="52">
        <v>3451.98</v>
      </c>
    </row>
    <row r="4224" spans="1:7" x14ac:dyDescent="0.25">
      <c r="A4224" s="61">
        <v>44770</v>
      </c>
      <c r="B4224" s="64" t="str">
        <f t="shared" ref="B4224:B4268" si="117">TEXT(A4224,"dddd")</f>
        <v>quinta-feira</v>
      </c>
      <c r="C4224" s="49">
        <v>7.0699999999999999E-2</v>
      </c>
      <c r="D4224" s="51">
        <v>7.1900000000000006E-2</v>
      </c>
      <c r="E4224" s="48">
        <v>3468.87</v>
      </c>
      <c r="F4224" s="48">
        <v>3460.76</v>
      </c>
      <c r="G4224" s="52">
        <v>3460.76</v>
      </c>
    </row>
    <row r="4225" spans="1:7" x14ac:dyDescent="0.25">
      <c r="A4225" s="61">
        <v>44771</v>
      </c>
      <c r="B4225" s="64" t="str">
        <f t="shared" si="117"/>
        <v>sexta-feira</v>
      </c>
      <c r="C4225" s="49">
        <v>6.7900000000000002E-2</v>
      </c>
      <c r="D4225" s="51">
        <v>6.9099999999999995E-2</v>
      </c>
      <c r="E4225" s="48">
        <v>3486.09</v>
      </c>
      <c r="F4225" s="48">
        <v>3479.45</v>
      </c>
      <c r="G4225" s="52">
        <v>3479.45</v>
      </c>
    </row>
    <row r="4226" spans="1:7" x14ac:dyDescent="0.25">
      <c r="A4226" s="61">
        <v>44774</v>
      </c>
      <c r="B4226" s="64" t="str">
        <f t="shared" si="117"/>
        <v>segunda-feira</v>
      </c>
      <c r="C4226" s="49">
        <v>6.59E-2</v>
      </c>
      <c r="D4226" s="51">
        <v>6.7099999999999993E-2</v>
      </c>
      <c r="E4226" s="48">
        <v>3499.53</v>
      </c>
      <c r="F4226" s="48">
        <v>3491.4</v>
      </c>
      <c r="G4226" s="52">
        <v>3491.4</v>
      </c>
    </row>
    <row r="4227" spans="1:7" x14ac:dyDescent="0.25">
      <c r="A4227" s="61">
        <v>44775</v>
      </c>
      <c r="B4227" s="64" t="str">
        <f t="shared" si="117"/>
        <v>terça-feira</v>
      </c>
      <c r="C4227" s="49">
        <v>6.5700000000000008E-2</v>
      </c>
      <c r="D4227" s="51">
        <v>6.6900000000000001E-2</v>
      </c>
      <c r="E4227" s="48">
        <v>3501</v>
      </c>
      <c r="F4227" s="48">
        <v>3492.88</v>
      </c>
      <c r="G4227" s="52">
        <v>3492.88</v>
      </c>
    </row>
    <row r="4228" spans="1:7" x14ac:dyDescent="0.25">
      <c r="A4228" s="61">
        <v>44776</v>
      </c>
      <c r="B4228" s="64" t="str">
        <f t="shared" si="117"/>
        <v>quarta-feira</v>
      </c>
      <c r="C4228" s="49">
        <v>6.6199999999999995E-2</v>
      </c>
      <c r="D4228" s="51">
        <v>6.7400000000000002E-2</v>
      </c>
      <c r="E4228" s="48">
        <v>3497.82</v>
      </c>
      <c r="F4228" s="48">
        <v>3489.72</v>
      </c>
      <c r="G4228" s="52">
        <v>3489.72</v>
      </c>
    </row>
    <row r="4229" spans="1:7" x14ac:dyDescent="0.25">
      <c r="A4229" s="61">
        <v>44777</v>
      </c>
      <c r="B4229" s="64" t="str">
        <f t="shared" si="117"/>
        <v>quinta-feira</v>
      </c>
      <c r="C4229" s="49">
        <v>6.4100000000000004E-2</v>
      </c>
      <c r="D4229" s="51">
        <v>6.5299999999999997E-2</v>
      </c>
      <c r="E4229" s="48">
        <v>3511.89</v>
      </c>
      <c r="F4229" s="48">
        <v>3503.79</v>
      </c>
      <c r="G4229" s="52">
        <v>3503.79</v>
      </c>
    </row>
    <row r="4230" spans="1:7" x14ac:dyDescent="0.25">
      <c r="A4230" s="61">
        <v>44778</v>
      </c>
      <c r="B4230" s="64" t="str">
        <f t="shared" si="117"/>
        <v>sexta-feira</v>
      </c>
      <c r="C4230" s="49">
        <v>6.0899999999999996E-2</v>
      </c>
      <c r="D4230" s="51">
        <v>6.2100000000000002E-2</v>
      </c>
      <c r="E4230" s="48">
        <v>3531.84</v>
      </c>
      <c r="F4230" s="48">
        <v>3525.24</v>
      </c>
      <c r="G4230" s="52">
        <v>3525.24</v>
      </c>
    </row>
    <row r="4231" spans="1:7" x14ac:dyDescent="0.25">
      <c r="A4231" s="61">
        <v>44781</v>
      </c>
      <c r="B4231" s="64" t="str">
        <f t="shared" si="117"/>
        <v>segunda-feira</v>
      </c>
      <c r="C4231" s="49">
        <v>6.0199999999999997E-2</v>
      </c>
      <c r="D4231" s="51">
        <v>6.1399999999999996E-2</v>
      </c>
      <c r="E4231" s="48">
        <v>3536.6</v>
      </c>
      <c r="F4231" s="48">
        <v>3528.49</v>
      </c>
      <c r="G4231" s="52">
        <v>3528.49</v>
      </c>
    </row>
    <row r="4232" spans="1:7" x14ac:dyDescent="0.25">
      <c r="A4232" s="61">
        <v>44782</v>
      </c>
      <c r="B4232" s="64" t="str">
        <f t="shared" si="117"/>
        <v>terça-feira</v>
      </c>
      <c r="C4232" s="49">
        <v>6.0499999999999998E-2</v>
      </c>
      <c r="D4232" s="51">
        <v>6.1699999999999998E-2</v>
      </c>
      <c r="E4232" s="48">
        <v>3534.06</v>
      </c>
      <c r="F4232" s="48">
        <v>3526</v>
      </c>
      <c r="G4232" s="52">
        <v>3526</v>
      </c>
    </row>
    <row r="4233" spans="1:7" x14ac:dyDescent="0.25">
      <c r="A4233" s="61">
        <v>44783</v>
      </c>
      <c r="B4233" s="64" t="str">
        <f t="shared" si="117"/>
        <v>quarta-feira</v>
      </c>
      <c r="C4233" s="49">
        <v>6.1600000000000002E-2</v>
      </c>
      <c r="D4233" s="51">
        <v>6.2800000000000009E-2</v>
      </c>
      <c r="E4233" s="48">
        <v>3526.79</v>
      </c>
      <c r="F4233" s="48">
        <v>3518.75</v>
      </c>
      <c r="G4233" s="52">
        <v>3518.75</v>
      </c>
    </row>
    <row r="4234" spans="1:7" x14ac:dyDescent="0.25">
      <c r="A4234" s="61">
        <v>44784</v>
      </c>
      <c r="B4234" s="64" t="str">
        <f t="shared" si="117"/>
        <v>quinta-feira</v>
      </c>
      <c r="C4234" s="49">
        <v>6.1799999999999994E-2</v>
      </c>
      <c r="D4234" s="51">
        <v>6.3E-2</v>
      </c>
      <c r="E4234" s="48">
        <v>3525.52</v>
      </c>
      <c r="F4234" s="48">
        <v>3517.51</v>
      </c>
      <c r="G4234" s="52">
        <v>3517.51</v>
      </c>
    </row>
    <row r="4235" spans="1:7" x14ac:dyDescent="0.25">
      <c r="A4235" s="61">
        <v>44785</v>
      </c>
      <c r="B4235" s="64" t="str">
        <f t="shared" si="117"/>
        <v>sexta-feira</v>
      </c>
      <c r="C4235" s="49">
        <v>6.2699999999999992E-2</v>
      </c>
      <c r="D4235" s="51">
        <v>6.3899999999999998E-2</v>
      </c>
      <c r="E4235" s="48">
        <v>3518.09</v>
      </c>
      <c r="F4235" s="48">
        <v>3511.65</v>
      </c>
      <c r="G4235" s="52">
        <v>3511.65</v>
      </c>
    </row>
    <row r="4236" spans="1:7" x14ac:dyDescent="0.25">
      <c r="A4236" s="61">
        <v>44788</v>
      </c>
      <c r="B4236" s="64" t="str">
        <f t="shared" si="117"/>
        <v>segunda-feira</v>
      </c>
      <c r="C4236" s="49">
        <v>6.2300000000000001E-2</v>
      </c>
      <c r="D4236" s="51">
        <v>6.3500000000000001E-2</v>
      </c>
      <c r="E4236" s="48">
        <v>3521.31</v>
      </c>
      <c r="F4236" s="48">
        <v>3512.82</v>
      </c>
      <c r="G4236" s="52">
        <v>3512.82</v>
      </c>
    </row>
    <row r="4237" spans="1:7" x14ac:dyDescent="0.25">
      <c r="A4237" s="61">
        <v>44789</v>
      </c>
      <c r="B4237" s="64" t="str">
        <f t="shared" si="117"/>
        <v>terça-feira</v>
      </c>
      <c r="C4237" s="49">
        <v>6.1900000000000004E-2</v>
      </c>
      <c r="D4237" s="51">
        <v>6.3099999999999989E-2</v>
      </c>
      <c r="E4237" s="48">
        <v>3524.53</v>
      </c>
      <c r="F4237" s="48">
        <v>3516.05</v>
      </c>
      <c r="G4237" s="52">
        <v>3516.05</v>
      </c>
    </row>
    <row r="4238" spans="1:7" x14ac:dyDescent="0.25">
      <c r="A4238" s="61">
        <v>44790</v>
      </c>
      <c r="B4238" s="64" t="str">
        <f t="shared" si="117"/>
        <v>quarta-feira</v>
      </c>
      <c r="C4238" s="49">
        <v>6.3600000000000004E-2</v>
      </c>
      <c r="D4238" s="51">
        <v>6.480000000000001E-2</v>
      </c>
      <c r="E4238" s="48">
        <v>3513.96</v>
      </c>
      <c r="F4238" s="48">
        <v>3505.51</v>
      </c>
      <c r="G4238" s="52">
        <v>3505.51</v>
      </c>
    </row>
    <row r="4239" spans="1:7" x14ac:dyDescent="0.25">
      <c r="A4239" s="61">
        <v>44791</v>
      </c>
      <c r="B4239" s="64" t="str">
        <f t="shared" si="117"/>
        <v>quinta-feira</v>
      </c>
      <c r="C4239" s="49">
        <v>6.3799999999999996E-2</v>
      </c>
      <c r="D4239" s="51">
        <v>6.5000000000000002E-2</v>
      </c>
      <c r="E4239" s="48">
        <v>3513.25</v>
      </c>
      <c r="F4239" s="48">
        <v>3504.82</v>
      </c>
      <c r="G4239" s="52">
        <v>3504.82</v>
      </c>
    </row>
    <row r="4240" spans="1:7" x14ac:dyDescent="0.25">
      <c r="A4240" s="61">
        <v>44792</v>
      </c>
      <c r="B4240" s="64" t="str">
        <f t="shared" si="117"/>
        <v>sexta-feira</v>
      </c>
      <c r="C4240" s="49">
        <v>6.4100000000000004E-2</v>
      </c>
      <c r="D4240" s="51">
        <v>6.5299999999999997E-2</v>
      </c>
      <c r="E4240" s="48">
        <v>3511.38</v>
      </c>
      <c r="F4240" s="48">
        <v>3503.48</v>
      </c>
      <c r="G4240" s="52">
        <v>3503.48</v>
      </c>
    </row>
    <row r="4241" spans="1:7" x14ac:dyDescent="0.25">
      <c r="A4241" s="61">
        <v>44795</v>
      </c>
      <c r="B4241" s="64" t="str">
        <f t="shared" si="117"/>
        <v>segunda-feira</v>
      </c>
      <c r="C4241" s="49">
        <v>6.3399999999999998E-2</v>
      </c>
      <c r="D4241" s="51">
        <v>6.4600000000000005E-2</v>
      </c>
      <c r="E4241" s="48">
        <v>3516.53</v>
      </c>
      <c r="F4241" s="48">
        <v>3508.13</v>
      </c>
      <c r="G4241" s="52">
        <v>3508.13</v>
      </c>
    </row>
    <row r="4242" spans="1:7" x14ac:dyDescent="0.25">
      <c r="A4242" s="61">
        <v>44796</v>
      </c>
      <c r="B4242" s="64" t="str">
        <f t="shared" si="117"/>
        <v>terça-feira</v>
      </c>
      <c r="C4242" s="49">
        <v>6.4699999999999994E-2</v>
      </c>
      <c r="D4242" s="51">
        <v>6.59E-2</v>
      </c>
      <c r="E4242" s="48">
        <v>3508.7</v>
      </c>
      <c r="F4242" s="48">
        <v>3500.32</v>
      </c>
      <c r="G4242" s="52">
        <v>3500.32</v>
      </c>
    </row>
    <row r="4243" spans="1:7" x14ac:dyDescent="0.25">
      <c r="A4243" s="61">
        <v>44797</v>
      </c>
      <c r="B4243" s="64" t="str">
        <f t="shared" si="117"/>
        <v>quarta-feira</v>
      </c>
      <c r="C4243" s="49">
        <v>6.5500000000000003E-2</v>
      </c>
      <c r="D4243" s="51">
        <v>6.6699999999999995E-2</v>
      </c>
      <c r="E4243" s="48">
        <v>3504.15</v>
      </c>
      <c r="F4243" s="48">
        <v>3495.79</v>
      </c>
      <c r="G4243" s="52">
        <v>3495.79</v>
      </c>
    </row>
    <row r="4244" spans="1:7" x14ac:dyDescent="0.25">
      <c r="A4244" s="61">
        <v>44798</v>
      </c>
      <c r="B4244" s="64" t="str">
        <f t="shared" si="117"/>
        <v>quinta-feira</v>
      </c>
      <c r="C4244" s="49">
        <v>6.5599999999999992E-2</v>
      </c>
      <c r="D4244" s="51">
        <v>6.6799999999999998E-2</v>
      </c>
      <c r="E4244" s="48">
        <v>3502.88</v>
      </c>
      <c r="F4244" s="48">
        <v>3494.66</v>
      </c>
      <c r="G4244" s="52">
        <v>3494.66</v>
      </c>
    </row>
    <row r="4245" spans="1:7" x14ac:dyDescent="0.25">
      <c r="A4245" s="61">
        <v>44799</v>
      </c>
      <c r="B4245" s="64" t="str">
        <f t="shared" si="117"/>
        <v>sexta-feira</v>
      </c>
      <c r="C4245" s="49">
        <v>6.6299999999999998E-2</v>
      </c>
      <c r="D4245" s="51">
        <v>6.7500000000000004E-2</v>
      </c>
      <c r="E4245" s="48">
        <v>3498.16</v>
      </c>
      <c r="F4245" s="48">
        <v>3490.7</v>
      </c>
      <c r="G4245" s="52">
        <v>3490.7</v>
      </c>
    </row>
    <row r="4246" spans="1:7" x14ac:dyDescent="0.25">
      <c r="A4246" s="61">
        <v>44802</v>
      </c>
      <c r="B4246" s="64" t="str">
        <f t="shared" si="117"/>
        <v>segunda-feira</v>
      </c>
      <c r="C4246" s="49">
        <v>6.7000000000000004E-2</v>
      </c>
      <c r="D4246" s="51">
        <v>6.8199999999999997E-2</v>
      </c>
      <c r="E4246" s="48">
        <v>3494.2</v>
      </c>
      <c r="F4246" s="48">
        <v>3486.02</v>
      </c>
      <c r="G4246" s="52">
        <v>3486.02</v>
      </c>
    </row>
    <row r="4247" spans="1:7" x14ac:dyDescent="0.25">
      <c r="A4247" s="61">
        <v>44803</v>
      </c>
      <c r="B4247" s="64" t="str">
        <f t="shared" si="117"/>
        <v>terça-feira</v>
      </c>
      <c r="C4247" s="49">
        <v>6.6600000000000006E-2</v>
      </c>
      <c r="D4247" s="51">
        <v>6.7799999999999999E-2</v>
      </c>
      <c r="E4247" s="48">
        <v>3497.28</v>
      </c>
      <c r="F4247" s="48">
        <v>3489.11</v>
      </c>
      <c r="G4247" s="52">
        <v>3489.11</v>
      </c>
    </row>
    <row r="4248" spans="1:7" x14ac:dyDescent="0.25">
      <c r="A4248" s="61">
        <v>44804</v>
      </c>
      <c r="B4248" s="64" t="str">
        <f t="shared" si="117"/>
        <v>quarta-feira</v>
      </c>
      <c r="C4248" s="49">
        <v>6.7599999999999993E-2</v>
      </c>
      <c r="D4248" s="51">
        <v>6.88E-2</v>
      </c>
      <c r="E4248" s="48">
        <v>3491.45</v>
      </c>
      <c r="F4248" s="48">
        <v>3483.3</v>
      </c>
      <c r="G4248" s="52">
        <v>3483.3</v>
      </c>
    </row>
    <row r="4249" spans="1:7" x14ac:dyDescent="0.25">
      <c r="A4249" s="61">
        <v>44805</v>
      </c>
      <c r="B4249" s="64" t="str">
        <f t="shared" si="117"/>
        <v>quinta-feira</v>
      </c>
      <c r="C4249" s="49">
        <v>6.6900000000000001E-2</v>
      </c>
      <c r="D4249" s="51">
        <v>6.8099999999999994E-2</v>
      </c>
      <c r="E4249" s="48">
        <v>3496.42</v>
      </c>
      <c r="F4249" s="48">
        <v>3488.28</v>
      </c>
      <c r="G4249" s="52">
        <v>3488.28</v>
      </c>
    </row>
    <row r="4250" spans="1:7" x14ac:dyDescent="0.25">
      <c r="A4250" s="61">
        <v>44806</v>
      </c>
      <c r="B4250" s="64" t="str">
        <f t="shared" si="117"/>
        <v>sexta-feira</v>
      </c>
      <c r="C4250" s="49">
        <v>6.6000000000000003E-2</v>
      </c>
      <c r="D4250" s="51">
        <v>6.7199999999999996E-2</v>
      </c>
      <c r="E4250" s="48">
        <v>3501.91</v>
      </c>
      <c r="F4250" s="48">
        <v>3494.52</v>
      </c>
      <c r="G4250" s="52">
        <v>3494.52</v>
      </c>
    </row>
    <row r="4251" spans="1:7" x14ac:dyDescent="0.25">
      <c r="A4251" s="61">
        <v>44809</v>
      </c>
      <c r="B4251" s="64" t="str">
        <f t="shared" si="117"/>
        <v>segunda-feira</v>
      </c>
      <c r="C4251" s="49">
        <v>6.59E-2</v>
      </c>
      <c r="D4251" s="51">
        <v>6.7099999999999993E-2</v>
      </c>
      <c r="E4251" s="48">
        <v>3503.06</v>
      </c>
      <c r="F4251" s="48">
        <v>3494.93</v>
      </c>
      <c r="G4251" s="52">
        <v>3494.93</v>
      </c>
    </row>
    <row r="4252" spans="1:7" x14ac:dyDescent="0.25">
      <c r="A4252" s="61">
        <v>44810</v>
      </c>
      <c r="B4252" s="64" t="str">
        <f t="shared" si="117"/>
        <v>terça-feira</v>
      </c>
      <c r="C4252" s="49">
        <v>6.7000000000000004E-2</v>
      </c>
      <c r="D4252" s="51">
        <v>6.8199999999999997E-2</v>
      </c>
      <c r="E4252" s="48">
        <v>3496.25</v>
      </c>
      <c r="F4252" s="48">
        <v>3488.52</v>
      </c>
      <c r="G4252" s="52">
        <v>3488.52</v>
      </c>
    </row>
    <row r="4253" spans="1:7" x14ac:dyDescent="0.25">
      <c r="A4253" s="61">
        <v>44812</v>
      </c>
      <c r="B4253" s="64" t="str">
        <f t="shared" si="117"/>
        <v>quinta-feira</v>
      </c>
      <c r="C4253" s="49">
        <v>6.7599999999999993E-2</v>
      </c>
      <c r="D4253" s="51">
        <v>6.88E-2</v>
      </c>
      <c r="E4253" s="48">
        <v>3493</v>
      </c>
      <c r="F4253" s="48">
        <v>3484.92</v>
      </c>
      <c r="G4253" s="52">
        <v>3484.92</v>
      </c>
    </row>
    <row r="4254" spans="1:7" x14ac:dyDescent="0.25">
      <c r="A4254" s="61">
        <v>44813</v>
      </c>
      <c r="B4254" s="64" t="str">
        <f t="shared" si="117"/>
        <v>sexta-feira</v>
      </c>
      <c r="C4254" s="49">
        <v>6.8199999999999997E-2</v>
      </c>
      <c r="D4254" s="51">
        <v>6.9400000000000003E-2</v>
      </c>
      <c r="E4254" s="48">
        <v>3488.08</v>
      </c>
      <c r="F4254" s="48">
        <v>3480.87</v>
      </c>
      <c r="G4254" s="52">
        <v>3480.87</v>
      </c>
    </row>
    <row r="4255" spans="1:7" x14ac:dyDescent="0.25">
      <c r="A4255" s="61">
        <v>44816</v>
      </c>
      <c r="B4255" s="64" t="str">
        <f t="shared" si="117"/>
        <v>segunda-feira</v>
      </c>
      <c r="C4255" s="49">
        <v>6.7099999999999993E-2</v>
      </c>
      <c r="D4255" s="51">
        <v>6.83E-2</v>
      </c>
      <c r="E4255" s="48">
        <v>3495.47</v>
      </c>
      <c r="F4255" s="48">
        <v>3487.46</v>
      </c>
      <c r="G4255" s="52">
        <v>3487.46</v>
      </c>
    </row>
    <row r="4256" spans="1:7" x14ac:dyDescent="0.25">
      <c r="A4256" s="61">
        <v>44817</v>
      </c>
      <c r="B4256" s="64" t="str">
        <f t="shared" si="117"/>
        <v>terça-feira</v>
      </c>
      <c r="C4256" s="49">
        <v>6.8600000000000008E-2</v>
      </c>
      <c r="D4256" s="51">
        <v>6.9800000000000001E-2</v>
      </c>
      <c r="E4256" s="48">
        <v>3486.61</v>
      </c>
      <c r="F4256" s="48">
        <v>3478.62</v>
      </c>
      <c r="G4256" s="52">
        <v>3478.62</v>
      </c>
    </row>
    <row r="4257" spans="1:7" x14ac:dyDescent="0.25">
      <c r="A4257" s="61">
        <v>44818</v>
      </c>
      <c r="B4257" s="64" t="str">
        <f t="shared" si="117"/>
        <v>quarta-feira</v>
      </c>
      <c r="C4257" s="49">
        <v>6.8499999999999991E-2</v>
      </c>
      <c r="D4257" s="51">
        <v>6.9699999999999998E-2</v>
      </c>
      <c r="E4257" s="48">
        <v>3487.74</v>
      </c>
      <c r="F4257" s="48">
        <v>3479.76</v>
      </c>
      <c r="G4257" s="52">
        <v>3479.76</v>
      </c>
    </row>
    <row r="4258" spans="1:7" x14ac:dyDescent="0.25">
      <c r="A4258" s="61">
        <v>44819</v>
      </c>
      <c r="B4258" s="64" t="str">
        <f t="shared" si="117"/>
        <v>quinta-feira</v>
      </c>
      <c r="C4258" s="49">
        <v>6.7000000000000004E-2</v>
      </c>
      <c r="D4258" s="51">
        <v>6.8199999999999997E-2</v>
      </c>
      <c r="E4258" s="48">
        <v>3497.85</v>
      </c>
      <c r="F4258" s="48">
        <v>3489.61</v>
      </c>
      <c r="G4258" s="52">
        <v>3489.61</v>
      </c>
    </row>
    <row r="4259" spans="1:7" x14ac:dyDescent="0.25">
      <c r="A4259" s="61">
        <v>44820</v>
      </c>
      <c r="B4259" s="64" t="str">
        <f t="shared" si="117"/>
        <v>sexta-feira</v>
      </c>
      <c r="C4259" s="49">
        <v>6.8099999999999994E-2</v>
      </c>
      <c r="D4259" s="51">
        <v>6.93E-2</v>
      </c>
      <c r="E4259" s="48">
        <v>3491.5</v>
      </c>
      <c r="F4259" s="48">
        <v>3483.56</v>
      </c>
      <c r="G4259" s="52">
        <v>3483.56</v>
      </c>
    </row>
    <row r="4260" spans="1:7" x14ac:dyDescent="0.25">
      <c r="A4260" s="61">
        <v>44823</v>
      </c>
      <c r="B4260" s="64" t="str">
        <f t="shared" si="117"/>
        <v>segunda-feira</v>
      </c>
      <c r="C4260" s="49">
        <v>6.7900000000000002E-2</v>
      </c>
      <c r="D4260" s="51">
        <v>6.9099999999999995E-2</v>
      </c>
      <c r="E4260" s="48">
        <v>3493.51</v>
      </c>
      <c r="F4260" s="48">
        <v>3485.3</v>
      </c>
      <c r="G4260" s="52">
        <v>3485.3</v>
      </c>
    </row>
    <row r="4261" spans="1:7" x14ac:dyDescent="0.25">
      <c r="A4261" s="61">
        <v>44824</v>
      </c>
      <c r="B4261" s="64" t="str">
        <f t="shared" si="117"/>
        <v>terça-feira</v>
      </c>
      <c r="C4261" s="49">
        <v>6.83E-2</v>
      </c>
      <c r="D4261" s="51">
        <v>6.9500000000000006E-2</v>
      </c>
      <c r="E4261" s="48">
        <v>3491.81</v>
      </c>
      <c r="F4261" s="48">
        <v>3483.62</v>
      </c>
      <c r="G4261" s="52">
        <v>3483.62</v>
      </c>
    </row>
    <row r="4262" spans="1:7" x14ac:dyDescent="0.25">
      <c r="A4262" s="61">
        <v>44825</v>
      </c>
      <c r="B4262" s="64" t="str">
        <f t="shared" si="117"/>
        <v>quarta-feira</v>
      </c>
      <c r="C4262" s="49">
        <v>6.7900000000000002E-2</v>
      </c>
      <c r="D4262" s="51">
        <v>6.9099999999999995E-2</v>
      </c>
      <c r="E4262" s="48">
        <v>3495.05</v>
      </c>
      <c r="F4262" s="48">
        <v>3486.87</v>
      </c>
      <c r="G4262" s="52">
        <v>3486.87</v>
      </c>
    </row>
    <row r="4263" spans="1:7" x14ac:dyDescent="0.25">
      <c r="A4263" s="61">
        <v>44826</v>
      </c>
      <c r="B4263" s="64" t="str">
        <f t="shared" si="117"/>
        <v>quinta-feira</v>
      </c>
      <c r="C4263" s="49">
        <v>6.7099999999999993E-2</v>
      </c>
      <c r="D4263" s="51">
        <v>6.83E-2</v>
      </c>
      <c r="E4263" s="48">
        <v>3500.75</v>
      </c>
      <c r="F4263" s="48">
        <v>3492.58</v>
      </c>
      <c r="G4263" s="52">
        <v>3492.58</v>
      </c>
    </row>
    <row r="4264" spans="1:7" x14ac:dyDescent="0.25">
      <c r="A4264" s="61">
        <v>44827</v>
      </c>
      <c r="B4264" s="64" t="str">
        <f t="shared" si="117"/>
        <v>sexta-feira</v>
      </c>
      <c r="C4264" s="49">
        <v>6.5700000000000008E-2</v>
      </c>
      <c r="D4264" s="51">
        <v>6.6900000000000001E-2</v>
      </c>
      <c r="E4264" s="48">
        <v>3509.87</v>
      </c>
      <c r="F4264" s="48">
        <v>3501.99</v>
      </c>
      <c r="G4264" s="52">
        <v>3501.99</v>
      </c>
    </row>
    <row r="4265" spans="1:7" x14ac:dyDescent="0.25">
      <c r="A4265" s="61">
        <v>44830</v>
      </c>
      <c r="B4265" s="64" t="str">
        <f t="shared" si="117"/>
        <v>segunda-feira</v>
      </c>
      <c r="C4265" s="49">
        <v>6.7500000000000004E-2</v>
      </c>
      <c r="D4265" s="51">
        <v>6.8699999999999997E-2</v>
      </c>
      <c r="E4265" s="48">
        <v>3499.54</v>
      </c>
      <c r="F4265" s="48">
        <v>3491.4</v>
      </c>
      <c r="G4265" s="52">
        <v>3491.4</v>
      </c>
    </row>
    <row r="4266" spans="1:7" x14ac:dyDescent="0.25">
      <c r="A4266" s="61">
        <v>44831</v>
      </c>
      <c r="B4266" s="64" t="str">
        <f t="shared" si="117"/>
        <v>terça-feira</v>
      </c>
      <c r="C4266" s="49">
        <v>6.6600000000000006E-2</v>
      </c>
      <c r="D4266" s="51">
        <v>6.7799999999999999E-2</v>
      </c>
      <c r="E4266" s="48">
        <v>3505.83</v>
      </c>
      <c r="F4266" s="48">
        <v>3497.7</v>
      </c>
      <c r="G4266" s="52">
        <v>3497.7</v>
      </c>
    </row>
    <row r="4267" spans="1:7" x14ac:dyDescent="0.25">
      <c r="A4267" s="61">
        <v>44832</v>
      </c>
      <c r="B4267" s="64" t="str">
        <f t="shared" si="117"/>
        <v>quarta-feira</v>
      </c>
      <c r="C4267" s="49">
        <v>6.7000000000000004E-2</v>
      </c>
      <c r="D4267" s="51">
        <v>6.8199999999999997E-2</v>
      </c>
      <c r="E4267" s="48">
        <v>3500.86</v>
      </c>
      <c r="F4267" s="48">
        <v>3492.99</v>
      </c>
      <c r="G4267" s="52">
        <v>3492.99</v>
      </c>
    </row>
    <row r="4268" spans="1:7" x14ac:dyDescent="0.25">
      <c r="A4268" s="61">
        <v>44833</v>
      </c>
      <c r="B4268" s="64" t="str">
        <f t="shared" si="117"/>
        <v>quinta-feira</v>
      </c>
      <c r="C4268" s="49">
        <v>6.6900000000000001E-2</v>
      </c>
      <c r="D4268" s="51">
        <v>6.8099999999999994E-2</v>
      </c>
      <c r="E4268" s="48">
        <v>3501.99</v>
      </c>
      <c r="F4268" s="48">
        <v>3494.14</v>
      </c>
      <c r="G4268" s="52">
        <v>3494.14</v>
      </c>
    </row>
    <row r="4269" spans="1:7" x14ac:dyDescent="0.25">
      <c r="A4269" s="61">
        <v>44834</v>
      </c>
      <c r="B4269" s="64" t="str">
        <f t="shared" ref="B4269:B4310" si="118">TEXT(A4269,"dddd")</f>
        <v>sexta-feira</v>
      </c>
      <c r="C4269" s="49">
        <v>6.5700000000000008E-2</v>
      </c>
      <c r="D4269" s="51">
        <v>6.6900000000000001E-2</v>
      </c>
      <c r="E4269" s="48">
        <v>3509.1</v>
      </c>
      <c r="F4269" s="48">
        <v>3501.99</v>
      </c>
      <c r="G4269" s="52">
        <v>3501.99</v>
      </c>
    </row>
    <row r="4270" spans="1:7" x14ac:dyDescent="0.25">
      <c r="A4270" s="61">
        <v>44837</v>
      </c>
      <c r="B4270" s="64" t="str">
        <f t="shared" si="118"/>
        <v>segunda-feira</v>
      </c>
      <c r="C4270" s="49">
        <v>6.480000000000001E-2</v>
      </c>
      <c r="D4270" s="51">
        <v>6.6000000000000003E-2</v>
      </c>
      <c r="E4270" s="48">
        <v>3515.11</v>
      </c>
      <c r="F4270" s="48">
        <v>3507.26</v>
      </c>
      <c r="G4270" s="52">
        <v>3507.26</v>
      </c>
    </row>
    <row r="4271" spans="1:7" x14ac:dyDescent="0.25">
      <c r="A4271" s="61">
        <v>44838</v>
      </c>
      <c r="B4271" s="64" t="str">
        <f t="shared" si="118"/>
        <v>terça-feira</v>
      </c>
      <c r="C4271" s="49">
        <v>6.4500000000000002E-2</v>
      </c>
      <c r="D4271" s="51">
        <v>6.5700000000000008E-2</v>
      </c>
      <c r="E4271" s="48">
        <v>3517.44</v>
      </c>
      <c r="F4271" s="48">
        <v>3509.61</v>
      </c>
      <c r="G4271" s="52">
        <v>3509.61</v>
      </c>
    </row>
    <row r="4272" spans="1:7" x14ac:dyDescent="0.25">
      <c r="A4272" s="61">
        <v>44839</v>
      </c>
      <c r="B4272" s="64" t="str">
        <f t="shared" si="118"/>
        <v>quarta-feira</v>
      </c>
      <c r="C4272" s="49">
        <v>6.5799999999999997E-2</v>
      </c>
      <c r="D4272" s="51">
        <v>6.7000000000000004E-2</v>
      </c>
      <c r="E4272" s="48">
        <v>3510.03</v>
      </c>
      <c r="F4272" s="48">
        <v>3502.22</v>
      </c>
      <c r="G4272" s="52">
        <v>3502.22</v>
      </c>
    </row>
    <row r="4273" spans="1:7" x14ac:dyDescent="0.25">
      <c r="A4273" s="61">
        <v>44840</v>
      </c>
      <c r="B4273" s="64" t="str">
        <f t="shared" si="118"/>
        <v>quinta-feira</v>
      </c>
      <c r="C4273" s="49">
        <v>6.4600000000000005E-2</v>
      </c>
      <c r="D4273" s="51">
        <v>6.5799999999999997E-2</v>
      </c>
      <c r="E4273" s="48">
        <v>3517.83</v>
      </c>
      <c r="F4273" s="48">
        <v>3510.03</v>
      </c>
      <c r="G4273" s="52">
        <v>3510.03</v>
      </c>
    </row>
    <row r="4274" spans="1:7" x14ac:dyDescent="0.25">
      <c r="A4274" s="61">
        <v>44841</v>
      </c>
      <c r="B4274" s="64" t="str">
        <f t="shared" si="118"/>
        <v>sexta-feira</v>
      </c>
      <c r="C4274" s="49">
        <v>6.4199999999999993E-2</v>
      </c>
      <c r="D4274" s="51">
        <v>6.54E-2</v>
      </c>
      <c r="E4274" s="48">
        <v>3520</v>
      </c>
      <c r="F4274" s="48">
        <v>3512.97</v>
      </c>
      <c r="G4274" s="52">
        <v>3512.97</v>
      </c>
    </row>
    <row r="4275" spans="1:7" x14ac:dyDescent="0.25">
      <c r="A4275" s="61">
        <v>44844</v>
      </c>
      <c r="B4275" s="64" t="str">
        <f t="shared" si="118"/>
        <v>segunda-feira</v>
      </c>
      <c r="C4275" s="49">
        <v>6.3500000000000001E-2</v>
      </c>
      <c r="D4275" s="51">
        <v>6.4699999999999994E-2</v>
      </c>
      <c r="E4275" s="48">
        <v>3524.74</v>
      </c>
      <c r="F4275" s="48">
        <v>3516.97</v>
      </c>
      <c r="G4275" s="52">
        <v>3516.97</v>
      </c>
    </row>
    <row r="4276" spans="1:7" x14ac:dyDescent="0.25">
      <c r="A4276" s="61">
        <v>44845</v>
      </c>
      <c r="B4276" s="64" t="str">
        <f t="shared" si="118"/>
        <v>terça-feira</v>
      </c>
      <c r="C4276" s="49">
        <v>6.4399999999999999E-2</v>
      </c>
      <c r="D4276" s="51">
        <v>6.5599999999999992E-2</v>
      </c>
      <c r="E4276" s="48">
        <v>3520.39</v>
      </c>
      <c r="F4276" s="48">
        <v>3512.94</v>
      </c>
      <c r="G4276" s="52">
        <v>3512.94</v>
      </c>
    </row>
    <row r="4277" spans="1:7" x14ac:dyDescent="0.25">
      <c r="A4277" s="61">
        <v>44847</v>
      </c>
      <c r="B4277" s="64" t="str">
        <f t="shared" si="118"/>
        <v>quinta-feira</v>
      </c>
      <c r="C4277" s="49">
        <v>6.3600000000000004E-2</v>
      </c>
      <c r="D4277" s="51">
        <v>6.480000000000001E-2</v>
      </c>
      <c r="E4277" s="48">
        <v>3525.76</v>
      </c>
      <c r="F4277" s="48">
        <v>3517.97</v>
      </c>
      <c r="G4277" s="52">
        <v>3517.97</v>
      </c>
    </row>
    <row r="4278" spans="1:7" x14ac:dyDescent="0.25">
      <c r="A4278" s="61">
        <v>44848</v>
      </c>
      <c r="B4278" s="64" t="str">
        <f t="shared" si="118"/>
        <v>sexta-feira</v>
      </c>
      <c r="C4278" s="49">
        <v>6.3399999999999998E-2</v>
      </c>
      <c r="D4278" s="51">
        <v>6.4600000000000005E-2</v>
      </c>
      <c r="E4278" s="48">
        <v>3528.23</v>
      </c>
      <c r="F4278" s="48">
        <v>3519.71</v>
      </c>
      <c r="G4278" s="52">
        <v>3519.71</v>
      </c>
    </row>
    <row r="4279" spans="1:7" x14ac:dyDescent="0.25">
      <c r="A4279" s="61">
        <v>44851</v>
      </c>
      <c r="B4279" s="64" t="str">
        <f t="shared" si="118"/>
        <v>segunda-feira</v>
      </c>
      <c r="C4279" s="49">
        <v>6.2600000000000003E-2</v>
      </c>
      <c r="D4279" s="51">
        <v>6.3799999999999996E-2</v>
      </c>
      <c r="E4279" s="48">
        <v>3534.3</v>
      </c>
      <c r="F4279" s="48">
        <v>3525.82</v>
      </c>
      <c r="G4279" s="52">
        <v>3525.82</v>
      </c>
    </row>
    <row r="4280" spans="1:7" x14ac:dyDescent="0.25">
      <c r="A4280" s="61">
        <v>44852</v>
      </c>
      <c r="B4280" s="64" t="str">
        <f t="shared" si="118"/>
        <v>terça-feira</v>
      </c>
      <c r="C4280" s="49">
        <v>6.2699999999999992E-2</v>
      </c>
      <c r="D4280" s="51">
        <v>6.3899999999999998E-2</v>
      </c>
      <c r="E4280" s="48">
        <v>3534.93</v>
      </c>
      <c r="F4280" s="48">
        <v>3526.46</v>
      </c>
      <c r="G4280" s="52">
        <v>3526.46</v>
      </c>
    </row>
    <row r="4281" spans="1:7" x14ac:dyDescent="0.25">
      <c r="A4281" s="61">
        <v>44853</v>
      </c>
      <c r="B4281" s="64" t="str">
        <f t="shared" si="118"/>
        <v>quarta-feira</v>
      </c>
      <c r="C4281" s="49">
        <v>6.2300000000000001E-2</v>
      </c>
      <c r="D4281" s="51">
        <v>6.3500000000000001E-2</v>
      </c>
      <c r="E4281" s="48">
        <v>3538.57</v>
      </c>
      <c r="F4281" s="48">
        <v>3530.11</v>
      </c>
      <c r="G4281" s="52">
        <v>3530.11</v>
      </c>
    </row>
    <row r="4282" spans="1:7" x14ac:dyDescent="0.25">
      <c r="A4282" s="61">
        <v>44854</v>
      </c>
      <c r="B4282" s="64" t="str">
        <f t="shared" si="118"/>
        <v>quinta-feira</v>
      </c>
      <c r="C4282" s="49">
        <v>6.13E-2</v>
      </c>
      <c r="D4282" s="51">
        <v>6.25E-2</v>
      </c>
      <c r="E4282" s="48">
        <v>3545.81</v>
      </c>
      <c r="F4282" s="48">
        <v>3537.36</v>
      </c>
      <c r="G4282" s="52">
        <v>3537.36</v>
      </c>
    </row>
    <row r="4283" spans="1:7" x14ac:dyDescent="0.25">
      <c r="A4283" s="61">
        <v>44855</v>
      </c>
      <c r="B4283" s="64" t="str">
        <f t="shared" si="118"/>
        <v>sexta-feira</v>
      </c>
      <c r="C4283" s="49">
        <v>6.1100000000000002E-2</v>
      </c>
      <c r="D4283" s="51">
        <v>6.2300000000000001E-2</v>
      </c>
      <c r="E4283" s="48">
        <v>3548.99</v>
      </c>
      <c r="F4283" s="48">
        <v>3539.79</v>
      </c>
      <c r="G4283" s="52">
        <v>3539.79</v>
      </c>
    </row>
    <row r="4284" spans="1:7" x14ac:dyDescent="0.25">
      <c r="A4284" s="61">
        <v>44858</v>
      </c>
      <c r="B4284" s="64" t="str">
        <f t="shared" si="118"/>
        <v>segunda-feira</v>
      </c>
      <c r="C4284" s="49">
        <v>6.08E-2</v>
      </c>
      <c r="D4284" s="51">
        <v>6.2E-2</v>
      </c>
      <c r="E4284" s="48">
        <v>3552.01</v>
      </c>
      <c r="F4284" s="48">
        <v>3543.57</v>
      </c>
      <c r="G4284" s="52">
        <v>3543.57</v>
      </c>
    </row>
    <row r="4285" spans="1:7" x14ac:dyDescent="0.25">
      <c r="A4285" s="61">
        <v>44859</v>
      </c>
      <c r="B4285" s="64" t="str">
        <f t="shared" si="118"/>
        <v>terça-feira</v>
      </c>
      <c r="C4285" s="49">
        <v>6.0199999999999997E-2</v>
      </c>
      <c r="D4285" s="51">
        <v>6.1399999999999996E-2</v>
      </c>
      <c r="E4285" s="48">
        <v>3556.82</v>
      </c>
      <c r="F4285" s="48">
        <v>3548.4</v>
      </c>
      <c r="G4285" s="52">
        <v>3548.4</v>
      </c>
    </row>
    <row r="4286" spans="1:7" x14ac:dyDescent="0.25">
      <c r="A4286" s="61">
        <v>44860</v>
      </c>
      <c r="B4286" s="64" t="str">
        <f t="shared" si="118"/>
        <v>quarta-feira</v>
      </c>
      <c r="C4286" s="49">
        <v>6.0700000000000004E-2</v>
      </c>
      <c r="D4286" s="51">
        <v>6.1900000000000004E-2</v>
      </c>
      <c r="E4286" s="48">
        <v>3556.53</v>
      </c>
      <c r="F4286" s="48">
        <v>3548</v>
      </c>
      <c r="G4286" s="52">
        <v>3548</v>
      </c>
    </row>
    <row r="4287" spans="1:7" x14ac:dyDescent="0.25">
      <c r="A4287" s="61">
        <v>44861</v>
      </c>
      <c r="B4287" s="64" t="str">
        <f t="shared" si="118"/>
        <v>quinta-feira</v>
      </c>
      <c r="C4287" s="49">
        <v>6.0599999999999994E-2</v>
      </c>
      <c r="D4287" s="51">
        <v>6.1799999999999994E-2</v>
      </c>
      <c r="E4287" s="48">
        <v>3558.47</v>
      </c>
      <c r="F4287" s="48">
        <v>3549.94</v>
      </c>
      <c r="G4287" s="52">
        <v>3549.94</v>
      </c>
    </row>
    <row r="4288" spans="1:7" x14ac:dyDescent="0.25">
      <c r="A4288" s="61">
        <v>44862</v>
      </c>
      <c r="B4288" s="64" t="str">
        <f t="shared" si="118"/>
        <v>sexta-feira</v>
      </c>
      <c r="C4288" s="49">
        <v>5.9500000000000004E-2</v>
      </c>
      <c r="D4288" s="51">
        <v>6.0700000000000004E-2</v>
      </c>
      <c r="E4288" s="48">
        <v>3567.4</v>
      </c>
      <c r="F4288" s="48">
        <v>3557.87</v>
      </c>
      <c r="G4288" s="52">
        <v>3557.87</v>
      </c>
    </row>
    <row r="4289" spans="1:7" x14ac:dyDescent="0.25">
      <c r="A4289" s="61">
        <v>44865</v>
      </c>
      <c r="B4289" s="64" t="str">
        <f t="shared" si="118"/>
        <v>segunda-feira</v>
      </c>
      <c r="C4289" s="49">
        <v>5.9699999999999996E-2</v>
      </c>
      <c r="D4289" s="51">
        <v>6.0899999999999996E-2</v>
      </c>
      <c r="E4289" s="48">
        <v>3567.53</v>
      </c>
      <c r="F4289" s="48">
        <v>3559.02</v>
      </c>
      <c r="G4289" s="52">
        <v>3559.02</v>
      </c>
    </row>
    <row r="4290" spans="1:7" x14ac:dyDescent="0.25">
      <c r="A4290" s="61">
        <v>44866</v>
      </c>
      <c r="B4290" s="64" t="str">
        <f t="shared" si="118"/>
        <v>terça-feira</v>
      </c>
      <c r="C4290" s="49">
        <v>5.7699999999999994E-2</v>
      </c>
      <c r="D4290" s="51">
        <v>5.8899999999999994E-2</v>
      </c>
      <c r="E4290" s="48">
        <v>3581.34</v>
      </c>
      <c r="F4290" s="48">
        <v>3572.32</v>
      </c>
      <c r="G4290" s="52">
        <v>3572.32</v>
      </c>
    </row>
    <row r="4291" spans="1:7" x14ac:dyDescent="0.25">
      <c r="A4291" s="61">
        <v>44868</v>
      </c>
      <c r="B4291" s="64" t="str">
        <f t="shared" si="118"/>
        <v>quinta-feira</v>
      </c>
      <c r="C4291" s="49">
        <v>5.8200000000000002E-2</v>
      </c>
      <c r="D4291" s="51">
        <v>5.9400000000000001E-2</v>
      </c>
      <c r="E4291" s="48">
        <v>3579.65</v>
      </c>
      <c r="F4291" s="48">
        <v>3571.15</v>
      </c>
      <c r="G4291" s="52">
        <v>3571.15</v>
      </c>
    </row>
    <row r="4292" spans="1:7" x14ac:dyDescent="0.25">
      <c r="A4292" s="61">
        <v>44872</v>
      </c>
      <c r="B4292" s="64" t="str">
        <f t="shared" si="118"/>
        <v>segunda-feira</v>
      </c>
      <c r="C4292" s="49">
        <v>5.7999999999999996E-2</v>
      </c>
      <c r="D4292" s="51">
        <v>5.9200000000000003E-2</v>
      </c>
      <c r="E4292" s="48">
        <v>3584.48</v>
      </c>
      <c r="F4292" s="48">
        <v>3576</v>
      </c>
      <c r="G4292" s="52">
        <v>3576</v>
      </c>
    </row>
    <row r="4293" spans="1:7" x14ac:dyDescent="0.25">
      <c r="A4293" s="61">
        <v>44873</v>
      </c>
      <c r="B4293" s="64" t="str">
        <f t="shared" si="118"/>
        <v>terça-feira</v>
      </c>
      <c r="C4293" s="49">
        <v>5.8799999999999998E-2</v>
      </c>
      <c r="D4293" s="51">
        <v>0.06</v>
      </c>
      <c r="E4293" s="48">
        <v>3581.03</v>
      </c>
      <c r="F4293" s="48">
        <v>3572.57</v>
      </c>
      <c r="G4293" s="52">
        <v>3572.57</v>
      </c>
    </row>
    <row r="4294" spans="1:7" x14ac:dyDescent="0.25">
      <c r="A4294" s="61">
        <v>44874</v>
      </c>
      <c r="B4294" s="64" t="str">
        <f t="shared" si="118"/>
        <v>quarta-feira</v>
      </c>
      <c r="C4294" s="49">
        <v>5.9000000000000004E-2</v>
      </c>
      <c r="D4294" s="51">
        <v>6.0199999999999997E-2</v>
      </c>
      <c r="E4294" s="48">
        <v>3581.16</v>
      </c>
      <c r="F4294" s="48">
        <v>3572.72</v>
      </c>
      <c r="G4294" s="52">
        <v>3572.72</v>
      </c>
    </row>
    <row r="4295" spans="1:7" x14ac:dyDescent="0.25">
      <c r="A4295" s="61">
        <v>44875</v>
      </c>
      <c r="B4295" s="64" t="str">
        <f t="shared" si="118"/>
        <v>quinta-feira</v>
      </c>
      <c r="C4295" s="49">
        <v>6.2199999999999998E-2</v>
      </c>
      <c r="D4295" s="51">
        <v>6.3399999999999998E-2</v>
      </c>
      <c r="E4295" s="48">
        <v>3568.25</v>
      </c>
      <c r="F4295" s="48">
        <v>3559.67</v>
      </c>
      <c r="G4295" s="52">
        <v>3559.67</v>
      </c>
    </row>
    <row r="4296" spans="1:7" x14ac:dyDescent="0.25">
      <c r="A4296" s="61">
        <v>44876</v>
      </c>
      <c r="B4296" s="64" t="str">
        <f t="shared" si="118"/>
        <v>sexta-feira</v>
      </c>
      <c r="C4296" s="49">
        <v>6.59E-2</v>
      </c>
      <c r="D4296" s="51">
        <v>6.7099999999999993E-2</v>
      </c>
      <c r="E4296" s="48">
        <v>3549.52</v>
      </c>
      <c r="F4296" s="48">
        <v>3539.63</v>
      </c>
      <c r="G4296" s="52">
        <v>3539.63</v>
      </c>
    </row>
    <row r="4297" spans="1:7" x14ac:dyDescent="0.25">
      <c r="A4297" s="61">
        <v>44879</v>
      </c>
      <c r="B4297" s="64" t="str">
        <f t="shared" si="118"/>
        <v>segunda-feira</v>
      </c>
      <c r="C4297" s="49">
        <v>6.4899999999999999E-2</v>
      </c>
      <c r="D4297" s="51">
        <v>6.6100000000000006E-2</v>
      </c>
      <c r="E4297" s="48">
        <v>3557.44</v>
      </c>
      <c r="F4297" s="48">
        <v>3548.36</v>
      </c>
      <c r="G4297" s="52">
        <v>3548.36</v>
      </c>
    </row>
    <row r="4298" spans="1:7" x14ac:dyDescent="0.25">
      <c r="A4298" s="61">
        <v>44881</v>
      </c>
      <c r="B4298" s="64" t="str">
        <f t="shared" si="118"/>
        <v>quarta-feira</v>
      </c>
      <c r="C4298" s="49">
        <v>6.4600000000000005E-2</v>
      </c>
      <c r="D4298" s="51">
        <v>6.5799999999999997E-2</v>
      </c>
      <c r="E4298" s="48">
        <v>3560.6</v>
      </c>
      <c r="F4298" s="48">
        <v>3552.21</v>
      </c>
      <c r="G4298" s="52">
        <v>3552.21</v>
      </c>
    </row>
    <row r="4299" spans="1:7" x14ac:dyDescent="0.25">
      <c r="A4299" s="61">
        <v>44882</v>
      </c>
      <c r="B4299" s="64" t="str">
        <f t="shared" si="118"/>
        <v>quinta-feira</v>
      </c>
      <c r="C4299" s="49">
        <v>6.7099999999999993E-2</v>
      </c>
      <c r="D4299" s="51">
        <v>6.83E-2</v>
      </c>
      <c r="E4299" s="48">
        <v>3547.57</v>
      </c>
      <c r="F4299" s="48">
        <v>3539.2</v>
      </c>
      <c r="G4299" s="52">
        <v>3539.2</v>
      </c>
    </row>
    <row r="4300" spans="1:7" x14ac:dyDescent="0.25">
      <c r="A4300" s="61">
        <v>44883</v>
      </c>
      <c r="B4300" s="64" t="str">
        <f t="shared" si="118"/>
        <v>sexta-feira</v>
      </c>
      <c r="C4300" s="49">
        <v>6.5199999999999994E-2</v>
      </c>
      <c r="D4300" s="51">
        <v>6.6400000000000001E-2</v>
      </c>
      <c r="E4300" s="48">
        <v>3561.04</v>
      </c>
      <c r="F4300" s="48">
        <v>3551.6</v>
      </c>
      <c r="G4300" s="52">
        <v>3551.6</v>
      </c>
    </row>
    <row r="4301" spans="1:7" x14ac:dyDescent="0.25">
      <c r="A4301" s="61">
        <v>44886</v>
      </c>
      <c r="B4301" s="64" t="str">
        <f t="shared" si="118"/>
        <v>segunda-feira</v>
      </c>
      <c r="C4301" s="49">
        <v>6.6400000000000001E-2</v>
      </c>
      <c r="D4301" s="51">
        <v>6.7599999999999993E-2</v>
      </c>
      <c r="E4301" s="48">
        <v>3555.54</v>
      </c>
      <c r="F4301" s="48">
        <v>3547.2</v>
      </c>
      <c r="G4301" s="52">
        <v>3547.2</v>
      </c>
    </row>
    <row r="4302" spans="1:7" x14ac:dyDescent="0.25">
      <c r="A4302" s="61">
        <v>44887</v>
      </c>
      <c r="B4302" s="64" t="str">
        <f t="shared" si="118"/>
        <v>terça-feira</v>
      </c>
      <c r="C4302" s="49">
        <v>6.6199999999999995E-2</v>
      </c>
      <c r="D4302" s="51">
        <v>6.7400000000000002E-2</v>
      </c>
      <c r="E4302" s="48">
        <v>3558.13</v>
      </c>
      <c r="F4302" s="48">
        <v>3549.8</v>
      </c>
      <c r="G4302" s="52">
        <v>3549.8</v>
      </c>
    </row>
    <row r="4303" spans="1:7" x14ac:dyDescent="0.25">
      <c r="A4303" s="61">
        <v>44888</v>
      </c>
      <c r="B4303" s="64" t="str">
        <f t="shared" si="118"/>
        <v>quarta-feira</v>
      </c>
      <c r="C4303" s="49">
        <v>6.88E-2</v>
      </c>
      <c r="D4303" s="51">
        <v>7.0000000000000007E-2</v>
      </c>
      <c r="E4303" s="48">
        <v>3544.71</v>
      </c>
      <c r="F4303" s="48">
        <v>3536.4</v>
      </c>
      <c r="G4303" s="52">
        <v>3536.4</v>
      </c>
    </row>
    <row r="4304" spans="1:7" x14ac:dyDescent="0.25">
      <c r="A4304" s="61">
        <v>44889</v>
      </c>
      <c r="B4304" s="64" t="str">
        <f t="shared" si="118"/>
        <v>quinta-feira</v>
      </c>
      <c r="C4304" s="49">
        <v>6.9000000000000006E-2</v>
      </c>
      <c r="D4304" s="51">
        <v>7.0199999999999999E-2</v>
      </c>
      <c r="E4304" s="48">
        <v>3545.03</v>
      </c>
      <c r="F4304" s="48">
        <v>3536.74</v>
      </c>
      <c r="G4304" s="52">
        <v>3536.74</v>
      </c>
    </row>
    <row r="4305" spans="1:7" x14ac:dyDescent="0.25">
      <c r="A4305" s="61">
        <v>44890</v>
      </c>
      <c r="B4305" s="64" t="str">
        <f t="shared" si="118"/>
        <v>sexta-feira</v>
      </c>
      <c r="C4305" s="49">
        <v>6.9599999999999995E-2</v>
      </c>
      <c r="D4305" s="51">
        <v>7.0800000000000002E-2</v>
      </c>
      <c r="E4305" s="48">
        <v>3545.69</v>
      </c>
      <c r="F4305" s="48">
        <v>3536</v>
      </c>
      <c r="G4305" s="52">
        <v>3536</v>
      </c>
    </row>
    <row r="4306" spans="1:7" x14ac:dyDescent="0.25">
      <c r="A4306" s="61">
        <v>44893</v>
      </c>
      <c r="B4306" s="64" t="str">
        <f t="shared" si="118"/>
        <v>segunda-feira</v>
      </c>
      <c r="C4306" s="49">
        <v>7.0999999999999994E-2</v>
      </c>
      <c r="D4306" s="51">
        <v>7.22E-2</v>
      </c>
      <c r="E4306" s="48">
        <v>3539.38</v>
      </c>
      <c r="F4306" s="48">
        <v>3531</v>
      </c>
      <c r="G4306" s="52">
        <v>3531</v>
      </c>
    </row>
    <row r="4307" spans="1:7" x14ac:dyDescent="0.25">
      <c r="A4307" s="61">
        <v>44894</v>
      </c>
      <c r="B4307" s="64" t="str">
        <f t="shared" si="118"/>
        <v>terça-feira</v>
      </c>
      <c r="C4307" s="49">
        <v>7.0999999999999994E-2</v>
      </c>
      <c r="D4307" s="51">
        <v>7.22E-2</v>
      </c>
      <c r="E4307" s="48">
        <v>3540.99</v>
      </c>
      <c r="F4307" s="48">
        <v>3532.62</v>
      </c>
      <c r="G4307" s="52">
        <v>3532.62</v>
      </c>
    </row>
    <row r="4308" spans="1:7" x14ac:dyDescent="0.25">
      <c r="A4308" s="61">
        <v>44895</v>
      </c>
      <c r="B4308" s="64" t="str">
        <f t="shared" si="118"/>
        <v>quarta-feira</v>
      </c>
      <c r="C4308" s="49">
        <v>6.9500000000000006E-2</v>
      </c>
      <c r="D4308" s="51">
        <v>7.0699999999999999E-2</v>
      </c>
      <c r="E4308" s="48">
        <v>3551.04</v>
      </c>
      <c r="F4308" s="48">
        <v>3542.68</v>
      </c>
      <c r="G4308" s="52">
        <v>3542.68</v>
      </c>
    </row>
    <row r="4309" spans="1:7" x14ac:dyDescent="0.25">
      <c r="A4309" s="61">
        <v>44896</v>
      </c>
      <c r="B4309" s="64" t="str">
        <f t="shared" si="118"/>
        <v>quinta-feira</v>
      </c>
      <c r="C4309" s="49">
        <v>6.88E-2</v>
      </c>
      <c r="D4309" s="51">
        <v>7.0000000000000007E-2</v>
      </c>
      <c r="E4309" s="48">
        <v>3556.58</v>
      </c>
      <c r="F4309" s="48">
        <v>3548.23</v>
      </c>
      <c r="G4309" s="52">
        <v>3548.23</v>
      </c>
    </row>
    <row r="4310" spans="1:7" x14ac:dyDescent="0.25">
      <c r="A4310" s="61">
        <v>44897</v>
      </c>
      <c r="B4310" s="64" t="str">
        <f t="shared" si="118"/>
        <v>sexta-feira</v>
      </c>
      <c r="C4310" s="49">
        <v>6.7799999999999999E-2</v>
      </c>
      <c r="D4310" s="51">
        <v>6.9000000000000006E-2</v>
      </c>
      <c r="E4310" s="48">
        <v>3565.11</v>
      </c>
      <c r="F4310" s="48">
        <v>3555.46</v>
      </c>
      <c r="G4310" s="52">
        <v>3555.46</v>
      </c>
    </row>
    <row r="4311" spans="1:7" x14ac:dyDescent="0.25">
      <c r="A4311" s="61">
        <v>44900</v>
      </c>
      <c r="B4311" s="64" t="str">
        <f t="shared" ref="B4311:B4329" si="119">TEXT(A4311,"dddd")</f>
        <v>segunda-feira</v>
      </c>
      <c r="C4311" s="49">
        <v>6.7599999999999993E-2</v>
      </c>
      <c r="D4311" s="51">
        <v>6.88E-2</v>
      </c>
      <c r="E4311" s="48">
        <v>3567.82</v>
      </c>
      <c r="F4311" s="48">
        <v>3559.47</v>
      </c>
      <c r="G4311" s="52">
        <v>3559.47</v>
      </c>
    </row>
    <row r="4312" spans="1:7" x14ac:dyDescent="0.25">
      <c r="A4312" s="61">
        <v>44901</v>
      </c>
      <c r="B4312" s="64" t="str">
        <f t="shared" si="119"/>
        <v>terça-feira</v>
      </c>
      <c r="C4312" s="49">
        <v>6.7400000000000002E-2</v>
      </c>
      <c r="D4312" s="51">
        <v>6.8600000000000008E-2</v>
      </c>
      <c r="E4312" s="48">
        <v>3570.52</v>
      </c>
      <c r="F4312" s="48">
        <v>3562.19</v>
      </c>
      <c r="G4312" s="52">
        <v>3562.19</v>
      </c>
    </row>
    <row r="4313" spans="1:7" x14ac:dyDescent="0.25">
      <c r="A4313" s="61">
        <v>44902</v>
      </c>
      <c r="B4313" s="64" t="str">
        <f t="shared" si="119"/>
        <v>quarta-feira</v>
      </c>
      <c r="C4313" s="49">
        <v>6.7000000000000004E-2</v>
      </c>
      <c r="D4313" s="51">
        <v>6.8199999999999997E-2</v>
      </c>
      <c r="E4313" s="48">
        <v>3574.35</v>
      </c>
      <c r="F4313" s="48">
        <v>3566.02</v>
      </c>
      <c r="G4313" s="52">
        <v>3566.02</v>
      </c>
    </row>
    <row r="4314" spans="1:7" x14ac:dyDescent="0.25">
      <c r="A4314" s="61">
        <v>44903</v>
      </c>
      <c r="B4314" s="64" t="str">
        <f t="shared" si="119"/>
        <v>quinta-feira</v>
      </c>
      <c r="C4314" s="49">
        <v>6.6799999999999998E-2</v>
      </c>
      <c r="D4314" s="51">
        <v>6.8000000000000005E-2</v>
      </c>
      <c r="E4314" s="48">
        <v>3577.05</v>
      </c>
      <c r="F4314" s="48">
        <v>3568.73</v>
      </c>
      <c r="G4314" s="52">
        <v>3568.73</v>
      </c>
    </row>
    <row r="4315" spans="1:7" x14ac:dyDescent="0.25">
      <c r="A4315" s="61">
        <v>44904</v>
      </c>
      <c r="B4315" s="64" t="str">
        <f t="shared" si="119"/>
        <v>sexta-feira</v>
      </c>
      <c r="C4315" s="49">
        <v>6.5000000000000002E-2</v>
      </c>
      <c r="D4315" s="51">
        <v>6.6199999999999995E-2</v>
      </c>
      <c r="E4315" s="48">
        <v>3585.54</v>
      </c>
      <c r="F4315" s="48">
        <v>3576.43</v>
      </c>
      <c r="G4315" s="52">
        <v>3576.43</v>
      </c>
    </row>
    <row r="4316" spans="1:7" x14ac:dyDescent="0.25">
      <c r="A4316" s="61">
        <v>44907</v>
      </c>
      <c r="B4316" s="64" t="str">
        <f t="shared" si="119"/>
        <v>segunda-feira</v>
      </c>
      <c r="C4316" s="49">
        <v>6.59E-2</v>
      </c>
      <c r="D4316" s="51">
        <v>6.7099999999999993E-2</v>
      </c>
      <c r="E4316" s="48">
        <v>3581.88</v>
      </c>
      <c r="F4316" s="48">
        <v>3573.76</v>
      </c>
      <c r="G4316" s="52">
        <v>3573.76</v>
      </c>
    </row>
    <row r="4317" spans="1:7" x14ac:dyDescent="0.25">
      <c r="A4317" s="61">
        <v>44908</v>
      </c>
      <c r="B4317" s="64" t="str">
        <f t="shared" si="119"/>
        <v>terça-feira</v>
      </c>
      <c r="C4317" s="49">
        <v>6.7500000000000004E-2</v>
      </c>
      <c r="D4317" s="51">
        <v>6.8699999999999997E-2</v>
      </c>
      <c r="E4317" s="48">
        <v>3574.35</v>
      </c>
      <c r="F4317" s="48">
        <v>3566.25</v>
      </c>
      <c r="G4317" s="52">
        <v>3566.25</v>
      </c>
    </row>
    <row r="4318" spans="1:7" x14ac:dyDescent="0.25">
      <c r="A4318" s="61">
        <v>44909</v>
      </c>
      <c r="B4318" s="64" t="str">
        <f t="shared" si="119"/>
        <v>quarta-feira</v>
      </c>
      <c r="C4318" s="49">
        <v>7.0099999999999996E-2</v>
      </c>
      <c r="D4318" s="51">
        <v>7.1300000000000002E-2</v>
      </c>
      <c r="E4318" s="48">
        <v>3561.36</v>
      </c>
      <c r="F4318" s="48">
        <v>3553.29</v>
      </c>
      <c r="G4318" s="52">
        <v>3553.29</v>
      </c>
    </row>
    <row r="4319" spans="1:7" x14ac:dyDescent="0.25">
      <c r="A4319" s="61">
        <v>44910</v>
      </c>
      <c r="B4319" s="64" t="str">
        <f t="shared" si="119"/>
        <v>quinta-feira</v>
      </c>
      <c r="C4319" s="49">
        <v>6.9000000000000006E-2</v>
      </c>
      <c r="D4319" s="51">
        <v>7.0199999999999999E-2</v>
      </c>
      <c r="E4319" s="48">
        <v>3569.02</v>
      </c>
      <c r="F4319" s="48">
        <v>3560.81</v>
      </c>
      <c r="G4319" s="52">
        <v>3560.81</v>
      </c>
    </row>
    <row r="4320" spans="1:7" x14ac:dyDescent="0.25">
      <c r="A4320" s="61">
        <v>44911</v>
      </c>
      <c r="B4320" s="64" t="str">
        <f t="shared" si="119"/>
        <v>sexta-feira</v>
      </c>
      <c r="C4320" s="49">
        <v>6.93E-2</v>
      </c>
      <c r="D4320" s="51">
        <v>7.0499999999999993E-2</v>
      </c>
      <c r="E4320" s="48">
        <v>3570.21</v>
      </c>
      <c r="F4320" s="48">
        <v>3560.75</v>
      </c>
      <c r="G4320" s="52">
        <v>3560.75</v>
      </c>
    </row>
    <row r="4321" spans="1:7" x14ac:dyDescent="0.25">
      <c r="A4321" s="61">
        <v>44914</v>
      </c>
      <c r="B4321" s="64" t="str">
        <f t="shared" si="119"/>
        <v>segunda-feira</v>
      </c>
      <c r="C4321" s="49">
        <v>6.9500000000000006E-2</v>
      </c>
      <c r="D4321" s="51">
        <v>7.0699999999999999E-2</v>
      </c>
      <c r="E4321" s="48">
        <v>3570.69</v>
      </c>
      <c r="F4321" s="48">
        <v>3562.51</v>
      </c>
      <c r="G4321" s="52">
        <v>3562.51</v>
      </c>
    </row>
    <row r="4322" spans="1:7" x14ac:dyDescent="0.25">
      <c r="A4322" s="61">
        <v>44915</v>
      </c>
      <c r="B4322" s="64" t="str">
        <f t="shared" si="119"/>
        <v>terça-feira</v>
      </c>
      <c r="C4322" s="49">
        <v>6.9000000000000006E-2</v>
      </c>
      <c r="D4322" s="51">
        <v>7.0199999999999999E-2</v>
      </c>
      <c r="E4322" s="48">
        <v>3575.02</v>
      </c>
      <c r="F4322" s="48">
        <v>3566.84</v>
      </c>
      <c r="G4322" s="52">
        <v>3566.84</v>
      </c>
    </row>
    <row r="4323" spans="1:7" x14ac:dyDescent="0.25">
      <c r="A4323" s="61">
        <v>44916</v>
      </c>
      <c r="B4323" s="64" t="str">
        <f t="shared" si="119"/>
        <v>quarta-feira</v>
      </c>
      <c r="C4323" s="49">
        <v>6.7099999999999993E-2</v>
      </c>
      <c r="D4323" s="51">
        <v>6.83E-2</v>
      </c>
      <c r="E4323" s="48">
        <v>3587.04</v>
      </c>
      <c r="F4323" s="48">
        <v>3578.87</v>
      </c>
      <c r="G4323" s="52">
        <v>3578.87</v>
      </c>
    </row>
    <row r="4324" spans="1:7" x14ac:dyDescent="0.25">
      <c r="A4324" s="61">
        <v>44917</v>
      </c>
      <c r="B4324" s="64" t="str">
        <f t="shared" si="119"/>
        <v>quinta-feira</v>
      </c>
      <c r="C4324" s="49">
        <v>6.7799999999999999E-2</v>
      </c>
      <c r="D4324" s="51">
        <v>6.9000000000000006E-2</v>
      </c>
      <c r="E4324" s="48">
        <v>3584.75</v>
      </c>
      <c r="F4324" s="48">
        <v>3576.6</v>
      </c>
      <c r="G4324" s="52">
        <v>3576.6</v>
      </c>
    </row>
    <row r="4325" spans="1:7" x14ac:dyDescent="0.25">
      <c r="A4325" s="61">
        <v>44918</v>
      </c>
      <c r="B4325" s="64" t="str">
        <f t="shared" si="119"/>
        <v>sexta-feira</v>
      </c>
      <c r="C4325" s="49">
        <v>6.7199999999999996E-2</v>
      </c>
      <c r="D4325" s="51">
        <v>6.8400000000000002E-2</v>
      </c>
      <c r="E4325" s="48">
        <v>3590.88</v>
      </c>
      <c r="F4325" s="48">
        <v>3581.46</v>
      </c>
      <c r="G4325" s="52">
        <v>3581.46</v>
      </c>
    </row>
    <row r="4326" spans="1:7" x14ac:dyDescent="0.25">
      <c r="A4326" s="61">
        <v>44921</v>
      </c>
      <c r="B4326" s="64" t="str">
        <f t="shared" si="119"/>
        <v>segunda-feira</v>
      </c>
      <c r="C4326" s="49">
        <v>6.7400000000000002E-2</v>
      </c>
      <c r="D4326" s="51">
        <v>6.8600000000000008E-2</v>
      </c>
      <c r="E4326" s="48">
        <v>3589.69</v>
      </c>
      <c r="F4326" s="48">
        <v>3581.69</v>
      </c>
      <c r="G4326" s="52">
        <v>3581.69</v>
      </c>
    </row>
    <row r="4327" spans="1:7" x14ac:dyDescent="0.25">
      <c r="A4327" s="61">
        <v>44922</v>
      </c>
      <c r="B4327" s="64" t="str">
        <f t="shared" si="119"/>
        <v>terça-feira</v>
      </c>
      <c r="C4327" s="49">
        <v>6.7400000000000002E-2</v>
      </c>
      <c r="D4327" s="51">
        <v>6.8600000000000008E-2</v>
      </c>
      <c r="E4327" s="48">
        <v>3591.12</v>
      </c>
      <c r="F4327" s="48">
        <v>3583.13</v>
      </c>
      <c r="G4327" s="52">
        <v>3583.13</v>
      </c>
    </row>
    <row r="4328" spans="1:7" x14ac:dyDescent="0.25">
      <c r="A4328" s="61">
        <v>44923</v>
      </c>
      <c r="B4328" s="64" t="str">
        <f t="shared" si="119"/>
        <v>quarta-feira</v>
      </c>
      <c r="C4328" s="49">
        <v>6.7400000000000002E-2</v>
      </c>
      <c r="D4328" s="51">
        <v>6.8600000000000008E-2</v>
      </c>
      <c r="E4328" s="48">
        <v>3592.54</v>
      </c>
      <c r="F4328" s="48">
        <v>3584.57</v>
      </c>
      <c r="G4328" s="52">
        <v>3584.57</v>
      </c>
    </row>
    <row r="4329" spans="1:7" x14ac:dyDescent="0.25">
      <c r="A4329" s="61">
        <v>44924</v>
      </c>
      <c r="B4329" s="64" t="str">
        <f t="shared" si="119"/>
        <v>quinta-feira</v>
      </c>
      <c r="C4329" s="49">
        <v>6.5299999999999997E-2</v>
      </c>
      <c r="D4329" s="51">
        <v>6.6500000000000004E-2</v>
      </c>
      <c r="E4329" s="48">
        <v>3607.82</v>
      </c>
      <c r="F4329" s="48">
        <v>3597.45</v>
      </c>
      <c r="G4329" s="52">
        <v>3597.45</v>
      </c>
    </row>
    <row r="4330" spans="1:7" x14ac:dyDescent="0.25">
      <c r="A4330" s="61">
        <v>44928</v>
      </c>
      <c r="B4330" s="64" t="str">
        <f t="shared" ref="B4330:B4372" si="120">TEXT(A4330,"dddd")</f>
        <v>segunda-feira</v>
      </c>
      <c r="C4330" s="49">
        <v>6.6299999999999998E-2</v>
      </c>
      <c r="D4330" s="51">
        <v>6.7500000000000004E-2</v>
      </c>
      <c r="E4330" s="48">
        <v>3603.79</v>
      </c>
      <c r="F4330" s="48">
        <v>3595.85</v>
      </c>
      <c r="G4330" s="52">
        <v>3595.85</v>
      </c>
    </row>
    <row r="4331" spans="1:7" x14ac:dyDescent="0.25">
      <c r="A4331" s="61">
        <v>44929</v>
      </c>
      <c r="B4331" s="64" t="str">
        <f t="shared" si="120"/>
        <v>terça-feira</v>
      </c>
      <c r="C4331" s="49">
        <v>6.7400000000000002E-2</v>
      </c>
      <c r="D4331" s="51">
        <v>6.8600000000000008E-2</v>
      </c>
      <c r="E4331" s="48">
        <v>3599.25</v>
      </c>
      <c r="F4331" s="48">
        <v>3591.33</v>
      </c>
      <c r="G4331" s="52">
        <v>3591.33</v>
      </c>
    </row>
    <row r="4332" spans="1:7" x14ac:dyDescent="0.25">
      <c r="A4332" s="61">
        <v>44930</v>
      </c>
      <c r="B4332" s="64" t="str">
        <f t="shared" si="120"/>
        <v>quarta-feira</v>
      </c>
      <c r="C4332" s="49">
        <v>6.8600000000000008E-2</v>
      </c>
      <c r="D4332" s="51">
        <v>6.9800000000000001E-2</v>
      </c>
      <c r="E4332" s="48">
        <v>3594.22</v>
      </c>
      <c r="F4332" s="48">
        <v>3586.31</v>
      </c>
      <c r="G4332" s="52">
        <v>3586.31</v>
      </c>
    </row>
    <row r="4333" spans="1:7" x14ac:dyDescent="0.25">
      <c r="A4333" s="61">
        <v>44931</v>
      </c>
      <c r="B4333" s="64" t="str">
        <f t="shared" si="120"/>
        <v>quinta-feira</v>
      </c>
      <c r="C4333" s="49">
        <v>6.83E-2</v>
      </c>
      <c r="D4333" s="51">
        <v>6.9500000000000006E-2</v>
      </c>
      <c r="E4333" s="48">
        <v>3597.27</v>
      </c>
      <c r="F4333" s="48">
        <v>3589.38</v>
      </c>
      <c r="G4333" s="52">
        <v>3589.38</v>
      </c>
    </row>
    <row r="4334" spans="1:7" x14ac:dyDescent="0.25">
      <c r="A4334" s="61">
        <v>44932</v>
      </c>
      <c r="B4334" s="64" t="str">
        <f t="shared" si="120"/>
        <v>sexta-feira</v>
      </c>
      <c r="C4334" s="49">
        <v>6.7900000000000002E-2</v>
      </c>
      <c r="D4334" s="51">
        <v>6.9099999999999995E-2</v>
      </c>
      <c r="E4334" s="48">
        <v>3601.86</v>
      </c>
      <c r="F4334" s="48">
        <v>3592.98</v>
      </c>
      <c r="G4334" s="52">
        <v>3592.98</v>
      </c>
    </row>
    <row r="4335" spans="1:7" x14ac:dyDescent="0.25">
      <c r="A4335" s="61">
        <v>44935</v>
      </c>
      <c r="B4335" s="64" t="str">
        <f t="shared" si="120"/>
        <v>segunda-feira</v>
      </c>
      <c r="C4335" s="49">
        <v>6.8400000000000002E-2</v>
      </c>
      <c r="D4335" s="51">
        <v>6.9599999999999995E-2</v>
      </c>
      <c r="E4335" s="48">
        <v>3600.62</v>
      </c>
      <c r="F4335" s="48">
        <v>3592.75</v>
      </c>
      <c r="G4335" s="52">
        <v>3592.75</v>
      </c>
    </row>
    <row r="4336" spans="1:7" x14ac:dyDescent="0.25">
      <c r="A4336" s="61">
        <v>44936</v>
      </c>
      <c r="B4336" s="64" t="str">
        <f t="shared" si="120"/>
        <v>terça-feira</v>
      </c>
      <c r="C4336" s="49">
        <v>6.83E-2</v>
      </c>
      <c r="D4336" s="51">
        <v>6.9500000000000006E-2</v>
      </c>
      <c r="E4336" s="48">
        <v>3608.53</v>
      </c>
      <c r="F4336" s="48">
        <v>3600.44</v>
      </c>
      <c r="G4336" s="52">
        <v>3600.44</v>
      </c>
    </row>
    <row r="4337" spans="1:7" x14ac:dyDescent="0.25">
      <c r="A4337" s="61">
        <v>44937</v>
      </c>
      <c r="B4337" s="64" t="str">
        <f t="shared" si="120"/>
        <v>quarta-feira</v>
      </c>
      <c r="C4337" s="49">
        <v>6.7599999999999993E-2</v>
      </c>
      <c r="D4337" s="51">
        <v>6.88E-2</v>
      </c>
      <c r="E4337" s="48">
        <v>3613.94</v>
      </c>
      <c r="F4337" s="48">
        <v>3605.86</v>
      </c>
      <c r="G4337" s="52">
        <v>3605.86</v>
      </c>
    </row>
    <row r="4338" spans="1:7" x14ac:dyDescent="0.25">
      <c r="A4338" s="61">
        <v>44938</v>
      </c>
      <c r="B4338" s="64" t="str">
        <f t="shared" si="120"/>
        <v>quinta-feira</v>
      </c>
      <c r="C4338" s="49">
        <v>6.5700000000000008E-2</v>
      </c>
      <c r="D4338" s="51">
        <v>6.6900000000000001E-2</v>
      </c>
      <c r="E4338" s="48">
        <v>3625.76</v>
      </c>
      <c r="F4338" s="48">
        <v>3617.68</v>
      </c>
      <c r="G4338" s="52">
        <v>3617.68</v>
      </c>
    </row>
    <row r="4339" spans="1:7" x14ac:dyDescent="0.25">
      <c r="A4339" s="61">
        <v>44939</v>
      </c>
      <c r="B4339" s="64" t="str">
        <f t="shared" si="120"/>
        <v>sexta-feira</v>
      </c>
      <c r="C4339" s="49">
        <v>6.59E-2</v>
      </c>
      <c r="D4339" s="51">
        <v>6.7099999999999993E-2</v>
      </c>
      <c r="E4339" s="48">
        <v>3627.66</v>
      </c>
      <c r="F4339" s="48">
        <v>3618.26</v>
      </c>
      <c r="G4339" s="52">
        <v>3618.26</v>
      </c>
    </row>
    <row r="4340" spans="1:7" x14ac:dyDescent="0.25">
      <c r="A4340" s="61">
        <v>44942</v>
      </c>
      <c r="B4340" s="64" t="str">
        <f t="shared" si="120"/>
        <v>segunda-feira</v>
      </c>
      <c r="C4340" s="49">
        <v>6.6199999999999995E-2</v>
      </c>
      <c r="D4340" s="51">
        <v>6.7400000000000002E-2</v>
      </c>
      <c r="E4340" s="48">
        <v>3627.58</v>
      </c>
      <c r="F4340" s="48">
        <v>3619.65</v>
      </c>
      <c r="G4340" s="52">
        <v>3619.65</v>
      </c>
    </row>
    <row r="4341" spans="1:7" x14ac:dyDescent="0.25">
      <c r="A4341" s="61">
        <v>44943</v>
      </c>
      <c r="B4341" s="64" t="str">
        <f t="shared" si="120"/>
        <v>terça-feira</v>
      </c>
      <c r="C4341" s="49">
        <v>6.6600000000000006E-2</v>
      </c>
      <c r="D4341" s="51">
        <v>6.7799999999999999E-2</v>
      </c>
      <c r="E4341" s="48">
        <v>3626.98</v>
      </c>
      <c r="F4341" s="48">
        <v>3619.06</v>
      </c>
      <c r="G4341" s="52">
        <v>3619.06</v>
      </c>
    </row>
    <row r="4342" spans="1:7" x14ac:dyDescent="0.25">
      <c r="A4342" s="61">
        <v>44944</v>
      </c>
      <c r="B4342" s="64" t="str">
        <f t="shared" si="120"/>
        <v>quarta-feira</v>
      </c>
      <c r="C4342" s="49">
        <v>6.5299999999999997E-2</v>
      </c>
      <c r="D4342" s="51">
        <v>6.6500000000000004E-2</v>
      </c>
      <c r="E4342" s="48">
        <v>3635.42</v>
      </c>
      <c r="F4342" s="48">
        <v>3627.51</v>
      </c>
      <c r="G4342" s="52">
        <v>3627.51</v>
      </c>
    </row>
    <row r="4343" spans="1:7" x14ac:dyDescent="0.25">
      <c r="A4343" s="61">
        <v>44945</v>
      </c>
      <c r="B4343" s="64" t="str">
        <f t="shared" si="120"/>
        <v>quinta-feira</v>
      </c>
      <c r="C4343" s="49">
        <v>6.7000000000000004E-2</v>
      </c>
      <c r="D4343" s="51">
        <v>6.8199999999999997E-2</v>
      </c>
      <c r="E4343" s="48">
        <v>3627.94</v>
      </c>
      <c r="F4343" s="48">
        <v>3620.04</v>
      </c>
      <c r="G4343" s="52">
        <v>3620.04</v>
      </c>
    </row>
    <row r="4344" spans="1:7" x14ac:dyDescent="0.25">
      <c r="A4344" s="61">
        <v>44946</v>
      </c>
      <c r="B4344" s="64" t="str">
        <f t="shared" si="120"/>
        <v>sexta-feira</v>
      </c>
      <c r="C4344" s="49">
        <v>6.5099999999999991E-2</v>
      </c>
      <c r="D4344" s="51">
        <v>6.6299999999999998E-2</v>
      </c>
      <c r="E4344" s="48">
        <v>3640.74</v>
      </c>
      <c r="F4344" s="48">
        <v>3631.64</v>
      </c>
      <c r="G4344" s="52">
        <v>3631.64</v>
      </c>
    </row>
    <row r="4345" spans="1:7" x14ac:dyDescent="0.25">
      <c r="A4345" s="61">
        <v>44949</v>
      </c>
      <c r="B4345" s="64" t="str">
        <f t="shared" si="120"/>
        <v>segunda-feira</v>
      </c>
      <c r="C4345" s="49">
        <v>6.5099999999999991E-2</v>
      </c>
      <c r="D4345" s="51">
        <v>6.6299999999999998E-2</v>
      </c>
      <c r="E4345" s="48">
        <v>3642.26</v>
      </c>
      <c r="F4345" s="48">
        <v>3634.39</v>
      </c>
      <c r="G4345" s="52">
        <v>3634.39</v>
      </c>
    </row>
    <row r="4346" spans="1:7" x14ac:dyDescent="0.25">
      <c r="A4346" s="61">
        <v>44950</v>
      </c>
      <c r="B4346" s="64" t="str">
        <f t="shared" si="120"/>
        <v>terça-feira</v>
      </c>
      <c r="C4346" s="49">
        <v>6.3899999999999998E-2</v>
      </c>
      <c r="D4346" s="51">
        <v>6.5099999999999991E-2</v>
      </c>
      <c r="E4346" s="48">
        <v>3650.14</v>
      </c>
      <c r="F4346" s="48">
        <v>3642.26</v>
      </c>
      <c r="G4346" s="52">
        <v>3642.26</v>
      </c>
    </row>
    <row r="4347" spans="1:7" x14ac:dyDescent="0.25">
      <c r="A4347" s="61">
        <v>44951</v>
      </c>
      <c r="B4347" s="64" t="str">
        <f t="shared" si="120"/>
        <v>quarta-feira</v>
      </c>
      <c r="C4347" s="49">
        <v>6.2600000000000003E-2</v>
      </c>
      <c r="D4347" s="51">
        <v>6.3799999999999996E-2</v>
      </c>
      <c r="E4347" s="48">
        <v>3659.04</v>
      </c>
      <c r="F4347" s="48">
        <v>3651.13</v>
      </c>
      <c r="G4347" s="52">
        <v>3651.13</v>
      </c>
    </row>
    <row r="4348" spans="1:7" x14ac:dyDescent="0.25">
      <c r="A4348" s="61">
        <v>44952</v>
      </c>
      <c r="B4348" s="64" t="str">
        <f t="shared" si="120"/>
        <v>quinta-feira</v>
      </c>
      <c r="C4348" s="49">
        <v>6.3099999999999989E-2</v>
      </c>
      <c r="D4348" s="51">
        <v>6.4299999999999996E-2</v>
      </c>
      <c r="E4348" s="48">
        <v>3657.93</v>
      </c>
      <c r="F4348" s="48">
        <v>3650.04</v>
      </c>
      <c r="G4348" s="52">
        <v>3650.04</v>
      </c>
    </row>
    <row r="4349" spans="1:7" x14ac:dyDescent="0.25">
      <c r="A4349" s="61">
        <v>44953</v>
      </c>
      <c r="B4349" s="64" t="str">
        <f t="shared" si="120"/>
        <v>sexta-feira</v>
      </c>
      <c r="C4349" s="49">
        <v>6.4199999999999993E-2</v>
      </c>
      <c r="D4349" s="51">
        <v>6.54E-2</v>
      </c>
      <c r="E4349" s="48">
        <v>3655.01</v>
      </c>
      <c r="F4349" s="48">
        <v>3645.82</v>
      </c>
      <c r="G4349" s="52">
        <v>3645.82</v>
      </c>
    </row>
    <row r="4350" spans="1:7" x14ac:dyDescent="0.25">
      <c r="A4350" s="61">
        <v>44956</v>
      </c>
      <c r="B4350" s="64" t="str">
        <f t="shared" si="120"/>
        <v>segunda-feira</v>
      </c>
      <c r="C4350" s="49">
        <v>6.4100000000000004E-2</v>
      </c>
      <c r="D4350" s="51">
        <v>6.5299999999999997E-2</v>
      </c>
      <c r="E4350" s="48">
        <v>3657.09</v>
      </c>
      <c r="F4350" s="48">
        <v>3649.23</v>
      </c>
      <c r="G4350" s="52">
        <v>3649.23</v>
      </c>
    </row>
    <row r="4351" spans="1:7" x14ac:dyDescent="0.25">
      <c r="A4351" s="61">
        <v>44957</v>
      </c>
      <c r="B4351" s="64" t="str">
        <f t="shared" si="120"/>
        <v>terça-feira</v>
      </c>
      <c r="C4351" s="49">
        <v>6.3700000000000007E-2</v>
      </c>
      <c r="D4351" s="51">
        <v>6.4899999999999999E-2</v>
      </c>
      <c r="E4351" s="48">
        <v>3660.75</v>
      </c>
      <c r="F4351" s="48">
        <v>3652.9</v>
      </c>
      <c r="G4351" s="52">
        <v>3652.9</v>
      </c>
    </row>
    <row r="4352" spans="1:7" x14ac:dyDescent="0.25">
      <c r="A4352" s="61">
        <v>44958</v>
      </c>
      <c r="B4352" s="64" t="str">
        <f t="shared" si="120"/>
        <v>quarta-feira</v>
      </c>
      <c r="C4352" s="49">
        <v>6.4299999999999996E-2</v>
      </c>
      <c r="D4352" s="51">
        <v>6.5500000000000003E-2</v>
      </c>
      <c r="E4352" s="48">
        <v>3659.17</v>
      </c>
      <c r="F4352" s="48">
        <v>3651.33</v>
      </c>
      <c r="G4352" s="52">
        <v>3651.33</v>
      </c>
    </row>
    <row r="4353" spans="1:7" x14ac:dyDescent="0.25">
      <c r="A4353" s="61">
        <v>44959</v>
      </c>
      <c r="B4353" s="64" t="str">
        <f t="shared" si="120"/>
        <v>quinta-feira</v>
      </c>
      <c r="C4353" s="49">
        <v>6.5599999999999992E-2</v>
      </c>
      <c r="D4353" s="51">
        <v>6.6799999999999998E-2</v>
      </c>
      <c r="E4353" s="48">
        <v>3653.97</v>
      </c>
      <c r="F4353" s="48">
        <v>3646.15</v>
      </c>
      <c r="G4353" s="52">
        <v>3646.15</v>
      </c>
    </row>
    <row r="4354" spans="1:7" x14ac:dyDescent="0.25">
      <c r="A4354" s="61">
        <v>44960</v>
      </c>
      <c r="B4354" s="64" t="str">
        <f t="shared" si="120"/>
        <v>sexta-feira</v>
      </c>
      <c r="C4354" s="49">
        <v>6.7299999999999999E-2</v>
      </c>
      <c r="D4354" s="51">
        <v>6.8499999999999991E-2</v>
      </c>
      <c r="E4354" s="48">
        <v>3648.06</v>
      </c>
      <c r="F4354" s="48">
        <v>3638.94</v>
      </c>
      <c r="G4354" s="52">
        <v>3638.94</v>
      </c>
    </row>
    <row r="4355" spans="1:7" x14ac:dyDescent="0.25">
      <c r="A4355" s="61">
        <v>44963</v>
      </c>
      <c r="B4355" s="64" t="str">
        <f t="shared" si="120"/>
        <v>segunda-feira</v>
      </c>
      <c r="C4355" s="49">
        <v>6.7900000000000002E-2</v>
      </c>
      <c r="D4355" s="51">
        <v>6.9099999999999995E-2</v>
      </c>
      <c r="E4355" s="48">
        <v>3646.57</v>
      </c>
      <c r="F4355" s="48">
        <v>3638.78</v>
      </c>
      <c r="G4355" s="52">
        <v>3638.78</v>
      </c>
    </row>
    <row r="4356" spans="1:7" x14ac:dyDescent="0.25">
      <c r="A4356" s="61">
        <v>44964</v>
      </c>
      <c r="B4356" s="64" t="str">
        <f t="shared" si="120"/>
        <v>terça-feira</v>
      </c>
      <c r="C4356" s="49">
        <v>6.6799999999999998E-2</v>
      </c>
      <c r="D4356" s="51">
        <v>6.8000000000000005E-2</v>
      </c>
      <c r="E4356" s="48">
        <v>3653.84</v>
      </c>
      <c r="F4356" s="48">
        <v>3646.06</v>
      </c>
      <c r="G4356" s="52">
        <v>3646.06</v>
      </c>
    </row>
    <row r="4357" spans="1:7" x14ac:dyDescent="0.25">
      <c r="A4357" s="61">
        <v>44965</v>
      </c>
      <c r="B4357" s="64" t="str">
        <f t="shared" si="120"/>
        <v>quarta-feira</v>
      </c>
      <c r="C4357" s="49">
        <v>6.6799999999999998E-2</v>
      </c>
      <c r="D4357" s="51">
        <v>6.8000000000000005E-2</v>
      </c>
      <c r="E4357" s="48">
        <v>3655.43</v>
      </c>
      <c r="F4357" s="48">
        <v>3647.66</v>
      </c>
      <c r="G4357" s="52">
        <v>3647.66</v>
      </c>
    </row>
    <row r="4358" spans="1:7" x14ac:dyDescent="0.25">
      <c r="A4358" s="61">
        <v>44966</v>
      </c>
      <c r="B4358" s="64" t="str">
        <f t="shared" si="120"/>
        <v>quinta-feira</v>
      </c>
      <c r="C4358" s="49">
        <v>6.5599999999999992E-2</v>
      </c>
      <c r="D4358" s="51">
        <v>6.6799999999999998E-2</v>
      </c>
      <c r="E4358" s="48">
        <v>3662.28</v>
      </c>
      <c r="F4358" s="48">
        <v>3654.56</v>
      </c>
      <c r="G4358" s="52">
        <v>3654.56</v>
      </c>
    </row>
    <row r="4359" spans="1:7" x14ac:dyDescent="0.25">
      <c r="A4359" s="61">
        <v>44967</v>
      </c>
      <c r="B4359" s="64" t="str">
        <f t="shared" si="120"/>
        <v>sexta-feira</v>
      </c>
      <c r="C4359" s="49">
        <v>6.4500000000000002E-2</v>
      </c>
      <c r="D4359" s="51">
        <v>6.5700000000000008E-2</v>
      </c>
      <c r="E4359" s="48">
        <v>3670.73</v>
      </c>
      <c r="F4359" s="48">
        <v>3661.76</v>
      </c>
      <c r="G4359" s="52">
        <v>3661.76</v>
      </c>
    </row>
    <row r="4360" spans="1:7" x14ac:dyDescent="0.25">
      <c r="A4360" s="61">
        <v>44970</v>
      </c>
      <c r="B4360" s="64" t="str">
        <f t="shared" si="120"/>
        <v>segunda-feira</v>
      </c>
      <c r="C4360" s="49">
        <v>6.3E-2</v>
      </c>
      <c r="D4360" s="51">
        <v>6.4199999999999993E-2</v>
      </c>
      <c r="E4360" s="48">
        <v>3679.98</v>
      </c>
      <c r="F4360" s="48">
        <v>3672.27</v>
      </c>
      <c r="G4360" s="52">
        <v>3672.27</v>
      </c>
    </row>
    <row r="4361" spans="1:7" x14ac:dyDescent="0.25">
      <c r="A4361" s="61">
        <v>44971</v>
      </c>
      <c r="B4361" s="64" t="str">
        <f t="shared" si="120"/>
        <v>terça-feira</v>
      </c>
      <c r="C4361" s="49">
        <v>6.2899999999999998E-2</v>
      </c>
      <c r="D4361" s="51">
        <v>6.4100000000000004E-2</v>
      </c>
      <c r="E4361" s="48">
        <v>3682.01</v>
      </c>
      <c r="F4361" s="48">
        <v>3674.32</v>
      </c>
      <c r="G4361" s="52">
        <v>3674.32</v>
      </c>
    </row>
    <row r="4362" spans="1:7" x14ac:dyDescent="0.25">
      <c r="A4362" s="61">
        <v>44972</v>
      </c>
      <c r="B4362" s="64" t="str">
        <f t="shared" si="120"/>
        <v>quarta-feira</v>
      </c>
      <c r="C4362" s="49">
        <v>6.1900000000000004E-2</v>
      </c>
      <c r="D4362" s="51">
        <v>6.3099999999999989E-2</v>
      </c>
      <c r="E4362" s="48">
        <v>3689.1</v>
      </c>
      <c r="F4362" s="48">
        <v>3680.98</v>
      </c>
      <c r="G4362" s="52">
        <v>3680.98</v>
      </c>
    </row>
    <row r="4363" spans="1:7" x14ac:dyDescent="0.25">
      <c r="A4363" s="61">
        <v>44973</v>
      </c>
      <c r="B4363" s="64" t="str">
        <f t="shared" si="120"/>
        <v>quinta-feira</v>
      </c>
      <c r="C4363" s="49">
        <v>5.9800000000000006E-2</v>
      </c>
      <c r="D4363" s="51">
        <v>6.0999999999999999E-2</v>
      </c>
      <c r="E4363" s="48">
        <v>3701.84</v>
      </c>
      <c r="F4363" s="48">
        <v>3693.73</v>
      </c>
      <c r="G4363" s="52">
        <v>3693.73</v>
      </c>
    </row>
    <row r="4364" spans="1:7" x14ac:dyDescent="0.25">
      <c r="A4364" s="61">
        <v>44974</v>
      </c>
      <c r="B4364" s="64" t="str">
        <f t="shared" si="120"/>
        <v>sexta-feira</v>
      </c>
      <c r="C4364" s="49">
        <v>5.9299999999999999E-2</v>
      </c>
      <c r="D4364" s="51">
        <v>6.0499999999999998E-2</v>
      </c>
      <c r="E4364" s="48">
        <v>3710.61</v>
      </c>
      <c r="F4364" s="48">
        <v>3698.23</v>
      </c>
      <c r="G4364" s="52">
        <v>3698.23</v>
      </c>
    </row>
    <row r="4365" spans="1:7" x14ac:dyDescent="0.25">
      <c r="A4365" s="61">
        <v>44979</v>
      </c>
      <c r="B4365" s="64" t="str">
        <f t="shared" si="120"/>
        <v>quarta-feira</v>
      </c>
      <c r="C4365" s="49">
        <v>0.06</v>
      </c>
      <c r="D4365" s="51">
        <v>6.1200000000000004E-2</v>
      </c>
      <c r="E4365" s="48">
        <v>3708.93</v>
      </c>
      <c r="F4365" s="48">
        <v>3700.84</v>
      </c>
      <c r="G4365" s="52">
        <v>3700.84</v>
      </c>
    </row>
    <row r="4366" spans="1:7" x14ac:dyDescent="0.25">
      <c r="A4366" s="61">
        <v>44980</v>
      </c>
      <c r="B4366" s="64" t="str">
        <f t="shared" si="120"/>
        <v>quinta-feira</v>
      </c>
      <c r="C4366" s="49">
        <v>6.1200000000000004E-2</v>
      </c>
      <c r="D4366" s="51">
        <v>6.2400000000000004E-2</v>
      </c>
      <c r="E4366" s="48">
        <v>3704.72</v>
      </c>
      <c r="F4366" s="48">
        <v>3696.63</v>
      </c>
      <c r="G4366" s="52">
        <v>3696.63</v>
      </c>
    </row>
    <row r="4367" spans="1:7" x14ac:dyDescent="0.25">
      <c r="A4367" s="61">
        <v>44981</v>
      </c>
      <c r="B4367" s="64" t="str">
        <f t="shared" si="120"/>
        <v>sexta-feira</v>
      </c>
      <c r="C4367" s="49">
        <v>6.0999999999999999E-2</v>
      </c>
      <c r="D4367" s="51">
        <v>6.2199999999999998E-2</v>
      </c>
      <c r="E4367" s="48">
        <v>3709.81</v>
      </c>
      <c r="F4367" s="48">
        <v>3699.61</v>
      </c>
      <c r="G4367" s="52">
        <v>3699.61</v>
      </c>
    </row>
    <row r="4368" spans="1:7" x14ac:dyDescent="0.25">
      <c r="A4368" s="61">
        <v>44984</v>
      </c>
      <c r="B4368" s="64" t="str">
        <f t="shared" si="120"/>
        <v>segunda-feira</v>
      </c>
      <c r="C4368" s="49">
        <v>6.1799999999999994E-2</v>
      </c>
      <c r="D4368" s="51">
        <v>6.3E-2</v>
      </c>
      <c r="E4368" s="48">
        <v>3707</v>
      </c>
      <c r="F4368" s="48">
        <v>3698.99</v>
      </c>
      <c r="G4368" s="52">
        <v>3698.99</v>
      </c>
    </row>
    <row r="4369" spans="1:7" x14ac:dyDescent="0.25">
      <c r="A4369" s="61">
        <v>44985</v>
      </c>
      <c r="B4369" s="64" t="str">
        <f t="shared" si="120"/>
        <v>terça-feira</v>
      </c>
      <c r="C4369" s="49">
        <v>6.1100000000000002E-2</v>
      </c>
      <c r="D4369" s="51">
        <v>6.2300000000000001E-2</v>
      </c>
      <c r="E4369" s="48">
        <v>3712.45</v>
      </c>
      <c r="F4369" s="48">
        <v>3704.46</v>
      </c>
      <c r="G4369" s="52">
        <v>3704.46</v>
      </c>
    </row>
    <row r="4370" spans="1:7" x14ac:dyDescent="0.25">
      <c r="A4370" s="61">
        <v>44986</v>
      </c>
      <c r="B4370" s="64" t="str">
        <f t="shared" si="120"/>
        <v>quarta-feira</v>
      </c>
      <c r="C4370" s="49">
        <v>6.08E-2</v>
      </c>
      <c r="D4370" s="51">
        <v>6.2E-2</v>
      </c>
      <c r="E4370" s="48">
        <v>3715.87</v>
      </c>
      <c r="F4370" s="48">
        <v>3707.88</v>
      </c>
      <c r="G4370" s="52">
        <v>3707.88</v>
      </c>
    </row>
    <row r="4371" spans="1:7" x14ac:dyDescent="0.25">
      <c r="A4371" s="61">
        <v>44987</v>
      </c>
      <c r="B4371" s="64" t="str">
        <f t="shared" si="120"/>
        <v>quinta-feira</v>
      </c>
      <c r="C4371" s="49">
        <v>6.1600000000000002E-2</v>
      </c>
      <c r="D4371" s="51">
        <v>6.2800000000000009E-2</v>
      </c>
      <c r="E4371" s="48">
        <v>3713.71</v>
      </c>
      <c r="F4371" s="48">
        <v>3705.74</v>
      </c>
      <c r="G4371" s="52">
        <v>3705.74</v>
      </c>
    </row>
    <row r="4372" spans="1:7" x14ac:dyDescent="0.25">
      <c r="A4372" s="61">
        <v>44988</v>
      </c>
      <c r="B4372" s="64" t="str">
        <f t="shared" si="120"/>
        <v>sexta-feira</v>
      </c>
      <c r="C4372" s="49">
        <v>6.2400000000000004E-2</v>
      </c>
      <c r="D4372" s="51">
        <v>6.3600000000000004E-2</v>
      </c>
      <c r="E4372" s="48">
        <v>3713.61</v>
      </c>
      <c r="F4372" s="48">
        <v>3703.62</v>
      </c>
      <c r="G4372" s="52">
        <v>3703.62</v>
      </c>
    </row>
    <row r="4373" spans="1:7" x14ac:dyDescent="0.25">
      <c r="A4373" s="61">
        <v>44991</v>
      </c>
      <c r="B4373" s="64" t="str">
        <f t="shared" ref="B4373:B4414" si="121">TEXT(A4373,"dddd")</f>
        <v>segunda-feira</v>
      </c>
      <c r="C4373" s="49">
        <v>6.2E-2</v>
      </c>
      <c r="D4373" s="51">
        <v>6.3200000000000006E-2</v>
      </c>
      <c r="E4373" s="48">
        <v>3717.53</v>
      </c>
      <c r="F4373" s="48">
        <v>3709.59</v>
      </c>
      <c r="G4373" s="52">
        <v>3709.59</v>
      </c>
    </row>
    <row r="4374" spans="1:7" x14ac:dyDescent="0.25">
      <c r="A4374" s="61">
        <v>44992</v>
      </c>
      <c r="B4374" s="64" t="str">
        <f t="shared" si="121"/>
        <v>terça-feira</v>
      </c>
      <c r="C4374" s="49">
        <v>6.08E-2</v>
      </c>
      <c r="D4374" s="51">
        <v>6.2E-2</v>
      </c>
      <c r="E4374" s="48">
        <v>3725.46</v>
      </c>
      <c r="F4374" s="48">
        <v>3717.53</v>
      </c>
      <c r="G4374" s="52">
        <v>3717.53</v>
      </c>
    </row>
    <row r="4375" spans="1:7" x14ac:dyDescent="0.25">
      <c r="A4375" s="61">
        <v>44993</v>
      </c>
      <c r="B4375" s="64" t="str">
        <f t="shared" si="121"/>
        <v>quarta-feira</v>
      </c>
      <c r="C4375" s="49">
        <v>6.1100000000000002E-2</v>
      </c>
      <c r="D4375" s="51">
        <v>6.2300000000000001E-2</v>
      </c>
      <c r="E4375" s="48">
        <v>3725.85</v>
      </c>
      <c r="F4375" s="48">
        <v>3717.93</v>
      </c>
      <c r="G4375" s="52">
        <v>3717.93</v>
      </c>
    </row>
    <row r="4376" spans="1:7" x14ac:dyDescent="0.25">
      <c r="A4376" s="61">
        <v>44994</v>
      </c>
      <c r="B4376" s="64" t="str">
        <f t="shared" si="121"/>
        <v>quinta-feira</v>
      </c>
      <c r="C4376" s="49">
        <v>6.0700000000000004E-2</v>
      </c>
      <c r="D4376" s="51">
        <v>6.1900000000000004E-2</v>
      </c>
      <c r="E4376" s="48">
        <v>3729.75</v>
      </c>
      <c r="F4376" s="48">
        <v>3721.85</v>
      </c>
      <c r="G4376" s="52">
        <v>3721.85</v>
      </c>
    </row>
    <row r="4377" spans="1:7" x14ac:dyDescent="0.25">
      <c r="A4377" s="61">
        <v>44995</v>
      </c>
      <c r="B4377" s="64" t="str">
        <f t="shared" si="121"/>
        <v>sexta-feira</v>
      </c>
      <c r="C4377" s="49">
        <v>6.0499999999999998E-2</v>
      </c>
      <c r="D4377" s="51">
        <v>6.1699999999999998E-2</v>
      </c>
      <c r="E4377" s="48">
        <v>3737.1</v>
      </c>
      <c r="F4377" s="48">
        <v>3726.88</v>
      </c>
      <c r="G4377" s="52">
        <v>3726.88</v>
      </c>
    </row>
    <row r="4378" spans="1:7" x14ac:dyDescent="0.25">
      <c r="A4378" s="61">
        <v>44998</v>
      </c>
      <c r="B4378" s="64" t="str">
        <f t="shared" si="121"/>
        <v>segunda-feira</v>
      </c>
      <c r="C4378" s="49">
        <v>6.0499999999999998E-2</v>
      </c>
      <c r="D4378" s="51">
        <v>6.1699999999999998E-2</v>
      </c>
      <c r="E4378" s="48">
        <v>3739.09</v>
      </c>
      <c r="F4378" s="48">
        <v>3731.1</v>
      </c>
      <c r="G4378" s="52">
        <v>3731.1</v>
      </c>
    </row>
    <row r="4379" spans="1:7" x14ac:dyDescent="0.25">
      <c r="A4379" s="61">
        <v>44999</v>
      </c>
      <c r="B4379" s="64" t="str">
        <f t="shared" si="121"/>
        <v>terça-feira</v>
      </c>
      <c r="C4379" s="49">
        <v>6.0199999999999997E-2</v>
      </c>
      <c r="D4379" s="51">
        <v>6.1399999999999996E-2</v>
      </c>
      <c r="E4379" s="48">
        <v>3742.58</v>
      </c>
      <c r="F4379" s="48">
        <v>3734.6</v>
      </c>
      <c r="G4379" s="52">
        <v>3734.6</v>
      </c>
    </row>
    <row r="4380" spans="1:7" x14ac:dyDescent="0.25">
      <c r="A4380" s="61">
        <v>45000</v>
      </c>
      <c r="B4380" s="64" t="str">
        <f t="shared" si="121"/>
        <v>quarta-feira</v>
      </c>
      <c r="C4380" s="49">
        <v>6.0100000000000001E-2</v>
      </c>
      <c r="D4380" s="51">
        <v>6.13E-2</v>
      </c>
      <c r="E4380" s="48">
        <v>3744.83</v>
      </c>
      <c r="F4380" s="48">
        <v>3737.1</v>
      </c>
      <c r="G4380" s="52">
        <v>3737.1</v>
      </c>
    </row>
    <row r="4381" spans="1:7" x14ac:dyDescent="0.25">
      <c r="A4381" s="61">
        <v>45001</v>
      </c>
      <c r="B4381" s="64" t="str">
        <f t="shared" si="121"/>
        <v>quinta-feira</v>
      </c>
      <c r="C4381" s="49">
        <v>5.91E-2</v>
      </c>
      <c r="D4381" s="51">
        <v>6.0299999999999999E-2</v>
      </c>
      <c r="E4381" s="48">
        <v>3751.56</v>
      </c>
      <c r="F4381" s="48">
        <v>3743.84</v>
      </c>
      <c r="G4381" s="52">
        <v>3743.84</v>
      </c>
    </row>
    <row r="4382" spans="1:7" x14ac:dyDescent="0.25">
      <c r="A4382" s="61">
        <v>45002</v>
      </c>
      <c r="B4382" s="64" t="str">
        <f t="shared" si="121"/>
        <v>sexta-feira</v>
      </c>
      <c r="C4382" s="49">
        <v>6.0400000000000002E-2</v>
      </c>
      <c r="D4382" s="51">
        <v>6.1600000000000002E-2</v>
      </c>
      <c r="E4382" s="48">
        <v>3748.65</v>
      </c>
      <c r="F4382" s="48">
        <v>3739.16</v>
      </c>
      <c r="G4382" s="52">
        <v>3739.16</v>
      </c>
    </row>
    <row r="4383" spans="1:7" x14ac:dyDescent="0.25">
      <c r="A4383" s="61">
        <v>45005</v>
      </c>
      <c r="B4383" s="64" t="str">
        <f t="shared" si="121"/>
        <v>segunda-feira</v>
      </c>
      <c r="C4383" s="49">
        <v>6.0299999999999999E-2</v>
      </c>
      <c r="D4383" s="51">
        <v>6.1500000000000006E-2</v>
      </c>
      <c r="E4383" s="48">
        <v>3750.91</v>
      </c>
      <c r="F4383" s="48">
        <v>3743.21</v>
      </c>
      <c r="G4383" s="52">
        <v>3743.21</v>
      </c>
    </row>
    <row r="4384" spans="1:7" x14ac:dyDescent="0.25">
      <c r="A4384" s="61">
        <v>45006</v>
      </c>
      <c r="B4384" s="64" t="str">
        <f t="shared" si="121"/>
        <v>terça-feira</v>
      </c>
      <c r="C4384" s="49">
        <v>6.0400000000000002E-2</v>
      </c>
      <c r="D4384" s="51">
        <v>6.1600000000000002E-2</v>
      </c>
      <c r="E4384" s="48">
        <v>3752.18</v>
      </c>
      <c r="F4384" s="48">
        <v>3744.49</v>
      </c>
      <c r="G4384" s="52">
        <v>3744.49</v>
      </c>
    </row>
    <row r="4385" spans="1:7" x14ac:dyDescent="0.25">
      <c r="A4385" s="61">
        <v>45007</v>
      </c>
      <c r="B4385" s="64" t="str">
        <f t="shared" si="121"/>
        <v>quarta-feira</v>
      </c>
      <c r="C4385" s="49">
        <v>6.0599999999999994E-2</v>
      </c>
      <c r="D4385" s="51">
        <v>6.1799999999999994E-2</v>
      </c>
      <c r="E4385" s="48">
        <v>3752.96</v>
      </c>
      <c r="F4385" s="48">
        <v>3745.29</v>
      </c>
      <c r="G4385" s="52">
        <v>3745.29</v>
      </c>
    </row>
    <row r="4386" spans="1:7" x14ac:dyDescent="0.25">
      <c r="A4386" s="61">
        <v>45008</v>
      </c>
      <c r="B4386" s="64" t="str">
        <f t="shared" si="121"/>
        <v>quinta-feira</v>
      </c>
      <c r="C4386" s="49">
        <v>6.0899999999999996E-2</v>
      </c>
      <c r="D4386" s="51">
        <v>6.2100000000000002E-2</v>
      </c>
      <c r="E4386" s="48">
        <v>3753.26</v>
      </c>
      <c r="F4386" s="48">
        <v>3745.6</v>
      </c>
      <c r="G4386" s="52">
        <v>3745.6</v>
      </c>
    </row>
    <row r="4387" spans="1:7" x14ac:dyDescent="0.25">
      <c r="A4387" s="61">
        <v>45009</v>
      </c>
      <c r="B4387" s="64" t="str">
        <f t="shared" si="121"/>
        <v>sexta-feira</v>
      </c>
      <c r="C4387" s="49">
        <v>6.0700000000000004E-2</v>
      </c>
      <c r="D4387" s="51">
        <v>6.1900000000000004E-2</v>
      </c>
      <c r="E4387" s="48">
        <v>3757.79</v>
      </c>
      <c r="F4387" s="48">
        <v>3748.36</v>
      </c>
      <c r="G4387" s="52">
        <v>3748.36</v>
      </c>
    </row>
    <row r="4388" spans="1:7" x14ac:dyDescent="0.25">
      <c r="A4388" s="61">
        <v>45012</v>
      </c>
      <c r="B4388" s="64" t="str">
        <f t="shared" si="121"/>
        <v>segunda-feira</v>
      </c>
      <c r="C4388" s="49">
        <v>6.13E-2</v>
      </c>
      <c r="D4388" s="51">
        <v>6.25E-2</v>
      </c>
      <c r="E4388" s="48">
        <v>3756.95</v>
      </c>
      <c r="F4388" s="48">
        <v>3749.29</v>
      </c>
      <c r="G4388" s="52">
        <v>3749.29</v>
      </c>
    </row>
    <row r="4389" spans="1:7" x14ac:dyDescent="0.25">
      <c r="A4389" s="61">
        <v>45013</v>
      </c>
      <c r="B4389" s="64" t="str">
        <f t="shared" si="121"/>
        <v>terça-feira</v>
      </c>
      <c r="C4389" s="49">
        <v>6.13E-2</v>
      </c>
      <c r="D4389" s="51">
        <v>6.25E-2</v>
      </c>
      <c r="E4389" s="48">
        <v>3758.76</v>
      </c>
      <c r="F4389" s="48">
        <v>3751.11</v>
      </c>
      <c r="G4389" s="52">
        <v>3751.11</v>
      </c>
    </row>
    <row r="4390" spans="1:7" x14ac:dyDescent="0.25">
      <c r="A4390" s="61">
        <v>45014</v>
      </c>
      <c r="B4390" s="64" t="str">
        <f t="shared" si="121"/>
        <v>quarta-feira</v>
      </c>
      <c r="C4390" s="49">
        <v>6.2300000000000001E-2</v>
      </c>
      <c r="D4390" s="51">
        <v>6.3500000000000001E-2</v>
      </c>
      <c r="E4390" s="48">
        <v>3755.72</v>
      </c>
      <c r="F4390" s="48">
        <v>3748.09</v>
      </c>
      <c r="G4390" s="52">
        <v>3748.09</v>
      </c>
    </row>
    <row r="4391" spans="1:7" x14ac:dyDescent="0.25">
      <c r="A4391" s="61">
        <v>45015</v>
      </c>
      <c r="B4391" s="64" t="str">
        <f t="shared" si="121"/>
        <v>quinta-feira</v>
      </c>
      <c r="C4391" s="49">
        <v>6.1600000000000002E-2</v>
      </c>
      <c r="D4391" s="51">
        <v>6.2800000000000009E-2</v>
      </c>
      <c r="E4391" s="48">
        <v>3760.92</v>
      </c>
      <c r="F4391" s="48">
        <v>3753.3</v>
      </c>
      <c r="G4391" s="52">
        <v>3753.3</v>
      </c>
    </row>
    <row r="4392" spans="1:7" x14ac:dyDescent="0.25">
      <c r="A4392" s="61">
        <v>45016</v>
      </c>
      <c r="B4392" s="64" t="str">
        <f t="shared" si="121"/>
        <v>sexta-feira</v>
      </c>
      <c r="C4392" s="49">
        <v>6.1600000000000002E-2</v>
      </c>
      <c r="D4392" s="51">
        <v>6.2800000000000009E-2</v>
      </c>
      <c r="E4392" s="48">
        <v>3764.57</v>
      </c>
      <c r="F4392" s="48">
        <v>3755.13</v>
      </c>
      <c r="G4392" s="52">
        <v>3755.13</v>
      </c>
    </row>
    <row r="4393" spans="1:7" x14ac:dyDescent="0.25">
      <c r="A4393" s="61">
        <v>45019</v>
      </c>
      <c r="B4393" s="64" t="str">
        <f t="shared" si="121"/>
        <v>segunda-feira</v>
      </c>
      <c r="C4393" s="49">
        <v>6.3200000000000006E-2</v>
      </c>
      <c r="D4393" s="51">
        <v>6.4399999999999999E-2</v>
      </c>
      <c r="E4393" s="48">
        <v>3758.69</v>
      </c>
      <c r="F4393" s="48">
        <v>3751.1</v>
      </c>
      <c r="G4393" s="52">
        <v>3751.1</v>
      </c>
    </row>
    <row r="4394" spans="1:7" x14ac:dyDescent="0.25">
      <c r="A4394" s="61">
        <v>45020</v>
      </c>
      <c r="B4394" s="64" t="str">
        <f t="shared" si="121"/>
        <v>terça-feira</v>
      </c>
      <c r="C4394" s="49">
        <v>6.2199999999999998E-2</v>
      </c>
      <c r="D4394" s="51">
        <v>6.3399999999999998E-2</v>
      </c>
      <c r="E4394" s="48">
        <v>3765.32</v>
      </c>
      <c r="F4394" s="48">
        <v>3757.73</v>
      </c>
      <c r="G4394" s="52">
        <v>3757.73</v>
      </c>
    </row>
    <row r="4395" spans="1:7" x14ac:dyDescent="0.25">
      <c r="A4395" s="61">
        <v>45021</v>
      </c>
      <c r="B4395" s="64" t="str">
        <f t="shared" si="121"/>
        <v>quarta-feira</v>
      </c>
      <c r="C4395" s="49">
        <v>6.2699999999999992E-2</v>
      </c>
      <c r="D4395" s="51">
        <v>6.3899999999999998E-2</v>
      </c>
      <c r="E4395" s="48">
        <v>3764.75</v>
      </c>
      <c r="F4395" s="48">
        <v>3757.18</v>
      </c>
      <c r="G4395" s="52">
        <v>3757.18</v>
      </c>
    </row>
    <row r="4396" spans="1:7" x14ac:dyDescent="0.25">
      <c r="A4396" s="61">
        <v>45022</v>
      </c>
      <c r="B4396" s="64" t="str">
        <f t="shared" si="121"/>
        <v>quinta-feira</v>
      </c>
      <c r="C4396" s="49">
        <v>6.2600000000000003E-2</v>
      </c>
      <c r="D4396" s="51">
        <v>6.3799999999999996E-2</v>
      </c>
      <c r="E4396" s="48">
        <v>3769.81</v>
      </c>
      <c r="F4396" s="48">
        <v>3759.5</v>
      </c>
      <c r="G4396" s="52">
        <v>3759.5</v>
      </c>
    </row>
    <row r="4397" spans="1:7" x14ac:dyDescent="0.25">
      <c r="A4397" s="61">
        <v>45026</v>
      </c>
      <c r="B4397" s="64" t="str">
        <f t="shared" si="121"/>
        <v>segunda-feira</v>
      </c>
      <c r="C4397" s="49">
        <v>6.3099999999999989E-2</v>
      </c>
      <c r="D4397" s="51">
        <v>6.4299999999999996E-2</v>
      </c>
      <c r="E4397" s="48">
        <v>3769.27</v>
      </c>
      <c r="F4397" s="48">
        <v>3761.72</v>
      </c>
      <c r="G4397" s="52">
        <v>3761.72</v>
      </c>
    </row>
    <row r="4398" spans="1:7" x14ac:dyDescent="0.25">
      <c r="A4398" s="61">
        <v>45027</v>
      </c>
      <c r="B4398" s="64" t="str">
        <f t="shared" si="121"/>
        <v>terça-feira</v>
      </c>
      <c r="C4398" s="49">
        <v>6.2699999999999992E-2</v>
      </c>
      <c r="D4398" s="51">
        <v>6.3899999999999998E-2</v>
      </c>
      <c r="E4398" s="48">
        <v>3771.31</v>
      </c>
      <c r="F4398" s="48">
        <v>3763.84</v>
      </c>
      <c r="G4398" s="52">
        <v>3763.84</v>
      </c>
    </row>
    <row r="4399" spans="1:7" x14ac:dyDescent="0.25">
      <c r="A4399" s="61">
        <v>45028</v>
      </c>
      <c r="B4399" s="64" t="str">
        <f t="shared" si="121"/>
        <v>quarta-feira</v>
      </c>
      <c r="C4399" s="49">
        <v>6.2400000000000004E-2</v>
      </c>
      <c r="D4399" s="51">
        <v>6.3600000000000004E-2</v>
      </c>
      <c r="E4399" s="48">
        <v>3774.5</v>
      </c>
      <c r="F4399" s="48">
        <v>3767.04</v>
      </c>
      <c r="G4399" s="52">
        <v>3767.04</v>
      </c>
    </row>
    <row r="4400" spans="1:7" x14ac:dyDescent="0.25">
      <c r="A4400" s="61">
        <v>45029</v>
      </c>
      <c r="B4400" s="64" t="str">
        <f t="shared" si="121"/>
        <v>quinta-feira</v>
      </c>
      <c r="C4400" s="49">
        <v>6.2899999999999998E-2</v>
      </c>
      <c r="D4400" s="51">
        <v>6.4100000000000004E-2</v>
      </c>
      <c r="E4400" s="48">
        <v>3773.91</v>
      </c>
      <c r="F4400" s="48">
        <v>3766.46</v>
      </c>
      <c r="G4400" s="52">
        <v>3766.46</v>
      </c>
    </row>
    <row r="4401" spans="1:7" x14ac:dyDescent="0.25">
      <c r="A4401" s="61">
        <v>45030</v>
      </c>
      <c r="B4401" s="64" t="str">
        <f t="shared" si="121"/>
        <v>sexta-feira</v>
      </c>
      <c r="C4401" s="49">
        <v>6.2699999999999992E-2</v>
      </c>
      <c r="D4401" s="51">
        <v>6.3899999999999998E-2</v>
      </c>
      <c r="E4401" s="48">
        <v>3777.93</v>
      </c>
      <c r="F4401" s="48">
        <v>3769.19</v>
      </c>
      <c r="G4401" s="52">
        <v>3769.19</v>
      </c>
    </row>
    <row r="4402" spans="1:7" x14ac:dyDescent="0.25">
      <c r="A4402" s="61">
        <v>45033</v>
      </c>
      <c r="B4402" s="64" t="str">
        <f t="shared" si="121"/>
        <v>segunda-feira</v>
      </c>
      <c r="C4402" s="49">
        <v>6.3600000000000004E-2</v>
      </c>
      <c r="D4402" s="51">
        <v>6.480000000000001E-2</v>
      </c>
      <c r="E4402" s="48">
        <v>3775.27</v>
      </c>
      <c r="F4402" s="48">
        <v>3768.06</v>
      </c>
      <c r="G4402" s="52">
        <v>3768.06</v>
      </c>
    </row>
    <row r="4403" spans="1:7" x14ac:dyDescent="0.25">
      <c r="A4403" s="61">
        <v>45034</v>
      </c>
      <c r="B4403" s="64" t="str">
        <f t="shared" si="121"/>
        <v>terça-feira</v>
      </c>
      <c r="C4403" s="49">
        <v>6.3200000000000006E-2</v>
      </c>
      <c r="D4403" s="51">
        <v>6.4399999999999999E-2</v>
      </c>
      <c r="E4403" s="48">
        <v>3778.72</v>
      </c>
      <c r="F4403" s="48">
        <v>3771.52</v>
      </c>
      <c r="G4403" s="52">
        <v>3771.52</v>
      </c>
    </row>
    <row r="4404" spans="1:7" x14ac:dyDescent="0.25">
      <c r="A4404" s="61">
        <v>45035</v>
      </c>
      <c r="B4404" s="64" t="str">
        <f t="shared" si="121"/>
        <v>quarta-feira</v>
      </c>
      <c r="C4404" s="49">
        <v>6.4199999999999993E-2</v>
      </c>
      <c r="D4404" s="51">
        <v>6.54E-2</v>
      </c>
      <c r="E4404" s="48">
        <v>3775.63</v>
      </c>
      <c r="F4404" s="48">
        <v>3768.44</v>
      </c>
      <c r="G4404" s="52">
        <v>3768.44</v>
      </c>
    </row>
    <row r="4405" spans="1:7" x14ac:dyDescent="0.25">
      <c r="A4405" s="61">
        <v>45036</v>
      </c>
      <c r="B4405" s="64" t="str">
        <f t="shared" si="121"/>
        <v>quinta-feira</v>
      </c>
      <c r="C4405" s="49">
        <v>6.4699999999999994E-2</v>
      </c>
      <c r="D4405" s="51">
        <v>6.59E-2</v>
      </c>
      <c r="E4405" s="48">
        <v>3776.85</v>
      </c>
      <c r="F4405" s="48">
        <v>3767.72</v>
      </c>
      <c r="G4405" s="52">
        <v>3767.72</v>
      </c>
    </row>
    <row r="4406" spans="1:7" x14ac:dyDescent="0.25">
      <c r="A4406" s="61">
        <v>45040</v>
      </c>
      <c r="B4406" s="64" t="str">
        <f t="shared" si="121"/>
        <v>segunda-feira</v>
      </c>
      <c r="C4406" s="49">
        <v>6.4199999999999993E-2</v>
      </c>
      <c r="D4406" s="51">
        <v>6.54E-2</v>
      </c>
      <c r="E4406" s="48">
        <v>3780.76</v>
      </c>
      <c r="F4406" s="48">
        <v>3773.6</v>
      </c>
      <c r="G4406" s="52">
        <v>3773.6</v>
      </c>
    </row>
    <row r="4407" spans="1:7" x14ac:dyDescent="0.25">
      <c r="A4407" s="61">
        <v>45041</v>
      </c>
      <c r="B4407" s="64" t="str">
        <f t="shared" si="121"/>
        <v>terça-feira</v>
      </c>
      <c r="C4407" s="49">
        <v>6.3799999999999996E-2</v>
      </c>
      <c r="D4407" s="51">
        <v>6.5000000000000002E-2</v>
      </c>
      <c r="E4407" s="48">
        <v>3784.2</v>
      </c>
      <c r="F4407" s="48">
        <v>3777.05</v>
      </c>
      <c r="G4407" s="52">
        <v>3777.05</v>
      </c>
    </row>
    <row r="4408" spans="1:7" x14ac:dyDescent="0.25">
      <c r="A4408" s="61">
        <v>45042</v>
      </c>
      <c r="B4408" s="64" t="str">
        <f t="shared" si="121"/>
        <v>quarta-feira</v>
      </c>
      <c r="C4408" s="49">
        <v>6.3899999999999998E-2</v>
      </c>
      <c r="D4408" s="51">
        <v>6.5099999999999991E-2</v>
      </c>
      <c r="E4408" s="48">
        <v>3785.32</v>
      </c>
      <c r="F4408" s="48">
        <v>3778.19</v>
      </c>
      <c r="G4408" s="52">
        <v>3778.19</v>
      </c>
    </row>
    <row r="4409" spans="1:7" x14ac:dyDescent="0.25">
      <c r="A4409" s="61">
        <v>45043</v>
      </c>
      <c r="B4409" s="64" t="str">
        <f t="shared" si="121"/>
        <v>quinta-feira</v>
      </c>
      <c r="C4409" s="49">
        <v>6.4100000000000004E-2</v>
      </c>
      <c r="D4409" s="51">
        <v>6.5299999999999997E-2</v>
      </c>
      <c r="E4409" s="48">
        <v>3786.47</v>
      </c>
      <c r="F4409" s="48">
        <v>3779.32</v>
      </c>
      <c r="G4409" s="52">
        <v>3779.32</v>
      </c>
    </row>
    <row r="4410" spans="1:7" x14ac:dyDescent="0.25">
      <c r="A4410" s="61">
        <v>45044</v>
      </c>
      <c r="B4410" s="64" t="str">
        <f t="shared" si="121"/>
        <v>sexta-feira</v>
      </c>
      <c r="C4410" s="49">
        <v>6.54E-2</v>
      </c>
      <c r="D4410" s="51">
        <v>6.6600000000000006E-2</v>
      </c>
      <c r="E4410" s="48">
        <v>3784.21</v>
      </c>
      <c r="F4410" s="48">
        <v>3775</v>
      </c>
      <c r="G4410" s="52">
        <v>3775</v>
      </c>
    </row>
    <row r="4411" spans="1:7" x14ac:dyDescent="0.25">
      <c r="A4411" s="61">
        <v>45048</v>
      </c>
      <c r="B4411" s="64" t="str">
        <f t="shared" si="121"/>
        <v>terça-feira</v>
      </c>
      <c r="C4411" s="49">
        <v>6.6699999999999995E-2</v>
      </c>
      <c r="D4411" s="51">
        <v>6.7900000000000002E-2</v>
      </c>
      <c r="E4411" s="48">
        <v>3779.93</v>
      </c>
      <c r="F4411" s="48">
        <v>3772.79</v>
      </c>
      <c r="G4411" s="52">
        <v>3772.79</v>
      </c>
    </row>
    <row r="4412" spans="1:7" x14ac:dyDescent="0.25">
      <c r="A4412" s="61">
        <v>45049</v>
      </c>
      <c r="B4412" s="64" t="str">
        <f t="shared" si="121"/>
        <v>quarta-feira</v>
      </c>
      <c r="C4412" s="49">
        <v>6.6400000000000001E-2</v>
      </c>
      <c r="D4412" s="51">
        <v>6.7599999999999993E-2</v>
      </c>
      <c r="E4412" s="48">
        <v>3782.95</v>
      </c>
      <c r="F4412" s="48">
        <v>3775.83</v>
      </c>
      <c r="G4412" s="52">
        <v>3775.83</v>
      </c>
    </row>
    <row r="4413" spans="1:7" x14ac:dyDescent="0.25">
      <c r="A4413" s="61">
        <v>45050</v>
      </c>
      <c r="B4413" s="64" t="str">
        <f t="shared" si="121"/>
        <v>quinta-feira</v>
      </c>
      <c r="C4413" s="49">
        <v>6.7099999999999993E-2</v>
      </c>
      <c r="D4413" s="51">
        <v>6.83E-2</v>
      </c>
      <c r="E4413" s="48">
        <v>3781.44</v>
      </c>
      <c r="F4413" s="48">
        <v>3774.33</v>
      </c>
      <c r="G4413" s="52">
        <v>3774.33</v>
      </c>
    </row>
    <row r="4414" spans="1:7" x14ac:dyDescent="0.25">
      <c r="A4414" s="61">
        <v>45051</v>
      </c>
      <c r="B4414" s="64" t="str">
        <f t="shared" si="121"/>
        <v>sexta-feira</v>
      </c>
      <c r="C4414" s="49">
        <v>6.7099999999999993E-2</v>
      </c>
      <c r="D4414" s="51">
        <v>6.83E-2</v>
      </c>
      <c r="E4414" s="48">
        <v>3784.49</v>
      </c>
      <c r="F4414" s="48">
        <v>3776.01</v>
      </c>
      <c r="G4414" s="52">
        <v>3776.01</v>
      </c>
    </row>
    <row r="4415" spans="1:7" x14ac:dyDescent="0.25">
      <c r="A4415" s="61">
        <v>45054</v>
      </c>
      <c r="B4415" s="64" t="str">
        <f t="shared" ref="B4415:B4458" si="122">TEXT(A4415,"dddd")</f>
        <v>segunda-feira</v>
      </c>
      <c r="C4415" s="49">
        <v>6.7199999999999996E-2</v>
      </c>
      <c r="D4415" s="51">
        <v>6.8400000000000002E-2</v>
      </c>
      <c r="E4415" s="48">
        <v>3785.71</v>
      </c>
      <c r="F4415" s="48">
        <v>3778.62</v>
      </c>
      <c r="G4415" s="52">
        <v>3778.62</v>
      </c>
    </row>
    <row r="4416" spans="1:7" x14ac:dyDescent="0.25">
      <c r="A4416" s="61">
        <v>45055</v>
      </c>
      <c r="B4416" s="64" t="str">
        <f t="shared" si="122"/>
        <v>terça-feira</v>
      </c>
      <c r="C4416" s="49">
        <v>6.7699999999999996E-2</v>
      </c>
      <c r="D4416" s="51">
        <v>6.8900000000000003E-2</v>
      </c>
      <c r="E4416" s="48">
        <v>3785.13</v>
      </c>
      <c r="F4416" s="48">
        <v>3778.06</v>
      </c>
      <c r="G4416" s="52">
        <v>3778.06</v>
      </c>
    </row>
    <row r="4417" spans="1:7" x14ac:dyDescent="0.25">
      <c r="A4417" s="61">
        <v>45056</v>
      </c>
      <c r="B4417" s="64" t="str">
        <f t="shared" si="122"/>
        <v>quarta-feira</v>
      </c>
      <c r="C4417" s="49">
        <v>6.7500000000000004E-2</v>
      </c>
      <c r="D4417" s="51">
        <v>6.8699999999999997E-2</v>
      </c>
      <c r="E4417" s="48">
        <v>3787.7</v>
      </c>
      <c r="F4417" s="48">
        <v>3780.64</v>
      </c>
      <c r="G4417" s="52">
        <v>3780.64</v>
      </c>
    </row>
    <row r="4418" spans="1:7" x14ac:dyDescent="0.25">
      <c r="A4418" s="61">
        <v>45057</v>
      </c>
      <c r="B4418" s="64" t="str">
        <f t="shared" si="122"/>
        <v>quinta-feira</v>
      </c>
      <c r="C4418" s="49">
        <v>6.7199999999999996E-2</v>
      </c>
      <c r="D4418" s="51">
        <v>6.8400000000000002E-2</v>
      </c>
      <c r="E4418" s="48">
        <v>3790.72</v>
      </c>
      <c r="F4418" s="48">
        <v>3783.67</v>
      </c>
      <c r="G4418" s="52">
        <v>3783.67</v>
      </c>
    </row>
    <row r="4419" spans="1:7" x14ac:dyDescent="0.25">
      <c r="A4419" s="61">
        <v>45058</v>
      </c>
      <c r="B4419" s="64" t="str">
        <f t="shared" si="122"/>
        <v>sexta-feira</v>
      </c>
      <c r="C4419" s="49">
        <v>6.8900000000000003E-2</v>
      </c>
      <c r="D4419" s="51">
        <v>7.0099999999999996E-2</v>
      </c>
      <c r="E4419" s="48">
        <v>3788.47</v>
      </c>
      <c r="F4419" s="48">
        <v>3779.83</v>
      </c>
      <c r="G4419" s="52">
        <v>3779.83</v>
      </c>
    </row>
    <row r="4420" spans="1:7" x14ac:dyDescent="0.25">
      <c r="A4420" s="61">
        <v>45061</v>
      </c>
      <c r="B4420" s="64" t="str">
        <f t="shared" si="122"/>
        <v>segunda-feira</v>
      </c>
      <c r="C4420" s="49">
        <v>6.9800000000000001E-2</v>
      </c>
      <c r="D4420" s="51">
        <v>7.0999999999999994E-2</v>
      </c>
      <c r="E4420" s="48">
        <v>3786.08</v>
      </c>
      <c r="F4420" s="48">
        <v>3779.16</v>
      </c>
      <c r="G4420" s="52">
        <v>3779.16</v>
      </c>
    </row>
    <row r="4421" spans="1:7" x14ac:dyDescent="0.25">
      <c r="A4421" s="61">
        <v>45062</v>
      </c>
      <c r="B4421" s="64" t="str">
        <f t="shared" si="122"/>
        <v>terça-feira</v>
      </c>
      <c r="C4421" s="49">
        <v>7.0099999999999996E-2</v>
      </c>
      <c r="D4421" s="51">
        <v>7.1300000000000002E-2</v>
      </c>
      <c r="E4421" s="48">
        <v>3786.37</v>
      </c>
      <c r="F4421" s="48">
        <v>3779.46</v>
      </c>
      <c r="G4421" s="52">
        <v>3779.46</v>
      </c>
    </row>
    <row r="4422" spans="1:7" x14ac:dyDescent="0.25">
      <c r="A4422" s="61">
        <v>45063</v>
      </c>
      <c r="B4422" s="64" t="str">
        <f t="shared" si="122"/>
        <v>quarta-feira</v>
      </c>
      <c r="C4422" s="49">
        <v>7.1300000000000002E-2</v>
      </c>
      <c r="D4422" s="51">
        <v>7.2499999999999995E-2</v>
      </c>
      <c r="E4422" s="48">
        <v>3782.72</v>
      </c>
      <c r="F4422" s="48">
        <v>3775.82</v>
      </c>
      <c r="G4422" s="52">
        <v>3775.82</v>
      </c>
    </row>
    <row r="4423" spans="1:7" x14ac:dyDescent="0.25">
      <c r="A4423" s="61">
        <v>45064</v>
      </c>
      <c r="B4423" s="64" t="str">
        <f t="shared" si="122"/>
        <v>quinta-feira</v>
      </c>
      <c r="C4423" s="49">
        <v>7.2599999999999998E-2</v>
      </c>
      <c r="D4423" s="51">
        <v>7.3800000000000004E-2</v>
      </c>
      <c r="E4423" s="48">
        <v>3778.67</v>
      </c>
      <c r="F4423" s="48">
        <v>3771.78</v>
      </c>
      <c r="G4423" s="52">
        <v>3771.78</v>
      </c>
    </row>
    <row r="4424" spans="1:7" x14ac:dyDescent="0.25">
      <c r="A4424" s="61">
        <v>45065</v>
      </c>
      <c r="B4424" s="64" t="str">
        <f t="shared" si="122"/>
        <v>sexta-feira</v>
      </c>
      <c r="C4424" s="49">
        <v>7.400000000000001E-2</v>
      </c>
      <c r="D4424" s="51">
        <v>7.5199999999999989E-2</v>
      </c>
      <c r="E4424" s="48">
        <v>3775.43</v>
      </c>
      <c r="F4424" s="48">
        <v>3767.36</v>
      </c>
      <c r="G4424" s="52">
        <v>3767.36</v>
      </c>
    </row>
    <row r="4425" spans="1:7" x14ac:dyDescent="0.25">
      <c r="A4425" s="61">
        <v>45068</v>
      </c>
      <c r="B4425" s="64" t="str">
        <f t="shared" si="122"/>
        <v>segunda-feira</v>
      </c>
      <c r="C4425" s="49">
        <v>7.4400000000000008E-2</v>
      </c>
      <c r="D4425" s="51">
        <v>7.5600000000000001E-2</v>
      </c>
      <c r="E4425" s="48">
        <v>3775.36</v>
      </c>
      <c r="F4425" s="48">
        <v>3768.5</v>
      </c>
      <c r="G4425" s="52">
        <v>3768.5</v>
      </c>
    </row>
    <row r="4426" spans="1:7" x14ac:dyDescent="0.25">
      <c r="A4426" s="61">
        <v>45069</v>
      </c>
      <c r="B4426" s="64" t="str">
        <f t="shared" si="122"/>
        <v>terça-feira</v>
      </c>
      <c r="C4426" s="49">
        <v>7.4499999999999997E-2</v>
      </c>
      <c r="D4426" s="51">
        <v>7.5700000000000003E-2</v>
      </c>
      <c r="E4426" s="48">
        <v>3776.6</v>
      </c>
      <c r="F4426" s="48">
        <v>3769.75</v>
      </c>
      <c r="G4426" s="52">
        <v>3769.75</v>
      </c>
    </row>
    <row r="4427" spans="1:7" x14ac:dyDescent="0.25">
      <c r="A4427" s="61">
        <v>45070</v>
      </c>
      <c r="B4427" s="64" t="str">
        <f t="shared" si="122"/>
        <v>quarta-feira</v>
      </c>
      <c r="C4427" s="49">
        <v>7.3700000000000002E-2</v>
      </c>
      <c r="D4427" s="51">
        <v>7.4900000000000008E-2</v>
      </c>
      <c r="E4427" s="48">
        <v>3781.71</v>
      </c>
      <c r="F4427" s="48">
        <v>3774.88</v>
      </c>
      <c r="G4427" s="52">
        <v>3774.88</v>
      </c>
    </row>
    <row r="4428" spans="1:7" x14ac:dyDescent="0.25">
      <c r="A4428" s="61">
        <v>45071</v>
      </c>
      <c r="B4428" s="64" t="str">
        <f t="shared" si="122"/>
        <v>quinta-feira</v>
      </c>
      <c r="C4428" s="49">
        <v>7.3499999999999996E-2</v>
      </c>
      <c r="D4428" s="51">
        <v>7.4700000000000003E-2</v>
      </c>
      <c r="E4428" s="48">
        <v>3784.24</v>
      </c>
      <c r="F4428" s="48">
        <v>3777.42</v>
      </c>
      <c r="G4428" s="52">
        <v>3777.42</v>
      </c>
    </row>
    <row r="4429" spans="1:7" x14ac:dyDescent="0.25">
      <c r="A4429" s="61">
        <v>45072</v>
      </c>
      <c r="B4429" s="64" t="str">
        <f t="shared" si="122"/>
        <v>sexta-feira</v>
      </c>
      <c r="C4429" s="49">
        <v>7.4900000000000008E-2</v>
      </c>
      <c r="D4429" s="51">
        <v>7.6100000000000001E-2</v>
      </c>
      <c r="E4429" s="48">
        <v>3778.9</v>
      </c>
      <c r="F4429" s="48">
        <v>3771.37</v>
      </c>
      <c r="G4429" s="52">
        <v>3771.37</v>
      </c>
    </row>
    <row r="4430" spans="1:7" x14ac:dyDescent="0.25">
      <c r="A4430" s="61">
        <v>45075</v>
      </c>
      <c r="B4430" s="64" t="str">
        <f t="shared" si="122"/>
        <v>segunda-feira</v>
      </c>
      <c r="C4430" s="49">
        <v>7.6200000000000004E-2</v>
      </c>
      <c r="D4430" s="51">
        <v>7.7399999999999997E-2</v>
      </c>
      <c r="E4430" s="48">
        <v>3774.89</v>
      </c>
      <c r="F4430" s="48">
        <v>3768.25</v>
      </c>
      <c r="G4430" s="52">
        <v>3768.25</v>
      </c>
    </row>
    <row r="4431" spans="1:7" x14ac:dyDescent="0.25">
      <c r="A4431" s="61">
        <v>45076</v>
      </c>
      <c r="B4431" s="64" t="str">
        <f t="shared" si="122"/>
        <v>terça-feira</v>
      </c>
      <c r="C4431" s="49">
        <v>7.5600000000000001E-2</v>
      </c>
      <c r="D4431" s="51">
        <v>7.6799999999999993E-2</v>
      </c>
      <c r="E4431" s="48">
        <v>3778.97</v>
      </c>
      <c r="F4431" s="48">
        <v>3772.35</v>
      </c>
      <c r="G4431" s="52">
        <v>3772.35</v>
      </c>
    </row>
    <row r="4432" spans="1:7" x14ac:dyDescent="0.25">
      <c r="A4432" s="61">
        <v>45077</v>
      </c>
      <c r="B4432" s="64" t="str">
        <f t="shared" si="122"/>
        <v>quarta-feira</v>
      </c>
      <c r="C4432" s="49">
        <v>7.6499999999999999E-2</v>
      </c>
      <c r="D4432" s="51">
        <v>7.7699999999999991E-2</v>
      </c>
      <c r="E4432" s="48">
        <v>3776.7</v>
      </c>
      <c r="F4432" s="48">
        <v>3770.09</v>
      </c>
      <c r="G4432" s="52">
        <v>3770.09</v>
      </c>
    </row>
    <row r="4433" spans="1:7" x14ac:dyDescent="0.25">
      <c r="A4433" s="61">
        <v>45078</v>
      </c>
      <c r="B4433" s="64" t="str">
        <f t="shared" si="122"/>
        <v>quinta-feira</v>
      </c>
      <c r="C4433" s="49">
        <v>7.7100000000000002E-2</v>
      </c>
      <c r="D4433" s="51">
        <v>7.8299999999999995E-2</v>
      </c>
      <c r="E4433" s="48">
        <v>3775.72</v>
      </c>
      <c r="F4433" s="48">
        <v>3769.12</v>
      </c>
      <c r="G4433" s="52">
        <v>3769.12</v>
      </c>
    </row>
    <row r="4434" spans="1:7" x14ac:dyDescent="0.25">
      <c r="A4434" s="61">
        <v>45079</v>
      </c>
      <c r="B4434" s="64" t="str">
        <f t="shared" si="122"/>
        <v>sexta-feira</v>
      </c>
      <c r="C4434" s="49">
        <v>7.6200000000000004E-2</v>
      </c>
      <c r="D4434" s="51">
        <v>7.7399999999999997E-2</v>
      </c>
      <c r="E4434" s="48">
        <v>3781.92</v>
      </c>
      <c r="F4434" s="48">
        <v>3774.46</v>
      </c>
      <c r="G4434" s="52">
        <v>3774.46</v>
      </c>
    </row>
    <row r="4435" spans="1:7" x14ac:dyDescent="0.25">
      <c r="A4435" s="61">
        <v>45082</v>
      </c>
      <c r="B4435" s="64" t="str">
        <f t="shared" si="122"/>
        <v>segunda-feira</v>
      </c>
      <c r="C4435" s="49">
        <v>7.6299999999999993E-2</v>
      </c>
      <c r="D4435" s="51">
        <v>7.7499999999999999E-2</v>
      </c>
      <c r="E4435" s="48">
        <v>3783.04</v>
      </c>
      <c r="F4435" s="48">
        <v>3776.47</v>
      </c>
      <c r="G4435" s="52">
        <v>3776.47</v>
      </c>
    </row>
    <row r="4436" spans="1:7" x14ac:dyDescent="0.25">
      <c r="A4436" s="61">
        <v>45083</v>
      </c>
      <c r="B4436" s="64" t="str">
        <f t="shared" si="122"/>
        <v>terça-feira</v>
      </c>
      <c r="C4436" s="49">
        <v>7.5399999999999995E-2</v>
      </c>
      <c r="D4436" s="51">
        <v>7.6600000000000001E-2</v>
      </c>
      <c r="E4436" s="48">
        <v>3788.35</v>
      </c>
      <c r="F4436" s="48">
        <v>3781.79</v>
      </c>
      <c r="G4436" s="52">
        <v>3781.79</v>
      </c>
    </row>
    <row r="4437" spans="1:7" x14ac:dyDescent="0.25">
      <c r="A4437" s="61">
        <v>45084</v>
      </c>
      <c r="B4437" s="64" t="str">
        <f t="shared" si="122"/>
        <v>quarta-feira</v>
      </c>
      <c r="C4437" s="49">
        <v>7.5899999999999995E-2</v>
      </c>
      <c r="D4437" s="51">
        <v>7.7100000000000002E-2</v>
      </c>
      <c r="E4437" s="48">
        <v>3784.28</v>
      </c>
      <c r="F4437" s="48">
        <v>3777.62</v>
      </c>
      <c r="G4437" s="52">
        <v>3777.62</v>
      </c>
    </row>
    <row r="4438" spans="1:7" x14ac:dyDescent="0.25">
      <c r="A4438" s="61">
        <v>45086</v>
      </c>
      <c r="B4438" s="64" t="str">
        <f t="shared" si="122"/>
        <v>sexta-feira</v>
      </c>
      <c r="C4438" s="49">
        <v>7.6499999999999999E-2</v>
      </c>
      <c r="D4438" s="51">
        <v>7.7699999999999991E-2</v>
      </c>
      <c r="E4438" s="48">
        <v>3783.73</v>
      </c>
      <c r="F4438" s="48">
        <v>3776.8</v>
      </c>
      <c r="G4438" s="52">
        <v>3776.8</v>
      </c>
    </row>
    <row r="4439" spans="1:7" x14ac:dyDescent="0.25">
      <c r="A4439" s="61">
        <v>45089</v>
      </c>
      <c r="B4439" s="64" t="str">
        <f t="shared" si="122"/>
        <v>segunda-feira</v>
      </c>
      <c r="C4439" s="49">
        <v>7.5300000000000006E-2</v>
      </c>
      <c r="D4439" s="51">
        <v>7.6499999999999999E-2</v>
      </c>
      <c r="E4439" s="48">
        <v>3790.08</v>
      </c>
      <c r="F4439" s="48">
        <v>3783.73</v>
      </c>
      <c r="G4439" s="52">
        <v>3783.73</v>
      </c>
    </row>
    <row r="4440" spans="1:7" x14ac:dyDescent="0.25">
      <c r="A4440" s="61">
        <v>45090</v>
      </c>
      <c r="B4440" s="64" t="str">
        <f t="shared" si="122"/>
        <v>terça-feira</v>
      </c>
      <c r="C4440" s="49">
        <v>7.5800000000000006E-2</v>
      </c>
      <c r="D4440" s="51">
        <v>7.6999999999999999E-2</v>
      </c>
      <c r="E4440" s="48">
        <v>3789.39</v>
      </c>
      <c r="F4440" s="48">
        <v>3783.05</v>
      </c>
      <c r="G4440" s="52">
        <v>3783.05</v>
      </c>
    </row>
    <row r="4441" spans="1:7" x14ac:dyDescent="0.25">
      <c r="A4441" s="61">
        <v>45091</v>
      </c>
      <c r="B4441" s="64" t="str">
        <f t="shared" si="122"/>
        <v>quarta-feira</v>
      </c>
      <c r="C4441" s="49">
        <v>7.5999999999999998E-2</v>
      </c>
      <c r="D4441" s="51">
        <v>7.7199999999999991E-2</v>
      </c>
      <c r="E4441" s="48">
        <v>3789.94</v>
      </c>
      <c r="F4441" s="48">
        <v>3783.63</v>
      </c>
      <c r="G4441" s="52">
        <v>3783.63</v>
      </c>
    </row>
    <row r="4442" spans="1:7" x14ac:dyDescent="0.25">
      <c r="A4442" s="61">
        <v>45092</v>
      </c>
      <c r="B4442" s="64" t="str">
        <f t="shared" si="122"/>
        <v>quinta-feira</v>
      </c>
      <c r="C4442" s="49">
        <v>7.5399999999999995E-2</v>
      </c>
      <c r="D4442" s="51">
        <v>7.6600000000000001E-2</v>
      </c>
      <c r="E4442" s="48">
        <v>3793.53</v>
      </c>
      <c r="F4442" s="48">
        <v>3787.48</v>
      </c>
      <c r="G4442" s="52">
        <v>3787.48</v>
      </c>
    </row>
    <row r="4443" spans="1:7" x14ac:dyDescent="0.25">
      <c r="A4443" s="61">
        <v>45093</v>
      </c>
      <c r="B4443" s="64" t="str">
        <f t="shared" si="122"/>
        <v>sexta-feira</v>
      </c>
      <c r="C4443" s="49">
        <v>7.5899999999999995E-2</v>
      </c>
      <c r="D4443" s="51">
        <v>7.7100000000000002E-2</v>
      </c>
      <c r="E4443" s="48">
        <v>3792.66</v>
      </c>
      <c r="F4443" s="48">
        <v>3786.57</v>
      </c>
      <c r="G4443" s="52">
        <v>3786.57</v>
      </c>
    </row>
    <row r="4444" spans="1:7" x14ac:dyDescent="0.25">
      <c r="A4444" s="61">
        <v>45096</v>
      </c>
      <c r="B4444" s="64" t="str">
        <f t="shared" si="122"/>
        <v>segunda-feira</v>
      </c>
      <c r="C4444" s="49">
        <v>7.5199999999999989E-2</v>
      </c>
      <c r="D4444" s="51">
        <v>7.6399999999999996E-2</v>
      </c>
      <c r="E4444" s="48">
        <v>3796.64</v>
      </c>
      <c r="F4444" s="48">
        <v>3790.62</v>
      </c>
      <c r="G4444" s="52">
        <v>3790.62</v>
      </c>
    </row>
    <row r="4445" spans="1:7" x14ac:dyDescent="0.25">
      <c r="A4445" s="61">
        <v>45097</v>
      </c>
      <c r="B4445" s="64" t="str">
        <f t="shared" si="122"/>
        <v>terça-feira</v>
      </c>
      <c r="C4445" s="49">
        <v>7.4700000000000003E-2</v>
      </c>
      <c r="D4445" s="51">
        <v>7.5899999999999995E-2</v>
      </c>
      <c r="E4445" s="48">
        <v>3799.79</v>
      </c>
      <c r="F4445" s="48">
        <v>3793.79</v>
      </c>
      <c r="G4445" s="52">
        <v>3793.79</v>
      </c>
    </row>
    <row r="4446" spans="1:7" x14ac:dyDescent="0.25">
      <c r="A4446" s="61">
        <v>45098</v>
      </c>
      <c r="B4446" s="64" t="str">
        <f t="shared" si="122"/>
        <v>quarta-feira</v>
      </c>
      <c r="C4446" s="49">
        <v>7.4299999999999991E-2</v>
      </c>
      <c r="D4446" s="51">
        <v>7.5499999999999998E-2</v>
      </c>
      <c r="E4446" s="48">
        <v>3802.52</v>
      </c>
      <c r="F4446" s="48">
        <v>3796.54</v>
      </c>
      <c r="G4446" s="52">
        <v>3796.54</v>
      </c>
    </row>
    <row r="4447" spans="1:7" x14ac:dyDescent="0.25">
      <c r="A4447" s="61">
        <v>45099</v>
      </c>
      <c r="B4447" s="64" t="str">
        <f t="shared" si="122"/>
        <v>quinta-feira</v>
      </c>
      <c r="C4447" s="49">
        <v>7.4200000000000002E-2</v>
      </c>
      <c r="D4447" s="51">
        <v>7.5399999999999995E-2</v>
      </c>
      <c r="E4447" s="48">
        <v>3804.03</v>
      </c>
      <c r="F4447" s="48">
        <v>3798.06</v>
      </c>
      <c r="G4447" s="52">
        <v>3798.06</v>
      </c>
    </row>
    <row r="4448" spans="1:7" x14ac:dyDescent="0.25">
      <c r="A4448" s="61">
        <v>45100</v>
      </c>
      <c r="B4448" s="64" t="str">
        <f t="shared" si="122"/>
        <v>sexta-feira</v>
      </c>
      <c r="C4448" s="49">
        <v>7.3399999999999993E-2</v>
      </c>
      <c r="D4448" s="51">
        <v>7.46E-2</v>
      </c>
      <c r="E4448" s="48">
        <v>3808.42</v>
      </c>
      <c r="F4448" s="48">
        <v>3802.42</v>
      </c>
      <c r="G4448" s="52">
        <v>3802.42</v>
      </c>
    </row>
    <row r="4449" spans="1:7" x14ac:dyDescent="0.25">
      <c r="A4449" s="61">
        <v>45103</v>
      </c>
      <c r="B4449" s="64" t="str">
        <f t="shared" si="122"/>
        <v>segunda-feira</v>
      </c>
      <c r="C4449" s="49">
        <v>7.3499999999999996E-2</v>
      </c>
      <c r="D4449" s="51">
        <v>7.4700000000000003E-2</v>
      </c>
      <c r="E4449" s="48">
        <v>3809.11</v>
      </c>
      <c r="F4449" s="48">
        <v>3803.18</v>
      </c>
      <c r="G4449" s="52">
        <v>3803.18</v>
      </c>
    </row>
    <row r="4450" spans="1:7" x14ac:dyDescent="0.25">
      <c r="A4450" s="61">
        <v>45104</v>
      </c>
      <c r="B4450" s="64" t="str">
        <f t="shared" si="122"/>
        <v>terça-feira</v>
      </c>
      <c r="C4450" s="49">
        <v>7.3899999999999993E-2</v>
      </c>
      <c r="D4450" s="51">
        <v>7.51E-2</v>
      </c>
      <c r="E4450" s="48">
        <v>3808.61</v>
      </c>
      <c r="F4450" s="48">
        <v>3802.68</v>
      </c>
      <c r="G4450" s="52">
        <v>3802.68</v>
      </c>
    </row>
    <row r="4451" spans="1:7" x14ac:dyDescent="0.25">
      <c r="A4451" s="61">
        <v>45105</v>
      </c>
      <c r="B4451" s="64" t="str">
        <f t="shared" si="122"/>
        <v>quarta-feira</v>
      </c>
      <c r="C4451" s="49">
        <v>7.3599999999999999E-2</v>
      </c>
      <c r="D4451" s="51">
        <v>7.4800000000000005E-2</v>
      </c>
      <c r="E4451" s="48">
        <v>3808.95</v>
      </c>
      <c r="F4451" s="48">
        <v>3803.19</v>
      </c>
      <c r="G4451" s="52">
        <v>3803.19</v>
      </c>
    </row>
    <row r="4452" spans="1:7" x14ac:dyDescent="0.25">
      <c r="A4452" s="61">
        <v>45106</v>
      </c>
      <c r="B4452" s="64" t="str">
        <f t="shared" si="122"/>
        <v>quinta-feira</v>
      </c>
      <c r="C4452" s="49">
        <v>7.400000000000001E-2</v>
      </c>
      <c r="D4452" s="51">
        <v>7.5199999999999989E-2</v>
      </c>
      <c r="E4452" s="48">
        <v>3808.32</v>
      </c>
      <c r="F4452" s="48">
        <v>3802.57</v>
      </c>
      <c r="G4452" s="52">
        <v>3802.57</v>
      </c>
    </row>
    <row r="4453" spans="1:7" x14ac:dyDescent="0.25">
      <c r="A4453" s="61">
        <v>45107</v>
      </c>
      <c r="B4453" s="64" t="str">
        <f t="shared" si="122"/>
        <v>sexta-feira</v>
      </c>
      <c r="C4453" s="49">
        <v>7.3599999999999999E-2</v>
      </c>
      <c r="D4453" s="51">
        <v>7.4800000000000005E-2</v>
      </c>
      <c r="E4453" s="48">
        <v>3810.64</v>
      </c>
      <c r="F4453" s="48">
        <v>3805.14</v>
      </c>
      <c r="G4453" s="52">
        <v>3805.14</v>
      </c>
    </row>
    <row r="4454" spans="1:7" x14ac:dyDescent="0.25">
      <c r="A4454" s="61">
        <v>45110</v>
      </c>
      <c r="B4454" s="64" t="str">
        <f t="shared" si="122"/>
        <v>segunda-feira</v>
      </c>
      <c r="C4454" s="49">
        <v>7.2999999999999995E-2</v>
      </c>
      <c r="D4454" s="51">
        <v>7.4200000000000002E-2</v>
      </c>
      <c r="E4454" s="48">
        <v>3813.98</v>
      </c>
      <c r="F4454" s="48">
        <v>3808.26</v>
      </c>
      <c r="G4454" s="52">
        <v>3808.26</v>
      </c>
    </row>
    <row r="4455" spans="1:7" x14ac:dyDescent="0.25">
      <c r="A4455" s="61">
        <v>45111</v>
      </c>
      <c r="B4455" s="64" t="str">
        <f t="shared" si="122"/>
        <v>terça-feira</v>
      </c>
      <c r="C4455" s="49">
        <v>7.2099999999999997E-2</v>
      </c>
      <c r="D4455" s="51">
        <v>7.3300000000000004E-2</v>
      </c>
      <c r="E4455" s="48">
        <v>3818.49</v>
      </c>
      <c r="F4455" s="48">
        <v>3812.79</v>
      </c>
      <c r="G4455" s="52">
        <v>3812.79</v>
      </c>
    </row>
    <row r="4456" spans="1:7" x14ac:dyDescent="0.25">
      <c r="A4456" s="61">
        <v>45112</v>
      </c>
      <c r="B4456" s="64" t="str">
        <f t="shared" si="122"/>
        <v>quarta-feira</v>
      </c>
      <c r="C4456" s="49">
        <v>7.2300000000000003E-2</v>
      </c>
      <c r="D4456" s="51">
        <v>7.3499999999999996E-2</v>
      </c>
      <c r="E4456" s="48">
        <v>3818.64</v>
      </c>
      <c r="F4456" s="48">
        <v>3812.96</v>
      </c>
      <c r="G4456" s="52">
        <v>3812.96</v>
      </c>
    </row>
    <row r="4457" spans="1:7" x14ac:dyDescent="0.25">
      <c r="A4457" s="61">
        <v>45113</v>
      </c>
      <c r="B4457" s="64" t="str">
        <f t="shared" si="122"/>
        <v>quinta-feira</v>
      </c>
      <c r="C4457" s="49">
        <v>7.1399999999999991E-2</v>
      </c>
      <c r="D4457" s="51">
        <v>7.2599999999999998E-2</v>
      </c>
      <c r="E4457" s="48">
        <v>3823.13</v>
      </c>
      <c r="F4457" s="48">
        <v>3817.46</v>
      </c>
      <c r="G4457" s="52">
        <v>3817.46</v>
      </c>
    </row>
    <row r="4458" spans="1:7" x14ac:dyDescent="0.25">
      <c r="A4458" s="61">
        <v>45114</v>
      </c>
      <c r="B4458" s="64" t="str">
        <f t="shared" si="122"/>
        <v>sexta-feira</v>
      </c>
      <c r="C4458" s="49">
        <v>7.0999999999999994E-2</v>
      </c>
      <c r="D4458" s="51">
        <v>7.22E-2</v>
      </c>
      <c r="E4458" s="48">
        <v>3825.4</v>
      </c>
      <c r="F4458" s="48">
        <v>3819.98</v>
      </c>
      <c r="G4458" s="52">
        <v>3819.98</v>
      </c>
    </row>
    <row r="4459" spans="1:7" x14ac:dyDescent="0.25">
      <c r="A4459" s="61">
        <v>45117</v>
      </c>
      <c r="B4459" s="64" t="str">
        <f t="shared" ref="B4459:B4503" si="123">TEXT(A4459,"dddd")</f>
        <v>segunda-feira</v>
      </c>
      <c r="C4459" s="49">
        <v>7.0000000000000007E-2</v>
      </c>
      <c r="D4459" s="51">
        <v>7.1199999999999999E-2</v>
      </c>
      <c r="E4459" s="48">
        <v>3830.24</v>
      </c>
      <c r="F4459" s="48">
        <v>3824.61</v>
      </c>
      <c r="G4459" s="52">
        <v>3824.61</v>
      </c>
    </row>
    <row r="4460" spans="1:7" x14ac:dyDescent="0.25">
      <c r="A4460" s="61">
        <v>45118</v>
      </c>
      <c r="B4460" s="64" t="str">
        <f t="shared" si="123"/>
        <v>terça-feira</v>
      </c>
      <c r="C4460" s="49">
        <v>7.0099999999999996E-2</v>
      </c>
      <c r="D4460" s="51">
        <v>7.1300000000000002E-2</v>
      </c>
      <c r="E4460" s="48">
        <v>3831.11</v>
      </c>
      <c r="F4460" s="48">
        <v>3825.48</v>
      </c>
      <c r="G4460" s="52">
        <v>3825.48</v>
      </c>
    </row>
    <row r="4461" spans="1:7" x14ac:dyDescent="0.25">
      <c r="A4461" s="61">
        <v>45119</v>
      </c>
      <c r="B4461" s="64" t="str">
        <f t="shared" si="123"/>
        <v>quarta-feira</v>
      </c>
      <c r="C4461" s="49">
        <v>6.9900000000000004E-2</v>
      </c>
      <c r="D4461" s="51">
        <v>7.1099999999999997E-2</v>
      </c>
      <c r="E4461" s="48">
        <v>3832.81</v>
      </c>
      <c r="F4461" s="48">
        <v>3827.21</v>
      </c>
      <c r="G4461" s="52">
        <v>3827.21</v>
      </c>
    </row>
    <row r="4462" spans="1:7" x14ac:dyDescent="0.25">
      <c r="A4462" s="61">
        <v>45120</v>
      </c>
      <c r="B4462" s="64" t="str">
        <f t="shared" si="123"/>
        <v>quinta-feira</v>
      </c>
      <c r="C4462" s="49">
        <v>7.0099999999999996E-2</v>
      </c>
      <c r="D4462" s="51">
        <v>7.1300000000000002E-2</v>
      </c>
      <c r="E4462" s="48">
        <v>3832.96</v>
      </c>
      <c r="F4462" s="48">
        <v>3827.37</v>
      </c>
      <c r="G4462" s="52">
        <v>3827.37</v>
      </c>
    </row>
    <row r="4463" spans="1:7" x14ac:dyDescent="0.25">
      <c r="A4463" s="61">
        <v>45121</v>
      </c>
      <c r="B4463" s="64" t="str">
        <f t="shared" si="123"/>
        <v>sexta-feira</v>
      </c>
      <c r="C4463" s="49">
        <v>6.9900000000000004E-2</v>
      </c>
      <c r="D4463" s="51">
        <v>7.1099999999999997E-2</v>
      </c>
      <c r="E4463" s="48">
        <v>3834.92</v>
      </c>
      <c r="F4463" s="48">
        <v>3829.09</v>
      </c>
      <c r="G4463" s="52">
        <v>3829.09</v>
      </c>
    </row>
    <row r="4464" spans="1:7" x14ac:dyDescent="0.25">
      <c r="A4464" s="61">
        <v>45124</v>
      </c>
      <c r="B4464" s="64" t="str">
        <f t="shared" si="123"/>
        <v>segunda-feira</v>
      </c>
      <c r="C4464" s="49">
        <v>7.0099999999999996E-2</v>
      </c>
      <c r="D4464" s="51">
        <v>7.1300000000000002E-2</v>
      </c>
      <c r="E4464" s="48">
        <v>3835.3</v>
      </c>
      <c r="F4464" s="48">
        <v>3829.5</v>
      </c>
      <c r="G4464" s="52">
        <v>3829.5</v>
      </c>
    </row>
    <row r="4465" spans="1:7" x14ac:dyDescent="0.25">
      <c r="A4465" s="61">
        <v>45125</v>
      </c>
      <c r="B4465" s="64" t="str">
        <f t="shared" si="123"/>
        <v>terça-feira</v>
      </c>
      <c r="C4465" s="49">
        <v>7.0199999999999999E-2</v>
      </c>
      <c r="D4465" s="51">
        <v>7.1399999999999991E-2</v>
      </c>
      <c r="E4465" s="48">
        <v>3836.07</v>
      </c>
      <c r="F4465" s="48">
        <v>3830.29</v>
      </c>
      <c r="G4465" s="52">
        <v>3830.29</v>
      </c>
    </row>
    <row r="4466" spans="1:7" x14ac:dyDescent="0.25">
      <c r="A4466" s="61">
        <v>45126</v>
      </c>
      <c r="B4466" s="64" t="str">
        <f t="shared" si="123"/>
        <v>quarta-feira</v>
      </c>
      <c r="C4466" s="49">
        <v>6.9900000000000004E-2</v>
      </c>
      <c r="D4466" s="51">
        <v>7.1099999999999997E-2</v>
      </c>
      <c r="E4466" s="48">
        <v>3838.37</v>
      </c>
      <c r="F4466" s="48">
        <v>3832.61</v>
      </c>
      <c r="G4466" s="52">
        <v>3832.61</v>
      </c>
    </row>
    <row r="4467" spans="1:7" x14ac:dyDescent="0.25">
      <c r="A4467" s="61">
        <v>45127</v>
      </c>
      <c r="B4467" s="64" t="str">
        <f t="shared" si="123"/>
        <v>quinta-feira</v>
      </c>
      <c r="C4467" s="49">
        <v>6.9900000000000004E-2</v>
      </c>
      <c r="D4467" s="51">
        <v>7.1099999999999997E-2</v>
      </c>
      <c r="E4467" s="48">
        <v>3839.52</v>
      </c>
      <c r="F4467" s="48">
        <v>3833.78</v>
      </c>
      <c r="G4467" s="52">
        <v>3833.78</v>
      </c>
    </row>
    <row r="4468" spans="1:7" x14ac:dyDescent="0.25">
      <c r="A4468" s="61">
        <v>45128</v>
      </c>
      <c r="B4468" s="64" t="str">
        <f t="shared" si="123"/>
        <v>sexta-feira</v>
      </c>
      <c r="C4468" s="49">
        <v>7.0199999999999999E-2</v>
      </c>
      <c r="D4468" s="51">
        <v>7.1399999999999991E-2</v>
      </c>
      <c r="E4468" s="48">
        <v>3839.78</v>
      </c>
      <c r="F4468" s="48">
        <v>3833.81</v>
      </c>
      <c r="G4468" s="52">
        <v>3833.81</v>
      </c>
    </row>
    <row r="4469" spans="1:7" x14ac:dyDescent="0.25">
      <c r="A4469" s="61">
        <v>45131</v>
      </c>
      <c r="B4469" s="64" t="str">
        <f t="shared" si="123"/>
        <v>segunda-feira</v>
      </c>
      <c r="C4469" s="49">
        <v>6.9900000000000004E-2</v>
      </c>
      <c r="D4469" s="51">
        <v>7.1099999999999997E-2</v>
      </c>
      <c r="E4469" s="48">
        <v>3842.08</v>
      </c>
      <c r="F4469" s="48">
        <v>3836.37</v>
      </c>
      <c r="G4469" s="52">
        <v>3836.37</v>
      </c>
    </row>
    <row r="4470" spans="1:7" x14ac:dyDescent="0.25">
      <c r="A4470" s="61">
        <v>45132</v>
      </c>
      <c r="B4470" s="64" t="str">
        <f t="shared" si="123"/>
        <v>terça-feira</v>
      </c>
      <c r="C4470" s="49">
        <v>6.8900000000000003E-2</v>
      </c>
      <c r="D4470" s="51">
        <v>7.0099999999999996E-2</v>
      </c>
      <c r="E4470" s="48">
        <v>3847.02</v>
      </c>
      <c r="F4470" s="48">
        <v>3841.32</v>
      </c>
      <c r="G4470" s="52">
        <v>3841.32</v>
      </c>
    </row>
    <row r="4471" spans="1:7" x14ac:dyDescent="0.25">
      <c r="A4471" s="61">
        <v>45133</v>
      </c>
      <c r="B4471" s="64" t="str">
        <f t="shared" si="123"/>
        <v>quarta-feira</v>
      </c>
      <c r="C4471" s="49">
        <v>6.8600000000000008E-2</v>
      </c>
      <c r="D4471" s="51">
        <v>6.9800000000000001E-2</v>
      </c>
      <c r="E4471" s="48">
        <v>3848.99</v>
      </c>
      <c r="F4471" s="48">
        <v>3843.34</v>
      </c>
      <c r="G4471" s="52">
        <v>3843.34</v>
      </c>
    </row>
    <row r="4472" spans="1:7" x14ac:dyDescent="0.25">
      <c r="A4472" s="61">
        <v>45134</v>
      </c>
      <c r="B4472" s="64" t="str">
        <f t="shared" si="123"/>
        <v>quinta-feira</v>
      </c>
      <c r="C4472" s="49">
        <v>6.8099999999999994E-2</v>
      </c>
      <c r="D4472" s="51">
        <v>6.93E-2</v>
      </c>
      <c r="E4472" s="48">
        <v>3851.99</v>
      </c>
      <c r="F4472" s="48">
        <v>3846.35</v>
      </c>
      <c r="G4472" s="52">
        <v>3846.35</v>
      </c>
    </row>
    <row r="4473" spans="1:7" x14ac:dyDescent="0.25">
      <c r="A4473" s="61">
        <v>45135</v>
      </c>
      <c r="B4473" s="64" t="str">
        <f t="shared" si="123"/>
        <v>sexta-feira</v>
      </c>
      <c r="C4473" s="49">
        <v>6.7599999999999993E-2</v>
      </c>
      <c r="D4473" s="51">
        <v>6.88E-2</v>
      </c>
      <c r="E4473" s="48">
        <v>3855.17</v>
      </c>
      <c r="F4473" s="48">
        <v>3849.35</v>
      </c>
      <c r="G4473" s="52">
        <v>3849.35</v>
      </c>
    </row>
    <row r="4474" spans="1:7" x14ac:dyDescent="0.25">
      <c r="A4474" s="61">
        <v>45138</v>
      </c>
      <c r="B4474" s="64" t="str">
        <f t="shared" si="123"/>
        <v>segunda-feira</v>
      </c>
      <c r="C4474" s="49">
        <v>6.8199999999999997E-2</v>
      </c>
      <c r="D4474" s="51">
        <v>6.9400000000000003E-2</v>
      </c>
      <c r="E4474" s="48">
        <v>3854.03</v>
      </c>
      <c r="F4474" s="48">
        <v>3848.42</v>
      </c>
      <c r="G4474" s="52">
        <v>3848.42</v>
      </c>
    </row>
    <row r="4475" spans="1:7" x14ac:dyDescent="0.25">
      <c r="A4475" s="61">
        <v>45139</v>
      </c>
      <c r="B4475" s="64" t="str">
        <f t="shared" si="123"/>
        <v>terça-feira</v>
      </c>
      <c r="C4475" s="49">
        <v>6.8600000000000008E-2</v>
      </c>
      <c r="D4475" s="51">
        <v>6.9800000000000001E-2</v>
      </c>
      <c r="E4475" s="48">
        <v>3853.64</v>
      </c>
      <c r="F4475" s="48">
        <v>3848.05</v>
      </c>
      <c r="G4475" s="52">
        <v>3848.05</v>
      </c>
    </row>
    <row r="4476" spans="1:7" x14ac:dyDescent="0.25">
      <c r="A4476" s="61">
        <v>45140</v>
      </c>
      <c r="B4476" s="64" t="str">
        <f t="shared" si="123"/>
        <v>quarta-feira</v>
      </c>
      <c r="C4476" s="49">
        <v>6.9599999999999995E-2</v>
      </c>
      <c r="D4476" s="51">
        <v>7.0800000000000002E-2</v>
      </c>
      <c r="E4476" s="48">
        <v>3851.06</v>
      </c>
      <c r="F4476" s="48">
        <v>3845.48</v>
      </c>
      <c r="G4476" s="52">
        <v>3845.48</v>
      </c>
    </row>
    <row r="4477" spans="1:7" x14ac:dyDescent="0.25">
      <c r="A4477" s="61">
        <v>45141</v>
      </c>
      <c r="B4477" s="64" t="str">
        <f t="shared" si="123"/>
        <v>quinta-feira</v>
      </c>
      <c r="C4477" s="49">
        <v>6.8900000000000003E-2</v>
      </c>
      <c r="D4477" s="51">
        <v>7.0099999999999996E-2</v>
      </c>
      <c r="E4477" s="48">
        <v>3854.77</v>
      </c>
      <c r="F4477" s="48">
        <v>3849.21</v>
      </c>
      <c r="G4477" s="52">
        <v>3849.21</v>
      </c>
    </row>
    <row r="4478" spans="1:7" x14ac:dyDescent="0.25">
      <c r="A4478" s="61">
        <v>45142</v>
      </c>
      <c r="B4478" s="64" t="str">
        <f t="shared" si="123"/>
        <v>sexta-feira</v>
      </c>
      <c r="C4478" s="49">
        <v>6.7199999999999996E-2</v>
      </c>
      <c r="D4478" s="51">
        <v>6.8400000000000002E-2</v>
      </c>
      <c r="E4478" s="48">
        <v>3862.35</v>
      </c>
      <c r="F4478" s="48">
        <v>3856.61</v>
      </c>
      <c r="G4478" s="52">
        <v>3856.61</v>
      </c>
    </row>
    <row r="4479" spans="1:7" x14ac:dyDescent="0.25">
      <c r="A4479" s="61">
        <v>45145</v>
      </c>
      <c r="B4479" s="64" t="str">
        <f t="shared" si="123"/>
        <v>segunda-feira</v>
      </c>
      <c r="C4479" s="49">
        <v>6.59E-2</v>
      </c>
      <c r="D4479" s="51">
        <v>6.7099999999999993E-2</v>
      </c>
      <c r="E4479" s="48">
        <v>3868.23</v>
      </c>
      <c r="F4479" s="48">
        <v>3862.72</v>
      </c>
      <c r="G4479" s="52">
        <v>3862.72</v>
      </c>
    </row>
    <row r="4480" spans="1:7" x14ac:dyDescent="0.25">
      <c r="A4480" s="61">
        <v>45146</v>
      </c>
      <c r="B4480" s="64" t="str">
        <f t="shared" si="123"/>
        <v>terça-feira</v>
      </c>
      <c r="C4480" s="49">
        <v>6.6699999999999995E-2</v>
      </c>
      <c r="D4480" s="51">
        <v>6.7900000000000002E-2</v>
      </c>
      <c r="E4480" s="48">
        <v>3866.37</v>
      </c>
      <c r="F4480" s="48">
        <v>3860.87</v>
      </c>
      <c r="G4480" s="52">
        <v>3860.87</v>
      </c>
    </row>
    <row r="4481" spans="1:7" x14ac:dyDescent="0.25">
      <c r="A4481" s="61">
        <v>45147</v>
      </c>
      <c r="B4481" s="64" t="str">
        <f t="shared" si="123"/>
        <v>quarta-feira</v>
      </c>
      <c r="C4481" s="49">
        <v>6.6600000000000006E-2</v>
      </c>
      <c r="D4481" s="51">
        <v>6.7799999999999999E-2</v>
      </c>
      <c r="E4481" s="48">
        <v>3867.83</v>
      </c>
      <c r="F4481" s="48">
        <v>3862.34</v>
      </c>
      <c r="G4481" s="52">
        <v>3862.34</v>
      </c>
    </row>
    <row r="4482" spans="1:7" x14ac:dyDescent="0.25">
      <c r="A4482" s="61">
        <v>45148</v>
      </c>
      <c r="B4482" s="64" t="str">
        <f t="shared" si="123"/>
        <v>quinta-feira</v>
      </c>
      <c r="C4482" s="49">
        <v>6.6500000000000004E-2</v>
      </c>
      <c r="D4482" s="51">
        <v>6.7699999999999996E-2</v>
      </c>
      <c r="E4482" s="48">
        <v>3869.28</v>
      </c>
      <c r="F4482" s="48">
        <v>3863.81</v>
      </c>
      <c r="G4482" s="52">
        <v>3863.81</v>
      </c>
    </row>
    <row r="4483" spans="1:7" x14ac:dyDescent="0.25">
      <c r="A4483" s="61">
        <v>45149</v>
      </c>
      <c r="B4483" s="64" t="str">
        <f t="shared" si="123"/>
        <v>sexta-feira</v>
      </c>
      <c r="C4483" s="49">
        <v>6.6600000000000006E-2</v>
      </c>
      <c r="D4483" s="51">
        <v>6.7799999999999999E-2</v>
      </c>
      <c r="E4483" s="48">
        <v>3871.71</v>
      </c>
      <c r="F4483" s="48">
        <v>3865.9</v>
      </c>
      <c r="G4483" s="52">
        <v>3865.9</v>
      </c>
    </row>
    <row r="4484" spans="1:7" x14ac:dyDescent="0.25">
      <c r="A4484" s="61">
        <v>45152</v>
      </c>
      <c r="B4484" s="64" t="str">
        <f t="shared" si="123"/>
        <v>segunda-feira</v>
      </c>
      <c r="C4484" s="49">
        <v>6.7199999999999996E-2</v>
      </c>
      <c r="D4484" s="51">
        <v>6.8400000000000002E-2</v>
      </c>
      <c r="E4484" s="48">
        <v>3870.68</v>
      </c>
      <c r="F4484" s="48">
        <v>3865.18</v>
      </c>
      <c r="G4484" s="52">
        <v>3865.18</v>
      </c>
    </row>
    <row r="4485" spans="1:7" x14ac:dyDescent="0.25">
      <c r="A4485" s="61">
        <v>45153</v>
      </c>
      <c r="B4485" s="64" t="str">
        <f t="shared" si="123"/>
        <v>terça-feira</v>
      </c>
      <c r="C4485" s="49">
        <v>6.7299999999999999E-2</v>
      </c>
      <c r="D4485" s="51">
        <v>6.8499999999999991E-2</v>
      </c>
      <c r="E4485" s="48">
        <v>3871.5</v>
      </c>
      <c r="F4485" s="48">
        <v>3865.99</v>
      </c>
      <c r="G4485" s="52">
        <v>3865.99</v>
      </c>
    </row>
    <row r="4486" spans="1:7" x14ac:dyDescent="0.25">
      <c r="A4486" s="61">
        <v>45154</v>
      </c>
      <c r="B4486" s="64" t="str">
        <f t="shared" si="123"/>
        <v>quarta-feira</v>
      </c>
      <c r="C4486" s="49">
        <v>6.6000000000000003E-2</v>
      </c>
      <c r="D4486" s="51">
        <v>6.7199999999999996E-2</v>
      </c>
      <c r="E4486" s="48">
        <v>3877.36</v>
      </c>
      <c r="F4486" s="48">
        <v>3871.86</v>
      </c>
      <c r="G4486" s="52">
        <v>3871.86</v>
      </c>
    </row>
    <row r="4487" spans="1:7" x14ac:dyDescent="0.25">
      <c r="A4487" s="61">
        <v>45155</v>
      </c>
      <c r="B4487" s="64" t="str">
        <f t="shared" si="123"/>
        <v>quinta-feira</v>
      </c>
      <c r="C4487" s="49">
        <v>6.59E-2</v>
      </c>
      <c r="D4487" s="51">
        <v>6.7099999999999993E-2</v>
      </c>
      <c r="E4487" s="48">
        <v>3878.89</v>
      </c>
      <c r="F4487" s="48">
        <v>3873.41</v>
      </c>
      <c r="G4487" s="52">
        <v>3873.41</v>
      </c>
    </row>
    <row r="4488" spans="1:7" x14ac:dyDescent="0.25">
      <c r="A4488" s="61">
        <v>45156</v>
      </c>
      <c r="B4488" s="64" t="str">
        <f t="shared" si="123"/>
        <v>sexta-feira</v>
      </c>
      <c r="C4488" s="49">
        <v>6.6299999999999998E-2</v>
      </c>
      <c r="D4488" s="51">
        <v>6.7500000000000004E-2</v>
      </c>
      <c r="E4488" s="48">
        <v>3879</v>
      </c>
      <c r="F4488" s="48">
        <v>3873.16</v>
      </c>
      <c r="G4488" s="52">
        <v>3873.16</v>
      </c>
    </row>
    <row r="4489" spans="1:7" x14ac:dyDescent="0.25">
      <c r="A4489" s="61">
        <v>45159</v>
      </c>
      <c r="B4489" s="64" t="str">
        <f t="shared" si="123"/>
        <v>segunda-feira</v>
      </c>
      <c r="C4489" s="49">
        <v>6.6500000000000004E-2</v>
      </c>
      <c r="D4489" s="51">
        <v>6.7699999999999996E-2</v>
      </c>
      <c r="E4489" s="48">
        <v>3879.47</v>
      </c>
      <c r="F4489" s="48">
        <v>3874.02</v>
      </c>
      <c r="G4489" s="52">
        <v>3874.02</v>
      </c>
    </row>
    <row r="4490" spans="1:7" x14ac:dyDescent="0.25">
      <c r="A4490" s="61">
        <v>45160</v>
      </c>
      <c r="B4490" s="64" t="str">
        <f t="shared" si="123"/>
        <v>terça-feira</v>
      </c>
      <c r="C4490" s="49">
        <v>6.6500000000000004E-2</v>
      </c>
      <c r="D4490" s="51">
        <v>6.7699999999999996E-2</v>
      </c>
      <c r="E4490" s="48">
        <v>3880.65</v>
      </c>
      <c r="F4490" s="48">
        <v>3875.21</v>
      </c>
      <c r="G4490" s="52">
        <v>3875.21</v>
      </c>
    </row>
    <row r="4491" spans="1:7" x14ac:dyDescent="0.25">
      <c r="A4491" s="61">
        <v>45161</v>
      </c>
      <c r="B4491" s="64" t="str">
        <f t="shared" si="123"/>
        <v>quarta-feira</v>
      </c>
      <c r="C4491" s="49">
        <v>6.6699999999999995E-2</v>
      </c>
      <c r="D4491" s="51">
        <v>6.7900000000000002E-2</v>
      </c>
      <c r="E4491" s="48">
        <v>3881.12</v>
      </c>
      <c r="F4491" s="48">
        <v>3875.7</v>
      </c>
      <c r="G4491" s="52">
        <v>3875.7</v>
      </c>
    </row>
    <row r="4492" spans="1:7" x14ac:dyDescent="0.25">
      <c r="A4492" s="61">
        <v>45162</v>
      </c>
      <c r="B4492" s="64" t="str">
        <f t="shared" si="123"/>
        <v>quinta-feira</v>
      </c>
      <c r="C4492" s="49">
        <v>6.6400000000000001E-2</v>
      </c>
      <c r="D4492" s="51">
        <v>6.7599999999999993E-2</v>
      </c>
      <c r="E4492" s="48">
        <v>3883.36</v>
      </c>
      <c r="F4492" s="48">
        <v>3877.96</v>
      </c>
      <c r="G4492" s="52">
        <v>3877.96</v>
      </c>
    </row>
    <row r="4493" spans="1:7" x14ac:dyDescent="0.25">
      <c r="A4493" s="61">
        <v>45163</v>
      </c>
      <c r="B4493" s="64" t="str">
        <f t="shared" si="123"/>
        <v>sexta-feira</v>
      </c>
      <c r="C4493" s="49">
        <v>6.6500000000000004E-2</v>
      </c>
      <c r="D4493" s="51">
        <v>6.7699999999999996E-2</v>
      </c>
      <c r="E4493" s="48">
        <v>3884.57</v>
      </c>
      <c r="F4493" s="48">
        <v>3878.8</v>
      </c>
      <c r="G4493" s="52">
        <v>3878.8</v>
      </c>
    </row>
    <row r="4494" spans="1:7" x14ac:dyDescent="0.25">
      <c r="A4494" s="61">
        <v>45166</v>
      </c>
      <c r="B4494" s="64" t="str">
        <f t="shared" si="123"/>
        <v>segunda-feira</v>
      </c>
      <c r="C4494" s="49">
        <v>6.5299999999999997E-2</v>
      </c>
      <c r="D4494" s="51">
        <v>6.6500000000000004E-2</v>
      </c>
      <c r="E4494" s="48">
        <v>3891.86</v>
      </c>
      <c r="F4494" s="48">
        <v>3886.35</v>
      </c>
      <c r="G4494" s="52">
        <v>3886.35</v>
      </c>
    </row>
    <row r="4495" spans="1:7" x14ac:dyDescent="0.25">
      <c r="A4495" s="61">
        <v>45167</v>
      </c>
      <c r="B4495" s="64" t="str">
        <f t="shared" si="123"/>
        <v>terça-feira</v>
      </c>
      <c r="C4495" s="49">
        <v>6.54E-2</v>
      </c>
      <c r="D4495" s="51">
        <v>6.6600000000000006E-2</v>
      </c>
      <c r="E4495" s="48">
        <v>3892.81</v>
      </c>
      <c r="F4495" s="48">
        <v>3887.32</v>
      </c>
      <c r="G4495" s="52">
        <v>3887.32</v>
      </c>
    </row>
    <row r="4496" spans="1:7" x14ac:dyDescent="0.25">
      <c r="A4496" s="61">
        <v>45168</v>
      </c>
      <c r="B4496" s="64" t="str">
        <f t="shared" si="123"/>
        <v>quarta-feira</v>
      </c>
      <c r="C4496" s="49">
        <v>6.6100000000000006E-2</v>
      </c>
      <c r="D4496" s="51">
        <v>6.7299999999999999E-2</v>
      </c>
      <c r="E4496" s="48">
        <v>3891.69</v>
      </c>
      <c r="F4496" s="48">
        <v>3886.22</v>
      </c>
      <c r="G4496" s="52">
        <v>3886.22</v>
      </c>
    </row>
    <row r="4497" spans="1:7" x14ac:dyDescent="0.25">
      <c r="A4497" s="61">
        <v>45169</v>
      </c>
      <c r="B4497" s="64" t="str">
        <f t="shared" si="123"/>
        <v>quinta-feira</v>
      </c>
      <c r="C4497" s="49">
        <v>6.6900000000000001E-2</v>
      </c>
      <c r="D4497" s="51">
        <v>6.8099999999999994E-2</v>
      </c>
      <c r="E4497" s="48">
        <v>3890.25</v>
      </c>
      <c r="F4497" s="48">
        <v>3884.78</v>
      </c>
      <c r="G4497" s="52">
        <v>3884.78</v>
      </c>
    </row>
    <row r="4498" spans="1:7" x14ac:dyDescent="0.25">
      <c r="A4498" s="61">
        <v>45170</v>
      </c>
      <c r="B4498" s="64" t="str">
        <f t="shared" si="123"/>
        <v>sexta-feira</v>
      </c>
      <c r="C4498" s="49">
        <v>6.7500000000000004E-2</v>
      </c>
      <c r="D4498" s="51">
        <v>6.8699999999999997E-2</v>
      </c>
      <c r="E4498" s="48">
        <v>3890.17</v>
      </c>
      <c r="F4498" s="48">
        <v>3884.06</v>
      </c>
      <c r="G4498" s="52">
        <v>3884.06</v>
      </c>
    </row>
    <row r="4499" spans="1:7" x14ac:dyDescent="0.25">
      <c r="A4499" s="61">
        <v>45173</v>
      </c>
      <c r="B4499" s="64" t="str">
        <f t="shared" si="123"/>
        <v>segunda-feira</v>
      </c>
      <c r="C4499" s="49">
        <v>6.7000000000000004E-2</v>
      </c>
      <c r="D4499" s="51">
        <v>6.8199999999999997E-2</v>
      </c>
      <c r="E4499" s="48">
        <v>3893.22</v>
      </c>
      <c r="F4499" s="48">
        <v>3887.77</v>
      </c>
      <c r="G4499" s="52">
        <v>3887.77</v>
      </c>
    </row>
    <row r="4500" spans="1:7" x14ac:dyDescent="0.25">
      <c r="A4500" s="61">
        <v>45174</v>
      </c>
      <c r="B4500" s="64" t="str">
        <f t="shared" si="123"/>
        <v>terça-feira</v>
      </c>
      <c r="C4500" s="49">
        <v>6.6299999999999998E-2</v>
      </c>
      <c r="D4500" s="51">
        <v>6.7500000000000004E-2</v>
      </c>
      <c r="E4500" s="48">
        <v>3896.93</v>
      </c>
      <c r="F4500" s="48">
        <v>3891.51</v>
      </c>
      <c r="G4500" s="52">
        <v>3891.51</v>
      </c>
    </row>
    <row r="4501" spans="1:7" x14ac:dyDescent="0.25">
      <c r="A4501" s="61">
        <v>45175</v>
      </c>
      <c r="B4501" s="64" t="str">
        <f t="shared" si="123"/>
        <v>quarta-feira</v>
      </c>
      <c r="C4501" s="49">
        <v>6.54E-2</v>
      </c>
      <c r="D4501" s="51">
        <v>6.6600000000000006E-2</v>
      </c>
      <c r="E4501" s="48">
        <v>3901.63</v>
      </c>
      <c r="F4501" s="48">
        <v>3895.9</v>
      </c>
      <c r="G4501" s="52">
        <v>3895.9</v>
      </c>
    </row>
    <row r="4502" spans="1:7" x14ac:dyDescent="0.25">
      <c r="A4502" s="61">
        <v>45177</v>
      </c>
      <c r="B4502" s="64" t="str">
        <f t="shared" si="123"/>
        <v>sexta-feira</v>
      </c>
      <c r="C4502" s="49">
        <v>6.5099999999999991E-2</v>
      </c>
      <c r="D4502" s="51">
        <v>6.6299999999999998E-2</v>
      </c>
      <c r="E4502" s="48">
        <v>3904.61</v>
      </c>
      <c r="F4502" s="48">
        <v>3898.57</v>
      </c>
      <c r="G4502" s="52">
        <v>3898.57</v>
      </c>
    </row>
    <row r="4503" spans="1:7" x14ac:dyDescent="0.25">
      <c r="A4503" s="61">
        <v>45180</v>
      </c>
      <c r="B4503" s="64" t="str">
        <f t="shared" si="123"/>
        <v>segunda-feira</v>
      </c>
      <c r="C4503" s="49">
        <v>6.5099999999999991E-2</v>
      </c>
      <c r="D4503" s="51">
        <v>6.6299999999999998E-2</v>
      </c>
      <c r="E4503" s="48">
        <v>3905.91</v>
      </c>
      <c r="F4503" s="48">
        <v>3900.55</v>
      </c>
      <c r="G4503" s="52">
        <v>3900.55</v>
      </c>
    </row>
    <row r="4504" spans="1:7" x14ac:dyDescent="0.25">
      <c r="A4504" s="61">
        <v>45181</v>
      </c>
      <c r="B4504" s="64" t="str">
        <f t="shared" ref="B4504:B4547" si="124">TEXT(A4504,"dddd")</f>
        <v>terça-feira</v>
      </c>
      <c r="C4504" s="49">
        <v>6.3899999999999998E-2</v>
      </c>
      <c r="D4504" s="51">
        <v>6.5099999999999991E-2</v>
      </c>
      <c r="E4504" s="48">
        <v>3910.16</v>
      </c>
      <c r="F4504" s="48">
        <v>3904.86</v>
      </c>
      <c r="G4504" s="52">
        <v>3904.86</v>
      </c>
    </row>
    <row r="4505" spans="1:7" x14ac:dyDescent="0.25">
      <c r="A4505" s="61">
        <v>45182</v>
      </c>
      <c r="B4505" s="64" t="str">
        <f t="shared" si="124"/>
        <v>quarta-feira</v>
      </c>
      <c r="C4505" s="49">
        <v>6.4000000000000001E-2</v>
      </c>
      <c r="D4505" s="51">
        <v>6.5199999999999994E-2</v>
      </c>
      <c r="E4505" s="48">
        <v>3911.08</v>
      </c>
      <c r="F4505" s="48">
        <v>3905.79</v>
      </c>
      <c r="G4505" s="52">
        <v>3905.79</v>
      </c>
    </row>
    <row r="4506" spans="1:7" x14ac:dyDescent="0.25">
      <c r="A4506" s="61">
        <v>45183</v>
      </c>
      <c r="B4506" s="64" t="str">
        <f t="shared" si="124"/>
        <v>quinta-feira</v>
      </c>
      <c r="C4506" s="49">
        <v>6.3899999999999998E-2</v>
      </c>
      <c r="D4506" s="51">
        <v>6.5099999999999991E-2</v>
      </c>
      <c r="E4506" s="48">
        <v>3912.67</v>
      </c>
      <c r="F4506" s="48">
        <v>3907.39</v>
      </c>
      <c r="G4506" s="52">
        <v>3907.39</v>
      </c>
    </row>
    <row r="4507" spans="1:7" x14ac:dyDescent="0.25">
      <c r="A4507" s="61">
        <v>45184</v>
      </c>
      <c r="B4507" s="64" t="str">
        <f t="shared" si="124"/>
        <v>sexta-feira</v>
      </c>
      <c r="C4507" s="49">
        <v>6.3200000000000006E-2</v>
      </c>
      <c r="D4507" s="51">
        <v>6.4399999999999999E-2</v>
      </c>
      <c r="E4507" s="48">
        <v>3917.45</v>
      </c>
      <c r="F4507" s="48">
        <v>3911</v>
      </c>
      <c r="G4507" s="52">
        <v>3911</v>
      </c>
    </row>
    <row r="4508" spans="1:7" x14ac:dyDescent="0.25">
      <c r="A4508" s="61">
        <v>45187</v>
      </c>
      <c r="B4508" s="64" t="str">
        <f t="shared" si="124"/>
        <v>segunda-feira</v>
      </c>
      <c r="C4508" s="49">
        <v>6.3200000000000006E-2</v>
      </c>
      <c r="D4508" s="51">
        <v>6.4399999999999999E-2</v>
      </c>
      <c r="E4508" s="48">
        <v>3918.89</v>
      </c>
      <c r="F4508" s="48">
        <v>3913.45</v>
      </c>
      <c r="G4508" s="52">
        <v>3913.45</v>
      </c>
    </row>
    <row r="4509" spans="1:7" x14ac:dyDescent="0.25">
      <c r="A4509" s="61">
        <v>45188</v>
      </c>
      <c r="B4509" s="64" t="str">
        <f t="shared" si="124"/>
        <v>terça-feira</v>
      </c>
      <c r="C4509" s="49">
        <v>6.3500000000000001E-2</v>
      </c>
      <c r="D4509" s="51">
        <v>6.4699999999999994E-2</v>
      </c>
      <c r="E4509" s="48">
        <v>3919.35</v>
      </c>
      <c r="F4509" s="48">
        <v>3913.92</v>
      </c>
      <c r="G4509" s="52">
        <v>3913.92</v>
      </c>
    </row>
    <row r="4510" spans="1:7" x14ac:dyDescent="0.25">
      <c r="A4510" s="61">
        <v>45189</v>
      </c>
      <c r="B4510" s="64" t="str">
        <f t="shared" si="124"/>
        <v>quarta-feira</v>
      </c>
      <c r="C4510" s="49">
        <v>6.3200000000000006E-2</v>
      </c>
      <c r="D4510" s="51">
        <v>6.4399999999999999E-2</v>
      </c>
      <c r="E4510" s="48">
        <v>3921.79</v>
      </c>
      <c r="F4510" s="48">
        <v>3916.38</v>
      </c>
      <c r="G4510" s="52">
        <v>3916.38</v>
      </c>
    </row>
    <row r="4511" spans="1:7" x14ac:dyDescent="0.25">
      <c r="A4511" s="61">
        <v>45190</v>
      </c>
      <c r="B4511" s="64" t="str">
        <f t="shared" si="124"/>
        <v>quinta-feira</v>
      </c>
      <c r="C4511" s="49">
        <v>6.3099999999999989E-2</v>
      </c>
      <c r="D4511" s="51">
        <v>6.4299999999999996E-2</v>
      </c>
      <c r="E4511" s="48">
        <v>3923.57</v>
      </c>
      <c r="F4511" s="48">
        <v>3918.17</v>
      </c>
      <c r="G4511" s="52">
        <v>3918.17</v>
      </c>
    </row>
    <row r="4512" spans="1:7" x14ac:dyDescent="0.25">
      <c r="A4512" s="61">
        <v>45191</v>
      </c>
      <c r="B4512" s="64" t="str">
        <f t="shared" si="124"/>
        <v>sexta-feira</v>
      </c>
      <c r="C4512" s="49">
        <v>6.2699999999999992E-2</v>
      </c>
      <c r="D4512" s="51">
        <v>6.3899999999999998E-2</v>
      </c>
      <c r="E4512" s="48">
        <v>3927.32</v>
      </c>
      <c r="F4512" s="48">
        <v>3920.95</v>
      </c>
      <c r="G4512" s="52">
        <v>3920.95</v>
      </c>
    </row>
    <row r="4513" spans="1:7" x14ac:dyDescent="0.25">
      <c r="A4513" s="61">
        <v>45194</v>
      </c>
      <c r="B4513" s="64" t="str">
        <f t="shared" si="124"/>
        <v>segunda-feira</v>
      </c>
      <c r="C4513" s="49">
        <v>6.3399999999999998E-2</v>
      </c>
      <c r="D4513" s="51">
        <v>6.4600000000000005E-2</v>
      </c>
      <c r="E4513" s="48">
        <v>3926.48</v>
      </c>
      <c r="F4513" s="48">
        <v>3921.12</v>
      </c>
      <c r="G4513" s="52">
        <v>3921.12</v>
      </c>
    </row>
    <row r="4514" spans="1:7" x14ac:dyDescent="0.25">
      <c r="A4514" s="61">
        <v>45195</v>
      </c>
      <c r="B4514" s="64" t="str">
        <f t="shared" si="124"/>
        <v>terça-feira</v>
      </c>
      <c r="C4514" s="49">
        <v>6.3899999999999998E-2</v>
      </c>
      <c r="D4514" s="51">
        <v>6.5099999999999991E-2</v>
      </c>
      <c r="E4514" s="48">
        <v>3926.32</v>
      </c>
      <c r="F4514" s="48">
        <v>3920.96</v>
      </c>
      <c r="G4514" s="52">
        <v>3920.96</v>
      </c>
    </row>
    <row r="4515" spans="1:7" x14ac:dyDescent="0.25">
      <c r="A4515" s="61">
        <v>45196</v>
      </c>
      <c r="B4515" s="64" t="str">
        <f t="shared" si="124"/>
        <v>quarta-feira</v>
      </c>
      <c r="C4515" s="49">
        <v>6.4399999999999999E-2</v>
      </c>
      <c r="D4515" s="51">
        <v>6.5599999999999992E-2</v>
      </c>
      <c r="E4515" s="48">
        <v>3925.15</v>
      </c>
      <c r="F4515" s="48">
        <v>3919.89</v>
      </c>
      <c r="G4515" s="52">
        <v>3919.89</v>
      </c>
    </row>
    <row r="4516" spans="1:7" x14ac:dyDescent="0.25">
      <c r="A4516" s="61">
        <v>45197</v>
      </c>
      <c r="B4516" s="64" t="str">
        <f t="shared" si="124"/>
        <v>quinta-feira</v>
      </c>
      <c r="C4516" s="49">
        <v>6.4500000000000002E-2</v>
      </c>
      <c r="D4516" s="51">
        <v>6.5700000000000008E-2</v>
      </c>
      <c r="E4516" s="48">
        <v>3926.22</v>
      </c>
      <c r="F4516" s="48">
        <v>3920.98</v>
      </c>
      <c r="G4516" s="52">
        <v>3920.98</v>
      </c>
    </row>
    <row r="4517" spans="1:7" x14ac:dyDescent="0.25">
      <c r="A4517" s="61">
        <v>45198</v>
      </c>
      <c r="B4517" s="64" t="str">
        <f t="shared" si="124"/>
        <v>sexta-feira</v>
      </c>
      <c r="C4517" s="49">
        <v>6.4100000000000004E-2</v>
      </c>
      <c r="D4517" s="51">
        <v>6.5299999999999997E-2</v>
      </c>
      <c r="E4517" s="48">
        <v>3929.73</v>
      </c>
      <c r="F4517" s="48">
        <v>3923.66</v>
      </c>
      <c r="G4517" s="52">
        <v>3923.66</v>
      </c>
    </row>
    <row r="4518" spans="1:7" x14ac:dyDescent="0.25">
      <c r="A4518" s="61">
        <v>45201</v>
      </c>
      <c r="B4518" s="64" t="str">
        <f t="shared" si="124"/>
        <v>segunda-feira</v>
      </c>
      <c r="C4518" s="49">
        <v>6.3299999999999995E-2</v>
      </c>
      <c r="D4518" s="51">
        <v>6.4500000000000002E-2</v>
      </c>
      <c r="E4518" s="48">
        <v>3933.66</v>
      </c>
      <c r="F4518" s="48">
        <v>3928.45</v>
      </c>
      <c r="G4518" s="52">
        <v>3928.45</v>
      </c>
    </row>
    <row r="4519" spans="1:7" x14ac:dyDescent="0.25">
      <c r="A4519" s="61">
        <v>45202</v>
      </c>
      <c r="B4519" s="64" t="str">
        <f t="shared" si="124"/>
        <v>terça-feira</v>
      </c>
      <c r="C4519" s="49">
        <v>6.3700000000000007E-2</v>
      </c>
      <c r="D4519" s="51">
        <v>6.4899999999999999E-2</v>
      </c>
      <c r="E4519" s="48">
        <v>3933.77</v>
      </c>
      <c r="F4519" s="48">
        <v>3928.58</v>
      </c>
      <c r="G4519" s="52">
        <v>3928.58</v>
      </c>
    </row>
    <row r="4520" spans="1:7" x14ac:dyDescent="0.25">
      <c r="A4520" s="61">
        <v>45203</v>
      </c>
      <c r="B4520" s="64" t="str">
        <f t="shared" si="124"/>
        <v>quarta-feira</v>
      </c>
      <c r="C4520" s="49">
        <v>6.5099999999999991E-2</v>
      </c>
      <c r="D4520" s="51">
        <v>6.6299999999999998E-2</v>
      </c>
      <c r="E4520" s="48">
        <v>3930.74</v>
      </c>
      <c r="F4520" s="48">
        <v>3925.55</v>
      </c>
      <c r="G4520" s="52">
        <v>3925.55</v>
      </c>
    </row>
    <row r="4521" spans="1:7" x14ac:dyDescent="0.25">
      <c r="A4521" s="61">
        <v>45204</v>
      </c>
      <c r="B4521" s="64" t="str">
        <f t="shared" si="124"/>
        <v>quinta-feira</v>
      </c>
      <c r="C4521" s="49">
        <v>6.6600000000000006E-2</v>
      </c>
      <c r="D4521" s="51">
        <v>6.7799999999999999E-2</v>
      </c>
      <c r="E4521" s="48">
        <v>3927.45</v>
      </c>
      <c r="F4521" s="48">
        <v>3922.26</v>
      </c>
      <c r="G4521" s="52">
        <v>3922.26</v>
      </c>
    </row>
    <row r="4522" spans="1:7" x14ac:dyDescent="0.25">
      <c r="A4522" s="61">
        <v>45205</v>
      </c>
      <c r="B4522" s="64" t="str">
        <f t="shared" si="124"/>
        <v>sexta-feira</v>
      </c>
      <c r="C4522" s="49">
        <v>6.8000000000000005E-2</v>
      </c>
      <c r="D4522" s="51">
        <v>6.9199999999999998E-2</v>
      </c>
      <c r="E4522" s="48">
        <v>3925.36</v>
      </c>
      <c r="F4522" s="48">
        <v>3919.34</v>
      </c>
      <c r="G4522" s="52">
        <v>3919.34</v>
      </c>
    </row>
    <row r="4523" spans="1:7" x14ac:dyDescent="0.25">
      <c r="A4523" s="61">
        <v>45208</v>
      </c>
      <c r="B4523" s="64" t="str">
        <f t="shared" si="124"/>
        <v>segunda-feira</v>
      </c>
      <c r="C4523" s="49">
        <v>6.7500000000000004E-2</v>
      </c>
      <c r="D4523" s="51">
        <v>6.8699999999999997E-2</v>
      </c>
      <c r="E4523" s="48">
        <v>3928.35</v>
      </c>
      <c r="F4523" s="48">
        <v>3923.18</v>
      </c>
      <c r="G4523" s="52">
        <v>3923.18</v>
      </c>
    </row>
    <row r="4524" spans="1:7" x14ac:dyDescent="0.25">
      <c r="A4524" s="61">
        <v>45209</v>
      </c>
      <c r="B4524" s="64" t="str">
        <f t="shared" si="124"/>
        <v>terça-feira</v>
      </c>
      <c r="C4524" s="49">
        <v>6.6199999999999995E-2</v>
      </c>
      <c r="D4524" s="51">
        <v>6.7400000000000002E-2</v>
      </c>
      <c r="E4524" s="48">
        <v>3933.8</v>
      </c>
      <c r="F4524" s="48">
        <v>3928.65</v>
      </c>
      <c r="G4524" s="52">
        <v>3928.65</v>
      </c>
    </row>
    <row r="4525" spans="1:7" x14ac:dyDescent="0.25">
      <c r="A4525" s="61">
        <v>45210</v>
      </c>
      <c r="B4525" s="64" t="str">
        <f t="shared" si="124"/>
        <v>quarta-feira</v>
      </c>
      <c r="C4525" s="49">
        <v>6.6699999999999995E-2</v>
      </c>
      <c r="D4525" s="51">
        <v>6.7900000000000002E-2</v>
      </c>
      <c r="E4525" s="48">
        <v>3931.9</v>
      </c>
      <c r="F4525" s="48">
        <v>3926.51</v>
      </c>
      <c r="G4525" s="52">
        <v>3926.51</v>
      </c>
    </row>
    <row r="4526" spans="1:7" x14ac:dyDescent="0.25">
      <c r="A4526" s="61">
        <v>45212</v>
      </c>
      <c r="B4526" s="64" t="str">
        <f t="shared" si="124"/>
        <v>sexta-feira</v>
      </c>
      <c r="C4526" s="49">
        <v>6.7900000000000002E-2</v>
      </c>
      <c r="D4526" s="51">
        <v>6.9099999999999995E-2</v>
      </c>
      <c r="E4526" s="48">
        <v>3930.32</v>
      </c>
      <c r="F4526" s="48">
        <v>3924.54</v>
      </c>
      <c r="G4526" s="52">
        <v>3924.54</v>
      </c>
    </row>
    <row r="4527" spans="1:7" x14ac:dyDescent="0.25">
      <c r="A4527" s="61">
        <v>45215</v>
      </c>
      <c r="B4527" s="64" t="str">
        <f t="shared" si="124"/>
        <v>segunda-feira</v>
      </c>
      <c r="C4527" s="49">
        <v>6.7599999999999993E-2</v>
      </c>
      <c r="D4527" s="51">
        <v>6.88E-2</v>
      </c>
      <c r="E4527" s="48">
        <v>3932.64</v>
      </c>
      <c r="F4527" s="48">
        <v>3927.57</v>
      </c>
      <c r="G4527" s="52">
        <v>3927.57</v>
      </c>
    </row>
    <row r="4528" spans="1:7" x14ac:dyDescent="0.25">
      <c r="A4528" s="61">
        <v>45216</v>
      </c>
      <c r="B4528" s="64" t="str">
        <f t="shared" si="124"/>
        <v>terça-feira</v>
      </c>
      <c r="C4528" s="49">
        <v>6.6699999999999995E-2</v>
      </c>
      <c r="D4528" s="51">
        <v>6.7900000000000002E-2</v>
      </c>
      <c r="E4528" s="48">
        <v>3936.79</v>
      </c>
      <c r="F4528" s="48">
        <v>3931.74</v>
      </c>
      <c r="G4528" s="52">
        <v>3931.74</v>
      </c>
    </row>
    <row r="4529" spans="1:7" x14ac:dyDescent="0.25">
      <c r="A4529" s="61">
        <v>45217</v>
      </c>
      <c r="B4529" s="64" t="str">
        <f t="shared" si="124"/>
        <v>quarta-feira</v>
      </c>
      <c r="C4529" s="49">
        <v>6.8099999999999994E-2</v>
      </c>
      <c r="D4529" s="51">
        <v>6.93E-2</v>
      </c>
      <c r="E4529" s="48">
        <v>3933.97</v>
      </c>
      <c r="F4529" s="48">
        <v>3928.92</v>
      </c>
      <c r="G4529" s="52">
        <v>3928.92</v>
      </c>
    </row>
    <row r="4530" spans="1:7" x14ac:dyDescent="0.25">
      <c r="A4530" s="61">
        <v>45218</v>
      </c>
      <c r="B4530" s="64" t="str">
        <f t="shared" si="124"/>
        <v>quinta-feira</v>
      </c>
      <c r="C4530" s="49">
        <v>6.7900000000000002E-2</v>
      </c>
      <c r="D4530" s="51">
        <v>6.9099999999999995E-2</v>
      </c>
      <c r="E4530" s="48">
        <v>3935.99</v>
      </c>
      <c r="F4530" s="48">
        <v>3930.96</v>
      </c>
      <c r="G4530" s="52">
        <v>3930.96</v>
      </c>
    </row>
    <row r="4531" spans="1:7" x14ac:dyDescent="0.25">
      <c r="A4531" s="61">
        <v>45219</v>
      </c>
      <c r="B4531" s="64" t="str">
        <f t="shared" si="124"/>
        <v>sexta-feira</v>
      </c>
      <c r="C4531" s="49">
        <v>6.7699999999999996E-2</v>
      </c>
      <c r="D4531" s="51">
        <v>6.8900000000000003E-2</v>
      </c>
      <c r="E4531" s="48">
        <v>3938.79</v>
      </c>
      <c r="F4531" s="48">
        <v>3932.99</v>
      </c>
      <c r="G4531" s="52">
        <v>3932.99</v>
      </c>
    </row>
    <row r="4532" spans="1:7" x14ac:dyDescent="0.25">
      <c r="A4532" s="61">
        <v>45222</v>
      </c>
      <c r="B4532" s="64" t="str">
        <f t="shared" si="124"/>
        <v>segunda-feira</v>
      </c>
      <c r="C4532" s="49">
        <v>6.7199999999999996E-2</v>
      </c>
      <c r="D4532" s="51">
        <v>6.8400000000000002E-2</v>
      </c>
      <c r="E4532" s="48">
        <v>3941.7</v>
      </c>
      <c r="F4532" s="48">
        <v>3936.7</v>
      </c>
      <c r="G4532" s="52">
        <v>3936.7</v>
      </c>
    </row>
    <row r="4533" spans="1:7" x14ac:dyDescent="0.25">
      <c r="A4533" s="61">
        <v>45223</v>
      </c>
      <c r="B4533" s="64" t="str">
        <f t="shared" si="124"/>
        <v>terça-feira</v>
      </c>
      <c r="C4533" s="49">
        <v>6.7400000000000002E-2</v>
      </c>
      <c r="D4533" s="51">
        <v>6.8600000000000008E-2</v>
      </c>
      <c r="E4533" s="48">
        <v>3942.52</v>
      </c>
      <c r="F4533" s="48">
        <v>3937.54</v>
      </c>
      <c r="G4533" s="52">
        <v>3937.54</v>
      </c>
    </row>
    <row r="4534" spans="1:7" x14ac:dyDescent="0.25">
      <c r="A4534" s="61">
        <v>45224</v>
      </c>
      <c r="B4534" s="64" t="str">
        <f t="shared" si="124"/>
        <v>quarta-feira</v>
      </c>
      <c r="C4534" s="49">
        <v>6.7299999999999999E-2</v>
      </c>
      <c r="D4534" s="51">
        <v>6.8499999999999991E-2</v>
      </c>
      <c r="E4534" s="48">
        <v>3944.22</v>
      </c>
      <c r="F4534" s="48">
        <v>3939.26</v>
      </c>
      <c r="G4534" s="52">
        <v>3939.26</v>
      </c>
    </row>
    <row r="4535" spans="1:7" x14ac:dyDescent="0.25">
      <c r="A4535" s="61">
        <v>45225</v>
      </c>
      <c r="B4535" s="64" t="str">
        <f t="shared" si="124"/>
        <v>quinta-feira</v>
      </c>
      <c r="C4535" s="49">
        <v>6.7599999999999993E-2</v>
      </c>
      <c r="D4535" s="51">
        <v>6.88E-2</v>
      </c>
      <c r="E4535" s="48">
        <v>3944.76</v>
      </c>
      <c r="F4535" s="48">
        <v>3939.81</v>
      </c>
      <c r="G4535" s="52">
        <v>3939.81</v>
      </c>
    </row>
    <row r="4536" spans="1:7" x14ac:dyDescent="0.25">
      <c r="A4536" s="61">
        <v>45226</v>
      </c>
      <c r="B4536" s="64" t="str">
        <f t="shared" si="124"/>
        <v>sexta-feira</v>
      </c>
      <c r="C4536" s="49">
        <v>6.6799999999999998E-2</v>
      </c>
      <c r="D4536" s="51">
        <v>6.8000000000000005E-2</v>
      </c>
      <c r="E4536" s="48">
        <v>3948.54</v>
      </c>
      <c r="F4536" s="48">
        <v>3942.98</v>
      </c>
      <c r="G4536" s="52">
        <v>3942.98</v>
      </c>
    </row>
    <row r="4537" spans="1:7" x14ac:dyDescent="0.25">
      <c r="A4537" s="61">
        <v>45229</v>
      </c>
      <c r="B4537" s="64" t="str">
        <f t="shared" si="124"/>
        <v>segunda-feira</v>
      </c>
      <c r="C4537" s="49">
        <v>6.6699999999999995E-2</v>
      </c>
      <c r="D4537" s="51">
        <v>6.7900000000000002E-2</v>
      </c>
      <c r="E4537" s="48">
        <v>3950.19</v>
      </c>
      <c r="F4537" s="48">
        <v>3945.33</v>
      </c>
      <c r="G4537" s="52">
        <v>3945.33</v>
      </c>
    </row>
    <row r="4538" spans="1:7" x14ac:dyDescent="0.25">
      <c r="A4538" s="61">
        <v>45230</v>
      </c>
      <c r="B4538" s="64" t="str">
        <f t="shared" si="124"/>
        <v>terça-feira</v>
      </c>
      <c r="C4538" s="49">
        <v>6.7099999999999993E-2</v>
      </c>
      <c r="D4538" s="51">
        <v>6.83E-2</v>
      </c>
      <c r="E4538" s="48">
        <v>3950.39</v>
      </c>
      <c r="F4538" s="48">
        <v>3945.54</v>
      </c>
      <c r="G4538" s="52">
        <v>3945.54</v>
      </c>
    </row>
    <row r="4539" spans="1:7" x14ac:dyDescent="0.25">
      <c r="A4539" s="61">
        <v>45231</v>
      </c>
      <c r="B4539" s="64" t="str">
        <f t="shared" si="124"/>
        <v>quarta-feira</v>
      </c>
      <c r="C4539" s="49">
        <v>6.7199999999999996E-2</v>
      </c>
      <c r="D4539" s="51">
        <v>6.8400000000000002E-2</v>
      </c>
      <c r="E4539" s="48">
        <v>3951.8</v>
      </c>
      <c r="F4539" s="48">
        <v>3946.63</v>
      </c>
      <c r="G4539" s="52">
        <v>3946.63</v>
      </c>
    </row>
    <row r="4540" spans="1:7" x14ac:dyDescent="0.25">
      <c r="A4540" s="61">
        <v>45233</v>
      </c>
      <c r="B4540" s="64" t="str">
        <f t="shared" si="124"/>
        <v>sexta-feira</v>
      </c>
      <c r="C4540" s="49">
        <v>6.6500000000000004E-2</v>
      </c>
      <c r="D4540" s="51">
        <v>6.7699999999999996E-2</v>
      </c>
      <c r="E4540" s="48">
        <v>3955.86</v>
      </c>
      <c r="F4540" s="48">
        <v>3950.36</v>
      </c>
      <c r="G4540" s="52">
        <v>3950.36</v>
      </c>
    </row>
    <row r="4541" spans="1:7" x14ac:dyDescent="0.25">
      <c r="A4541" s="61">
        <v>45236</v>
      </c>
      <c r="B4541" s="64" t="str">
        <f t="shared" si="124"/>
        <v>segunda-feira</v>
      </c>
      <c r="C4541" s="49">
        <v>6.6699999999999995E-2</v>
      </c>
      <c r="D4541" s="51">
        <v>6.7900000000000002E-2</v>
      </c>
      <c r="E4541" s="48">
        <v>3956.64</v>
      </c>
      <c r="F4541" s="48">
        <v>3951.85</v>
      </c>
      <c r="G4541" s="52">
        <v>3951.85</v>
      </c>
    </row>
    <row r="4542" spans="1:7" x14ac:dyDescent="0.25">
      <c r="A4542" s="61">
        <v>45237</v>
      </c>
      <c r="B4542" s="64" t="str">
        <f t="shared" si="124"/>
        <v>terça-feira</v>
      </c>
      <c r="C4542" s="49">
        <v>6.6400000000000001E-2</v>
      </c>
      <c r="D4542" s="51">
        <v>6.7599999999999993E-2</v>
      </c>
      <c r="E4542" s="48">
        <v>3958.86</v>
      </c>
      <c r="F4542" s="48">
        <v>3954.08</v>
      </c>
      <c r="G4542" s="52">
        <v>3954.08</v>
      </c>
    </row>
    <row r="4543" spans="1:7" x14ac:dyDescent="0.25">
      <c r="A4543" s="61">
        <v>45238</v>
      </c>
      <c r="B4543" s="64" t="str">
        <f t="shared" si="124"/>
        <v>quarta-feira</v>
      </c>
      <c r="C4543" s="49">
        <v>6.7299999999999999E-2</v>
      </c>
      <c r="D4543" s="51">
        <v>6.8499999999999991E-2</v>
      </c>
      <c r="E4543" s="48">
        <v>3957.67</v>
      </c>
      <c r="F4543" s="48">
        <v>3952.9</v>
      </c>
      <c r="G4543" s="52">
        <v>3952.9</v>
      </c>
    </row>
    <row r="4544" spans="1:7" x14ac:dyDescent="0.25">
      <c r="A4544" s="61">
        <v>45239</v>
      </c>
      <c r="B4544" s="64" t="str">
        <f t="shared" si="124"/>
        <v>quinta-feira</v>
      </c>
      <c r="C4544" s="49">
        <v>6.7900000000000002E-2</v>
      </c>
      <c r="D4544" s="51">
        <v>6.9099999999999995E-2</v>
      </c>
      <c r="E4544" s="48">
        <v>3957.35</v>
      </c>
      <c r="F4544" s="48">
        <v>3952.59</v>
      </c>
      <c r="G4544" s="52">
        <v>3952.59</v>
      </c>
    </row>
    <row r="4545" spans="1:7" x14ac:dyDescent="0.25">
      <c r="A4545" s="61">
        <v>45240</v>
      </c>
      <c r="B4545" s="64" t="str">
        <f t="shared" si="124"/>
        <v>sexta-feira</v>
      </c>
      <c r="C4545" s="49">
        <v>6.7799999999999999E-2</v>
      </c>
      <c r="D4545" s="51">
        <v>6.9000000000000006E-2</v>
      </c>
      <c r="E4545" s="48">
        <v>3958.58</v>
      </c>
      <c r="F4545" s="48">
        <v>3953.27</v>
      </c>
      <c r="G4545" s="52">
        <v>3953.27</v>
      </c>
    </row>
    <row r="4546" spans="1:7" x14ac:dyDescent="0.25">
      <c r="A4546" s="61">
        <v>45243</v>
      </c>
      <c r="B4546" s="64" t="str">
        <f t="shared" si="124"/>
        <v>segunda-feira</v>
      </c>
      <c r="C4546" s="49">
        <v>6.7900000000000002E-2</v>
      </c>
      <c r="D4546" s="51">
        <v>6.9099999999999995E-2</v>
      </c>
      <c r="E4546" s="48">
        <v>3959.64</v>
      </c>
      <c r="F4546" s="48">
        <v>3954.95</v>
      </c>
      <c r="G4546" s="52">
        <v>3954.95</v>
      </c>
    </row>
    <row r="4547" spans="1:7" x14ac:dyDescent="0.25">
      <c r="A4547" s="61">
        <v>45244</v>
      </c>
      <c r="B4547" s="64" t="str">
        <f t="shared" si="124"/>
        <v>terça-feira</v>
      </c>
      <c r="C4547" s="49">
        <v>6.7599999999999993E-2</v>
      </c>
      <c r="D4547" s="51">
        <v>6.88E-2</v>
      </c>
      <c r="E4547" s="48">
        <v>3962.19</v>
      </c>
      <c r="F4547" s="48">
        <v>3957.14</v>
      </c>
      <c r="G4547" s="52">
        <v>3957.14</v>
      </c>
    </row>
    <row r="4548" spans="1:7" x14ac:dyDescent="0.25">
      <c r="A4548" s="61">
        <v>45246</v>
      </c>
      <c r="B4548" s="64" t="str">
        <f t="shared" ref="B4548:B4587" si="125">TEXT(A4548,"dddd")</f>
        <v>quinta-feira</v>
      </c>
      <c r="C4548" s="49">
        <v>6.7000000000000004E-2</v>
      </c>
      <c r="D4548" s="51">
        <v>6.8199999999999997E-2</v>
      </c>
      <c r="E4548" s="48">
        <v>3965.26</v>
      </c>
      <c r="F4548" s="48">
        <v>3960.53</v>
      </c>
      <c r="G4548" s="52">
        <v>3960.53</v>
      </c>
    </row>
    <row r="4549" spans="1:7" x14ac:dyDescent="0.25">
      <c r="A4549" s="61">
        <v>45247</v>
      </c>
      <c r="B4549" s="64" t="str">
        <f t="shared" si="125"/>
        <v>sexta-feira</v>
      </c>
      <c r="C4549" s="49">
        <v>6.7299999999999999E-2</v>
      </c>
      <c r="D4549" s="51">
        <v>6.8499999999999991E-2</v>
      </c>
      <c r="E4549" s="48">
        <v>3966.6</v>
      </c>
      <c r="F4549" s="48">
        <v>3961.13</v>
      </c>
      <c r="G4549" s="52">
        <v>3961.13</v>
      </c>
    </row>
    <row r="4550" spans="1:7" x14ac:dyDescent="0.25">
      <c r="A4550" s="61">
        <v>45250</v>
      </c>
      <c r="B4550" s="64" t="str">
        <f t="shared" si="125"/>
        <v>segunda-feira</v>
      </c>
      <c r="C4550" s="49">
        <v>6.7000000000000004E-2</v>
      </c>
      <c r="D4550" s="51">
        <v>6.8199999999999997E-2</v>
      </c>
      <c r="E4550" s="48">
        <v>3968.83</v>
      </c>
      <c r="F4550" s="48">
        <v>3964.14</v>
      </c>
      <c r="G4550" s="52">
        <v>3964.14</v>
      </c>
    </row>
    <row r="4551" spans="1:7" x14ac:dyDescent="0.25">
      <c r="A4551" s="61">
        <v>45251</v>
      </c>
      <c r="B4551" s="64" t="str">
        <f t="shared" si="125"/>
        <v>terça-feira</v>
      </c>
      <c r="C4551" s="49">
        <v>6.6600000000000006E-2</v>
      </c>
      <c r="D4551" s="51">
        <v>6.7799999999999999E-2</v>
      </c>
      <c r="E4551" s="48">
        <v>3971.32</v>
      </c>
      <c r="F4551" s="48">
        <v>3966.65</v>
      </c>
      <c r="G4551" s="52">
        <v>3966.65</v>
      </c>
    </row>
    <row r="4552" spans="1:7" x14ac:dyDescent="0.25">
      <c r="A4552" s="61">
        <v>45252</v>
      </c>
      <c r="B4552" s="64" t="str">
        <f t="shared" si="125"/>
        <v>quarta-feira</v>
      </c>
      <c r="C4552" s="49">
        <v>6.5099999999999991E-2</v>
      </c>
      <c r="D4552" s="51">
        <v>6.6299999999999998E-2</v>
      </c>
      <c r="E4552" s="48">
        <v>3976.79</v>
      </c>
      <c r="F4552" s="48">
        <v>3972.14</v>
      </c>
      <c r="G4552" s="52">
        <v>3972.14</v>
      </c>
    </row>
    <row r="4553" spans="1:7" x14ac:dyDescent="0.25">
      <c r="A4553" s="61">
        <v>45253</v>
      </c>
      <c r="B4553" s="64" t="str">
        <f t="shared" si="125"/>
        <v>quinta-feira</v>
      </c>
      <c r="C4553" s="49">
        <v>6.5199999999999994E-2</v>
      </c>
      <c r="D4553" s="51">
        <v>6.6400000000000001E-2</v>
      </c>
      <c r="E4553" s="48">
        <v>3977.9</v>
      </c>
      <c r="F4553" s="48">
        <v>3973.27</v>
      </c>
      <c r="G4553" s="52">
        <v>3973.27</v>
      </c>
    </row>
    <row r="4554" spans="1:7" x14ac:dyDescent="0.25">
      <c r="A4554" s="61">
        <v>45254</v>
      </c>
      <c r="B4554" s="64" t="str">
        <f t="shared" si="125"/>
        <v>sexta-feira</v>
      </c>
      <c r="C4554" s="49">
        <v>6.54E-2</v>
      </c>
      <c r="D4554" s="51">
        <v>6.6600000000000006E-2</v>
      </c>
      <c r="E4554" s="48">
        <v>3979.51</v>
      </c>
      <c r="F4554" s="48">
        <v>3974.12</v>
      </c>
      <c r="G4554" s="52">
        <v>3974.12</v>
      </c>
    </row>
    <row r="4555" spans="1:7" x14ac:dyDescent="0.25">
      <c r="A4555" s="61">
        <v>45257</v>
      </c>
      <c r="B4555" s="64" t="str">
        <f t="shared" si="125"/>
        <v>segunda-feira</v>
      </c>
      <c r="C4555" s="49">
        <v>6.5099999999999991E-2</v>
      </c>
      <c r="D4555" s="51">
        <v>6.6299999999999998E-2</v>
      </c>
      <c r="E4555" s="48">
        <v>3981.69</v>
      </c>
      <c r="F4555" s="48">
        <v>3977.09</v>
      </c>
      <c r="G4555" s="52">
        <v>3977.09</v>
      </c>
    </row>
    <row r="4556" spans="1:7" x14ac:dyDescent="0.25">
      <c r="A4556" s="61">
        <v>45258</v>
      </c>
      <c r="B4556" s="64" t="str">
        <f t="shared" si="125"/>
        <v>terça-feira</v>
      </c>
      <c r="C4556" s="49">
        <v>6.5000000000000002E-2</v>
      </c>
      <c r="D4556" s="51">
        <v>6.6199999999999995E-2</v>
      </c>
      <c r="E4556" s="48">
        <v>3983.34</v>
      </c>
      <c r="F4556" s="48">
        <v>3978.76</v>
      </c>
      <c r="G4556" s="52">
        <v>3978.76</v>
      </c>
    </row>
    <row r="4557" spans="1:7" x14ac:dyDescent="0.25">
      <c r="A4557" s="61">
        <v>45259</v>
      </c>
      <c r="B4557" s="64" t="str">
        <f t="shared" si="125"/>
        <v>quarta-feira</v>
      </c>
      <c r="C4557" s="49">
        <v>6.5199999999999994E-2</v>
      </c>
      <c r="D4557" s="51">
        <v>6.6400000000000001E-2</v>
      </c>
      <c r="E4557" s="48">
        <v>3984.39</v>
      </c>
      <c r="F4557" s="48">
        <v>3979.81</v>
      </c>
      <c r="G4557" s="52">
        <v>3979.81</v>
      </c>
    </row>
    <row r="4558" spans="1:7" x14ac:dyDescent="0.25">
      <c r="A4558" s="61">
        <v>45260</v>
      </c>
      <c r="B4558" s="64" t="str">
        <f t="shared" si="125"/>
        <v>quinta-feira</v>
      </c>
      <c r="C4558" s="49">
        <v>6.6600000000000006E-2</v>
      </c>
      <c r="D4558" s="51">
        <v>6.7799999999999999E-2</v>
      </c>
      <c r="E4558" s="48">
        <v>3982.11</v>
      </c>
      <c r="F4558" s="48">
        <v>3977.54</v>
      </c>
      <c r="G4558" s="52">
        <v>3977.54</v>
      </c>
    </row>
    <row r="4559" spans="1:7" x14ac:dyDescent="0.25">
      <c r="A4559" s="61">
        <v>45261</v>
      </c>
      <c r="B4559" s="64" t="str">
        <f t="shared" si="125"/>
        <v>sexta-feira</v>
      </c>
      <c r="C4559" s="49">
        <v>6.6600000000000006E-2</v>
      </c>
      <c r="D4559" s="51">
        <v>6.7799999999999999E-2</v>
      </c>
      <c r="E4559" s="48">
        <v>3984.32</v>
      </c>
      <c r="F4559" s="48">
        <v>3978.97</v>
      </c>
      <c r="G4559" s="52">
        <v>3978.97</v>
      </c>
    </row>
    <row r="4560" spans="1:7" x14ac:dyDescent="0.25">
      <c r="A4560" s="61">
        <v>45264</v>
      </c>
      <c r="B4560" s="64" t="str">
        <f t="shared" si="125"/>
        <v>segunda-feira</v>
      </c>
      <c r="C4560" s="49">
        <v>6.7000000000000004E-2</v>
      </c>
      <c r="D4560" s="51">
        <v>6.8199999999999997E-2</v>
      </c>
      <c r="E4560" s="48">
        <v>3984.7</v>
      </c>
      <c r="F4560" s="48">
        <v>3980.15</v>
      </c>
      <c r="G4560" s="52">
        <v>3980.15</v>
      </c>
    </row>
    <row r="4561" spans="1:7" x14ac:dyDescent="0.25">
      <c r="A4561" s="61">
        <v>45265</v>
      </c>
      <c r="B4561" s="64" t="str">
        <f t="shared" si="125"/>
        <v>terça-feira</v>
      </c>
      <c r="C4561" s="49">
        <v>6.7299999999999999E-2</v>
      </c>
      <c r="D4561" s="51">
        <v>6.8499999999999991E-2</v>
      </c>
      <c r="E4561" s="48">
        <v>3985.36</v>
      </c>
      <c r="F4561" s="48">
        <v>3980.82</v>
      </c>
      <c r="G4561" s="52">
        <v>3980.82</v>
      </c>
    </row>
    <row r="4562" spans="1:7" x14ac:dyDescent="0.25">
      <c r="A4562" s="61">
        <v>45266</v>
      </c>
      <c r="B4562" s="64" t="str">
        <f t="shared" si="125"/>
        <v>quarta-feira</v>
      </c>
      <c r="C4562" s="49">
        <v>6.7699999999999996E-2</v>
      </c>
      <c r="D4562" s="51">
        <v>6.8900000000000003E-2</v>
      </c>
      <c r="E4562" s="48">
        <v>3985.76</v>
      </c>
      <c r="F4562" s="48">
        <v>3981.23</v>
      </c>
      <c r="G4562" s="52">
        <v>3981.23</v>
      </c>
    </row>
    <row r="4563" spans="1:7" x14ac:dyDescent="0.25">
      <c r="A4563" s="61">
        <v>45267</v>
      </c>
      <c r="B4563" s="64" t="str">
        <f t="shared" si="125"/>
        <v>quinta-feira</v>
      </c>
      <c r="C4563" s="49">
        <v>6.8199999999999997E-2</v>
      </c>
      <c r="D4563" s="51">
        <v>6.9400000000000003E-2</v>
      </c>
      <c r="E4563" s="48">
        <v>3985.92</v>
      </c>
      <c r="F4563" s="48">
        <v>3981.41</v>
      </c>
      <c r="G4563" s="52">
        <v>3981.41</v>
      </c>
    </row>
    <row r="4564" spans="1:7" x14ac:dyDescent="0.25">
      <c r="A4564" s="61">
        <v>45268</v>
      </c>
      <c r="B4564" s="64" t="str">
        <f t="shared" si="125"/>
        <v>sexta-feira</v>
      </c>
      <c r="C4564" s="49">
        <v>6.7099999999999993E-2</v>
      </c>
      <c r="D4564" s="51">
        <v>6.83E-2</v>
      </c>
      <c r="E4564" s="48">
        <v>3990.95</v>
      </c>
      <c r="F4564" s="48">
        <v>3985.66</v>
      </c>
      <c r="G4564" s="52">
        <v>3985.66</v>
      </c>
    </row>
    <row r="4565" spans="1:7" x14ac:dyDescent="0.25">
      <c r="A4565" s="61">
        <v>45271</v>
      </c>
      <c r="B4565" s="64" t="str">
        <f t="shared" si="125"/>
        <v>segunda-feira</v>
      </c>
      <c r="C4565" s="49">
        <v>6.7099999999999993E-2</v>
      </c>
      <c r="D4565" s="51">
        <v>6.83E-2</v>
      </c>
      <c r="E4565" s="48">
        <v>3992.37</v>
      </c>
      <c r="F4565" s="48">
        <v>3987.9</v>
      </c>
      <c r="G4565" s="52">
        <v>3987.9</v>
      </c>
    </row>
    <row r="4566" spans="1:7" x14ac:dyDescent="0.25">
      <c r="A4566" s="61">
        <v>45272</v>
      </c>
      <c r="B4566" s="64" t="str">
        <f t="shared" si="125"/>
        <v>terça-feira</v>
      </c>
      <c r="C4566" s="49">
        <v>6.6699999999999995E-2</v>
      </c>
      <c r="D4566" s="51">
        <v>6.7900000000000002E-2</v>
      </c>
      <c r="E4566" s="48">
        <v>3994.06</v>
      </c>
      <c r="F4566" s="48">
        <v>3989.64</v>
      </c>
      <c r="G4566" s="52">
        <v>3989.64</v>
      </c>
    </row>
    <row r="4567" spans="1:7" x14ac:dyDescent="0.25">
      <c r="A4567" s="61">
        <v>45273</v>
      </c>
      <c r="B4567" s="64" t="str">
        <f t="shared" si="125"/>
        <v>quarta-feira</v>
      </c>
      <c r="C4567" s="49">
        <v>6.6500000000000004E-2</v>
      </c>
      <c r="D4567" s="51">
        <v>6.7699999999999996E-2</v>
      </c>
      <c r="E4567" s="48">
        <v>3995.96</v>
      </c>
      <c r="F4567" s="48">
        <v>3991.55</v>
      </c>
      <c r="G4567" s="52">
        <v>3991.55</v>
      </c>
    </row>
    <row r="4568" spans="1:7" x14ac:dyDescent="0.25">
      <c r="A4568" s="61">
        <v>45274</v>
      </c>
      <c r="B4568" s="64" t="str">
        <f t="shared" si="125"/>
        <v>quinta-feira</v>
      </c>
      <c r="C4568" s="49">
        <v>6.6299999999999998E-2</v>
      </c>
      <c r="D4568" s="51">
        <v>6.7500000000000004E-2</v>
      </c>
      <c r="E4568" s="48">
        <v>3997.85</v>
      </c>
      <c r="F4568" s="48">
        <v>3993.46</v>
      </c>
      <c r="G4568" s="52">
        <v>3993.46</v>
      </c>
    </row>
    <row r="4569" spans="1:7" x14ac:dyDescent="0.25">
      <c r="A4569" s="61">
        <v>45275</v>
      </c>
      <c r="B4569" s="64" t="str">
        <f t="shared" si="125"/>
        <v>sexta-feira</v>
      </c>
      <c r="C4569" s="49">
        <v>6.7299999999999999E-2</v>
      </c>
      <c r="D4569" s="51">
        <v>6.8499999999999991E-2</v>
      </c>
      <c r="E4569" s="48">
        <v>3997.86</v>
      </c>
      <c r="F4569" s="48">
        <v>3992.39</v>
      </c>
      <c r="G4569" s="52">
        <v>3992.39</v>
      </c>
    </row>
    <row r="4570" spans="1:7" x14ac:dyDescent="0.25">
      <c r="A4570" s="61">
        <v>45278</v>
      </c>
      <c r="B4570" s="64" t="str">
        <f t="shared" si="125"/>
        <v>segunda-feira</v>
      </c>
      <c r="C4570" s="49">
        <v>6.7299999999999999E-2</v>
      </c>
      <c r="D4570" s="51">
        <v>6.8499999999999991E-2</v>
      </c>
      <c r="E4570" s="48">
        <v>3999.39</v>
      </c>
      <c r="F4570" s="48">
        <v>3994.91</v>
      </c>
      <c r="G4570" s="52">
        <v>3994.91</v>
      </c>
    </row>
    <row r="4571" spans="1:7" x14ac:dyDescent="0.25">
      <c r="A4571" s="61">
        <v>45279</v>
      </c>
      <c r="B4571" s="64" t="str">
        <f t="shared" si="125"/>
        <v>terça-feira</v>
      </c>
      <c r="C4571" s="49">
        <v>6.7400000000000002E-2</v>
      </c>
      <c r="D4571" s="51">
        <v>6.8600000000000008E-2</v>
      </c>
      <c r="E4571" s="48">
        <v>4000.67</v>
      </c>
      <c r="F4571" s="48">
        <v>3996.2</v>
      </c>
      <c r="G4571" s="52">
        <v>3996.2</v>
      </c>
    </row>
    <row r="4572" spans="1:7" x14ac:dyDescent="0.25">
      <c r="A4572" s="61">
        <v>45280</v>
      </c>
      <c r="B4572" s="64" t="str">
        <f t="shared" si="125"/>
        <v>quarta-feira</v>
      </c>
      <c r="C4572" s="49">
        <v>6.7099999999999993E-2</v>
      </c>
      <c r="D4572" s="51">
        <v>6.83E-2</v>
      </c>
      <c r="E4572" s="48">
        <v>4002.92</v>
      </c>
      <c r="F4572" s="48">
        <v>3998.48</v>
      </c>
      <c r="G4572" s="52">
        <v>3998.48</v>
      </c>
    </row>
    <row r="4573" spans="1:7" x14ac:dyDescent="0.25">
      <c r="A4573" s="61">
        <v>45281</v>
      </c>
      <c r="B4573" s="64" t="str">
        <f t="shared" si="125"/>
        <v>quinta-feira</v>
      </c>
      <c r="C4573" s="49">
        <v>6.7099999999999993E-2</v>
      </c>
      <c r="D4573" s="51">
        <v>6.83E-2</v>
      </c>
      <c r="E4573" s="48">
        <v>4004.44</v>
      </c>
      <c r="F4573" s="48">
        <v>4000.01</v>
      </c>
      <c r="G4573" s="52">
        <v>4000.01</v>
      </c>
    </row>
    <row r="4574" spans="1:7" x14ac:dyDescent="0.25">
      <c r="A4574" s="61">
        <v>45282</v>
      </c>
      <c r="B4574" s="64" t="str">
        <f t="shared" si="125"/>
        <v>sexta-feira</v>
      </c>
      <c r="C4574" s="49">
        <v>6.7900000000000002E-2</v>
      </c>
      <c r="D4574" s="51">
        <v>6.9099999999999995E-2</v>
      </c>
      <c r="E4574" s="48">
        <v>4005.52</v>
      </c>
      <c r="F4574" s="48">
        <v>3999.62</v>
      </c>
      <c r="G4574" s="52">
        <v>3999.62</v>
      </c>
    </row>
    <row r="4575" spans="1:7" x14ac:dyDescent="0.25">
      <c r="A4575" s="61">
        <v>45286</v>
      </c>
      <c r="B4575" s="64" t="str">
        <f t="shared" si="125"/>
        <v>terça-feira</v>
      </c>
      <c r="C4575" s="49">
        <v>6.7900000000000002E-2</v>
      </c>
      <c r="D4575" s="51">
        <v>6.9099999999999995E-2</v>
      </c>
      <c r="E4575" s="48">
        <v>4007.05</v>
      </c>
      <c r="F4575" s="48">
        <v>4002.64</v>
      </c>
      <c r="G4575" s="52">
        <v>4002.64</v>
      </c>
    </row>
    <row r="4576" spans="1:7" x14ac:dyDescent="0.25">
      <c r="A4576" s="61">
        <v>45287</v>
      </c>
      <c r="B4576" s="64" t="str">
        <f t="shared" si="125"/>
        <v>quarta-feira</v>
      </c>
      <c r="C4576" s="49">
        <v>6.8000000000000005E-2</v>
      </c>
      <c r="D4576" s="51">
        <v>6.9199999999999998E-2</v>
      </c>
      <c r="E4576" s="48">
        <v>4008.35</v>
      </c>
      <c r="F4576" s="48">
        <v>4003.96</v>
      </c>
      <c r="G4576" s="52">
        <v>4003.96</v>
      </c>
    </row>
    <row r="4577" spans="1:7" x14ac:dyDescent="0.25">
      <c r="A4577" s="61">
        <v>45288</v>
      </c>
      <c r="B4577" s="64" t="str">
        <f t="shared" si="125"/>
        <v>quinta-feira</v>
      </c>
      <c r="C4577" s="49">
        <v>6.8199999999999997E-2</v>
      </c>
      <c r="D4577" s="51">
        <v>6.9400000000000003E-2</v>
      </c>
      <c r="E4577" s="48">
        <v>4012.43</v>
      </c>
      <c r="F4577" s="48">
        <v>4005.04</v>
      </c>
      <c r="G4577" s="52">
        <v>4005.04</v>
      </c>
    </row>
    <row r="4578" spans="1:7" x14ac:dyDescent="0.25">
      <c r="A4578" s="61">
        <v>45293</v>
      </c>
      <c r="B4578" s="64" t="str">
        <f t="shared" si="125"/>
        <v>terça-feira</v>
      </c>
      <c r="C4578" s="49">
        <f>VLOOKUP(A4578,'[1]NTN-B Princ 150824'!$A$3:$F$45,2,)</f>
        <v>6.5799999999999997E-2</v>
      </c>
      <c r="D4578" s="51">
        <f>VLOOKUP(A4578,'[1]NTN-B Princ 150824'!$A$3:$F$45,3,)</f>
        <v>6.7000000000000004E-2</v>
      </c>
      <c r="E4578" s="48">
        <f>VLOOKUP(A4578,'[1]NTN-B Princ 150824'!$A$3:$F$45,4,)</f>
        <v>4022.51</v>
      </c>
      <c r="F4578" s="48">
        <f>VLOOKUP(A4578,'[1]NTN-B Princ 150824'!$A$3:$F$45,5,)</f>
        <v>4018.03</v>
      </c>
      <c r="G4578" s="52">
        <f>VLOOKUP(A4578,'[1]NTN-B Princ 150824'!$A$3:$F$45,6,)</f>
        <v>4018.03</v>
      </c>
    </row>
    <row r="4579" spans="1:7" x14ac:dyDescent="0.25">
      <c r="A4579" s="61">
        <v>45294</v>
      </c>
      <c r="B4579" s="64" t="str">
        <f t="shared" si="125"/>
        <v>quarta-feira</v>
      </c>
      <c r="C4579" s="49">
        <f>VLOOKUP(A4579,'[1]NTN-B Princ 150824'!$A$3:$F$45,2,)</f>
        <v>6.59E-2</v>
      </c>
      <c r="D4579" s="51">
        <f>VLOOKUP(A4579,'[1]NTN-B Princ 150824'!$A$3:$F$45,3,)</f>
        <v>6.7099999999999993E-2</v>
      </c>
      <c r="E4579" s="48">
        <f>VLOOKUP(A4579,'[1]NTN-B Princ 150824'!$A$3:$F$45,4,)</f>
        <v>4023.94</v>
      </c>
      <c r="F4579" s="48">
        <f>VLOOKUP(A4579,'[1]NTN-B Princ 150824'!$A$3:$F$45,5,)</f>
        <v>4019.47</v>
      </c>
      <c r="G4579" s="52">
        <f>VLOOKUP(A4579,'[1]NTN-B Princ 150824'!$A$3:$F$45,6,)</f>
        <v>4019.47</v>
      </c>
    </row>
    <row r="4580" spans="1:7" x14ac:dyDescent="0.25">
      <c r="A4580" s="61">
        <v>45295</v>
      </c>
      <c r="B4580" s="64" t="str">
        <f t="shared" si="125"/>
        <v>quinta-feira</v>
      </c>
      <c r="C4580" s="49">
        <f>VLOOKUP(A4580,'[1]NTN-B Princ 150824'!$A$3:$F$45,2,)</f>
        <v>6.4399999999999999E-2</v>
      </c>
      <c r="D4580" s="51">
        <f>VLOOKUP(A4580,'[1]NTN-B Princ 150824'!$A$3:$F$45,3,)</f>
        <v>6.5599999999999992E-2</v>
      </c>
      <c r="E4580" s="48">
        <f>VLOOKUP(A4580,'[1]NTN-B Princ 150824'!$A$3:$F$45,4,)</f>
        <v>4029.07</v>
      </c>
      <c r="F4580" s="48">
        <f>VLOOKUP(A4580,'[1]NTN-B Princ 150824'!$A$3:$F$45,5,)</f>
        <v>4024.64</v>
      </c>
      <c r="G4580" s="52">
        <f>VLOOKUP(A4580,'[1]NTN-B Princ 150824'!$A$3:$F$45,6,)</f>
        <v>4024.64</v>
      </c>
    </row>
    <row r="4581" spans="1:7" x14ac:dyDescent="0.25">
      <c r="A4581" s="61">
        <v>45299</v>
      </c>
      <c r="B4581" s="64" t="str">
        <f t="shared" si="125"/>
        <v>segunda-feira</v>
      </c>
      <c r="C4581" s="49">
        <f>VLOOKUP(A4581,'[1]NTN-B Princ 150824'!$A$3:$F$45,2,)</f>
        <v>6.3700000000000007E-2</v>
      </c>
      <c r="D4581" s="51">
        <f>VLOOKUP(A4581,'[1]NTN-B Princ 150824'!$A$3:$F$45,3,)</f>
        <v>6.4899999999999999E-2</v>
      </c>
      <c r="E4581" s="48">
        <f>VLOOKUP(A4581,'[1]NTN-B Princ 150824'!$A$3:$F$45,4,)</f>
        <v>4035.27</v>
      </c>
      <c r="F4581" s="48">
        <f>VLOOKUP(A4581,'[1]NTN-B Princ 150824'!$A$3:$F$45,5,)</f>
        <v>4030.87</v>
      </c>
      <c r="G4581" s="52">
        <f>VLOOKUP(A4581,'[1]NTN-B Princ 150824'!$A$3:$F$45,6,)</f>
        <v>4030.87</v>
      </c>
    </row>
    <row r="4582" spans="1:7" x14ac:dyDescent="0.25">
      <c r="A4582" s="61">
        <v>45300</v>
      </c>
      <c r="B4582" s="64" t="str">
        <f t="shared" si="125"/>
        <v>terça-feira</v>
      </c>
      <c r="C4582" s="49">
        <f>VLOOKUP(A4582,'[1]NTN-B Princ 150824'!$A$3:$F$45,2,)</f>
        <v>6.4100000000000004E-2</v>
      </c>
      <c r="D4582" s="51">
        <f>VLOOKUP(A4582,'[1]NTN-B Princ 150824'!$A$3:$F$45,3,)</f>
        <v>6.5299999999999997E-2</v>
      </c>
      <c r="E4582" s="48">
        <f>VLOOKUP(A4582,'[1]NTN-B Princ 150824'!$A$3:$F$45,4,)</f>
        <v>4036</v>
      </c>
      <c r="F4582" s="48">
        <f>VLOOKUP(A4582,'[1]NTN-B Princ 150824'!$A$3:$F$45,5,)</f>
        <v>4031.61</v>
      </c>
      <c r="G4582" s="52">
        <f>VLOOKUP(A4582,'[1]NTN-B Princ 150824'!$A$3:$F$45,6,)</f>
        <v>4031.61</v>
      </c>
    </row>
    <row r="4583" spans="1:7" x14ac:dyDescent="0.25">
      <c r="A4583" s="61">
        <v>45301</v>
      </c>
      <c r="B4583" s="64" t="str">
        <f t="shared" si="125"/>
        <v>quarta-feira</v>
      </c>
      <c r="C4583" s="49">
        <f>VLOOKUP(A4583,'[1]NTN-B Princ 150824'!$A$3:$F$45,2,)</f>
        <v>6.3200000000000006E-2</v>
      </c>
      <c r="D4583" s="51">
        <f>VLOOKUP(A4583,'[1]NTN-B Princ 150824'!$A$3:$F$45,3,)</f>
        <v>6.4399999999999999E-2</v>
      </c>
      <c r="E4583" s="48">
        <f>VLOOKUP(A4583,'[1]NTN-B Princ 150824'!$A$3:$F$45,4,)</f>
        <v>4039.68</v>
      </c>
      <c r="F4583" s="48">
        <f>VLOOKUP(A4583,'[1]NTN-B Princ 150824'!$A$3:$F$45,5,)</f>
        <v>4035.31</v>
      </c>
      <c r="G4583" s="52">
        <f>VLOOKUP(A4583,'[1]NTN-B Princ 150824'!$A$3:$F$45,6,)</f>
        <v>4035.31</v>
      </c>
    </row>
    <row r="4584" spans="1:7" x14ac:dyDescent="0.25">
      <c r="A4584" s="61">
        <v>45302</v>
      </c>
      <c r="B4584" s="64" t="str">
        <f t="shared" si="125"/>
        <v>quinta-feira</v>
      </c>
      <c r="C4584" s="49">
        <f>VLOOKUP(A4584,'[1]NTN-B Princ 150824'!$A$3:$F$45,2,)</f>
        <v>6.3399999999999998E-2</v>
      </c>
      <c r="D4584" s="51">
        <f>VLOOKUP(A4584,'[1]NTN-B Princ 150824'!$A$3:$F$45,3,)</f>
        <v>6.4600000000000005E-2</v>
      </c>
      <c r="E4584" s="48">
        <f>VLOOKUP(A4584,'[1]NTN-B Princ 150824'!$A$3:$F$45,4,)</f>
        <v>4043.04</v>
      </c>
      <c r="F4584" s="48">
        <f>VLOOKUP(A4584,'[1]NTN-B Princ 150824'!$A$3:$F$45,5,)</f>
        <v>4038.61</v>
      </c>
      <c r="G4584" s="52">
        <f>VLOOKUP(A4584,'[1]NTN-B Princ 150824'!$A$3:$F$45,6,)</f>
        <v>4038.61</v>
      </c>
    </row>
    <row r="4585" spans="1:7" x14ac:dyDescent="0.25">
      <c r="A4585" s="61">
        <v>45306</v>
      </c>
      <c r="B4585" s="64" t="str">
        <f t="shared" si="125"/>
        <v>segunda-feira</v>
      </c>
      <c r="C4585" s="49">
        <f>VLOOKUP(A4585,'[1]NTN-B Princ 150824'!$A$3:$F$45,2,)</f>
        <v>6.3700000000000007E-2</v>
      </c>
      <c r="D4585" s="51">
        <f>VLOOKUP(A4585,'[1]NTN-B Princ 150824'!$A$3:$F$45,3,)</f>
        <v>6.4899999999999999E-2</v>
      </c>
      <c r="E4585" s="48">
        <f>VLOOKUP(A4585,'[1]NTN-B Princ 150824'!$A$3:$F$45,4,)</f>
        <v>4047.09</v>
      </c>
      <c r="F4585" s="48">
        <f>VLOOKUP(A4585,'[1]NTN-B Princ 150824'!$A$3:$F$45,5,)</f>
        <v>4042.86</v>
      </c>
      <c r="G4585" s="52">
        <f>VLOOKUP(A4585,'[1]NTN-B Princ 150824'!$A$3:$F$45,6,)</f>
        <v>4042.86</v>
      </c>
    </row>
    <row r="4586" spans="1:7" x14ac:dyDescent="0.25">
      <c r="A4586" s="61">
        <v>45307</v>
      </c>
      <c r="B4586" s="64" t="str">
        <f t="shared" si="125"/>
        <v>terça-feira</v>
      </c>
      <c r="C4586" s="49">
        <f>VLOOKUP(A4586,'[1]NTN-B Princ 150824'!$A$3:$F$45,2,)</f>
        <v>6.4000000000000001E-2</v>
      </c>
      <c r="D4586" s="51">
        <f>VLOOKUP(A4586,'[1]NTN-B Princ 150824'!$A$3:$F$45,3,)</f>
        <v>6.5199999999999994E-2</v>
      </c>
      <c r="E4586" s="48">
        <f>VLOOKUP(A4586,'[1]NTN-B Princ 150824'!$A$3:$F$45,4,)</f>
        <v>4047.98</v>
      </c>
      <c r="F4586" s="48">
        <f>VLOOKUP(A4586,'[1]NTN-B Princ 150824'!$A$3:$F$45,5,)</f>
        <v>4043.76</v>
      </c>
      <c r="G4586" s="52">
        <f>VLOOKUP(A4586,'[1]NTN-B Princ 150824'!$A$3:$F$45,6,)</f>
        <v>4043.76</v>
      </c>
    </row>
    <row r="4587" spans="1:7" x14ac:dyDescent="0.25">
      <c r="A4587" s="61">
        <v>45308</v>
      </c>
      <c r="B4587" s="64" t="str">
        <f t="shared" si="125"/>
        <v>quarta-feira</v>
      </c>
      <c r="C4587" s="49">
        <f>VLOOKUP(A4587,'[1]NTN-B Princ 150824'!$A$3:$F$45,2,)</f>
        <v>6.4000000000000001E-2</v>
      </c>
      <c r="D4587" s="51">
        <f>VLOOKUP(A4587,'[1]NTN-B Princ 150824'!$A$3:$F$45,3,)</f>
        <v>6.5199999999999994E-2</v>
      </c>
      <c r="E4587" s="48">
        <f>VLOOKUP(A4587,'[1]NTN-B Princ 150824'!$A$3:$F$45,4,)</f>
        <v>4049.54</v>
      </c>
      <c r="F4587" s="48">
        <f>VLOOKUP(A4587,'[1]NTN-B Princ 150824'!$A$3:$F$45,5,)</f>
        <v>4045.34</v>
      </c>
      <c r="G4587" s="52">
        <f>VLOOKUP(A4587,'[1]NTN-B Princ 150824'!$A$3:$F$45,6,)</f>
        <v>4045.34</v>
      </c>
    </row>
    <row r="4588" spans="1:7" x14ac:dyDescent="0.25">
      <c r="A4588" s="61">
        <v>45309</v>
      </c>
      <c r="B4588" s="64" t="str">
        <f t="shared" ref="B4588:B4617" si="126">TEXT(A4588,"dddd")</f>
        <v>quinta-feira</v>
      </c>
      <c r="C4588" s="49">
        <f>VLOOKUP(A4588,'[1]NTN-B Princ 150824'!$A$3:$F$45,2,)</f>
        <v>6.4600000000000005E-2</v>
      </c>
      <c r="D4588" s="51">
        <f>VLOOKUP(A4588,'[1]NTN-B Princ 150824'!$A$3:$F$45,3,)</f>
        <v>6.5799999999999997E-2</v>
      </c>
      <c r="E4588" s="48">
        <f>VLOOKUP(A4588,'[1]NTN-B Princ 150824'!$A$3:$F$45,4,)</f>
        <v>4049.79</v>
      </c>
      <c r="F4588" s="48">
        <f>VLOOKUP(A4588,'[1]NTN-B Princ 150824'!$A$3:$F$45,5,)</f>
        <v>4045.6</v>
      </c>
      <c r="G4588" s="52">
        <f>VLOOKUP(A4588,'[1]NTN-B Princ 150824'!$A$3:$F$45,6,)</f>
        <v>4045.6</v>
      </c>
    </row>
    <row r="4589" spans="1:7" x14ac:dyDescent="0.25">
      <c r="A4589" s="61">
        <v>45313</v>
      </c>
      <c r="B4589" s="64" t="str">
        <f t="shared" si="126"/>
        <v>segunda-feira</v>
      </c>
      <c r="C4589" s="49">
        <f>VLOOKUP(A4589,'[1]NTN-B Princ 150824'!$A$3:$F$45,2,)</f>
        <v>6.5099999999999991E-2</v>
      </c>
      <c r="D4589" s="51">
        <f>VLOOKUP(A4589,'[1]NTN-B Princ 150824'!$A$3:$F$45,3,)</f>
        <v>6.6299999999999998E-2</v>
      </c>
      <c r="E4589" s="48">
        <f>VLOOKUP(A4589,'[1]NTN-B Princ 150824'!$A$3:$F$45,4,)</f>
        <v>4052.98</v>
      </c>
      <c r="F4589" s="48">
        <f>VLOOKUP(A4589,'[1]NTN-B Princ 150824'!$A$3:$F$45,5,)</f>
        <v>4048.81</v>
      </c>
      <c r="G4589" s="52">
        <f>VLOOKUP(A4589,'[1]NTN-B Princ 150824'!$A$3:$F$45,6,)</f>
        <v>4048.81</v>
      </c>
    </row>
    <row r="4590" spans="1:7" x14ac:dyDescent="0.25">
      <c r="A4590" s="61">
        <v>45314</v>
      </c>
      <c r="B4590" s="64" t="str">
        <f t="shared" si="126"/>
        <v>terça-feira</v>
      </c>
      <c r="C4590" s="49">
        <f>VLOOKUP(A4590,'[1]NTN-B Princ 150824'!$A$3:$F$45,2,)</f>
        <v>6.4199999999999993E-2</v>
      </c>
      <c r="D4590" s="51">
        <f>VLOOKUP(A4590,'[1]NTN-B Princ 150824'!$A$3:$F$45,3,)</f>
        <v>6.54E-2</v>
      </c>
      <c r="E4590" s="48">
        <f>VLOOKUP(A4590,'[1]NTN-B Princ 150824'!$A$3:$F$45,4,)</f>
        <v>4056.47</v>
      </c>
      <c r="F4590" s="48">
        <f>VLOOKUP(A4590,'[1]NTN-B Princ 150824'!$A$3:$F$45,5,)</f>
        <v>4052.33</v>
      </c>
      <c r="G4590" s="52">
        <f>VLOOKUP(A4590,'[1]NTN-B Princ 150824'!$A$3:$F$45,6,)</f>
        <v>4052.33</v>
      </c>
    </row>
    <row r="4591" spans="1:7" x14ac:dyDescent="0.25">
      <c r="A4591" s="61">
        <v>45315</v>
      </c>
      <c r="B4591" s="64" t="str">
        <f t="shared" si="126"/>
        <v>quarta-feira</v>
      </c>
      <c r="C4591" s="49">
        <f>VLOOKUP(A4591,'[1]NTN-B Princ 150824'!$A$3:$F$45,2,)</f>
        <v>6.2100000000000002E-2</v>
      </c>
      <c r="D4591" s="51">
        <f>VLOOKUP(A4591,'[1]NTN-B Princ 150824'!$A$3:$F$45,3,)</f>
        <v>6.3299999999999995E-2</v>
      </c>
      <c r="E4591" s="48">
        <f>VLOOKUP(A4591,'[1]NTN-B Princ 150824'!$A$3:$F$45,4,)</f>
        <v>4062.49</v>
      </c>
      <c r="F4591" s="48">
        <f>VLOOKUP(A4591,'[1]NTN-B Princ 150824'!$A$3:$F$45,5,)</f>
        <v>4058.39</v>
      </c>
      <c r="G4591" s="52">
        <f>VLOOKUP(A4591,'[1]NTN-B Princ 150824'!$A$3:$F$45,6,)</f>
        <v>4058.39</v>
      </c>
    </row>
    <row r="4592" spans="1:7" x14ac:dyDescent="0.25">
      <c r="A4592" s="61">
        <v>45316</v>
      </c>
      <c r="B4592" s="64" t="str">
        <f t="shared" si="126"/>
        <v>quinta-feira</v>
      </c>
      <c r="C4592" s="49">
        <f>VLOOKUP(A4592,'[1]NTN-B Princ 150824'!$A$3:$F$45,2,)</f>
        <v>6.2800000000000009E-2</v>
      </c>
      <c r="D4592" s="51">
        <f>VLOOKUP(A4592,'[1]NTN-B Princ 150824'!$A$3:$F$45,3,)</f>
        <v>6.4000000000000001E-2</v>
      </c>
      <c r="E4592" s="48">
        <f>VLOOKUP(A4592,'[1]NTN-B Princ 150824'!$A$3:$F$45,4,)</f>
        <v>4062.54</v>
      </c>
      <c r="F4592" s="48">
        <f>VLOOKUP(A4592,'[1]NTN-B Princ 150824'!$A$3:$F$45,5,)</f>
        <v>4058.46</v>
      </c>
      <c r="G4592" s="52">
        <f>VLOOKUP(A4592,'[1]NTN-B Princ 150824'!$A$3:$F$45,6,)</f>
        <v>4058.46</v>
      </c>
    </row>
    <row r="4593" spans="1:7" x14ac:dyDescent="0.25">
      <c r="A4593" s="61">
        <v>45317</v>
      </c>
      <c r="B4593" s="64" t="str">
        <f t="shared" si="126"/>
        <v>sexta-feira</v>
      </c>
      <c r="C4593" s="49">
        <f>VLOOKUP(A4593,'[1]NTN-B Princ 150824'!$A$3:$F$45,2,)</f>
        <v>6.25E-2</v>
      </c>
      <c r="D4593" s="51">
        <f>VLOOKUP(A4593,'[1]NTN-B Princ 150824'!$A$3:$F$45,3,)</f>
        <v>6.3700000000000007E-2</v>
      </c>
      <c r="E4593" s="48">
        <f>VLOOKUP(A4593,'[1]NTN-B Princ 150824'!$A$3:$F$45,4,)</f>
        <v>4065.84</v>
      </c>
      <c r="F4593" s="48">
        <f>VLOOKUP(A4593,'[1]NTN-B Princ 150824'!$A$3:$F$45,5,)</f>
        <v>4060.65</v>
      </c>
      <c r="G4593" s="52">
        <f>VLOOKUP(A4593,'[1]NTN-B Princ 150824'!$A$3:$F$45,6,)</f>
        <v>4060.65</v>
      </c>
    </row>
    <row r="4594" spans="1:7" x14ac:dyDescent="0.25">
      <c r="A4594" s="61">
        <v>45320</v>
      </c>
      <c r="B4594" s="64" t="str">
        <f t="shared" si="126"/>
        <v>segunda-feira</v>
      </c>
      <c r="C4594" s="49">
        <f>VLOOKUP(A4594,'[1]NTN-B Princ 150824'!$A$3:$F$45,2,)</f>
        <v>6.4500000000000002E-2</v>
      </c>
      <c r="D4594" s="51">
        <f>VLOOKUP(A4594,'[1]NTN-B Princ 150824'!$A$3:$F$45,3,)</f>
        <v>6.5700000000000008E-2</v>
      </c>
      <c r="E4594" s="48">
        <f>VLOOKUP(A4594,'[1]NTN-B Princ 150824'!$A$3:$F$45,4,)</f>
        <v>4062.25</v>
      </c>
      <c r="F4594" s="48">
        <f>VLOOKUP(A4594,'[1]NTN-B Princ 150824'!$A$3:$F$45,5,)</f>
        <v>4058.24</v>
      </c>
      <c r="G4594" s="52">
        <f>VLOOKUP(A4594,'[1]NTN-B Princ 150824'!$A$3:$F$45,6,)</f>
        <v>4058.24</v>
      </c>
    </row>
    <row r="4595" spans="1:7" x14ac:dyDescent="0.25">
      <c r="A4595" s="61">
        <v>45321</v>
      </c>
      <c r="B4595" s="64" t="str">
        <f t="shared" si="126"/>
        <v>terça-feira</v>
      </c>
      <c r="C4595" s="49">
        <f>VLOOKUP(A4595,'[1]NTN-B Princ 150824'!$A$3:$F$45,2,)</f>
        <v>6.4399999999999999E-2</v>
      </c>
      <c r="D4595" s="51">
        <f>VLOOKUP(A4595,'[1]NTN-B Princ 150824'!$A$3:$F$45,3,)</f>
        <v>6.5599999999999992E-2</v>
      </c>
      <c r="E4595" s="48">
        <f>VLOOKUP(A4595,'[1]NTN-B Princ 150824'!$A$3:$F$45,4,)</f>
        <v>4063.96</v>
      </c>
      <c r="F4595" s="48">
        <f>VLOOKUP(A4595,'[1]NTN-B Princ 150824'!$A$3:$F$45,5,)</f>
        <v>4059.97</v>
      </c>
      <c r="G4595" s="52">
        <f>VLOOKUP(A4595,'[1]NTN-B Princ 150824'!$A$3:$F$45,6,)</f>
        <v>4059.97</v>
      </c>
    </row>
    <row r="4596" spans="1:7" x14ac:dyDescent="0.25">
      <c r="A4596" s="61">
        <v>45322</v>
      </c>
      <c r="B4596" s="64" t="str">
        <f t="shared" si="126"/>
        <v>quarta-feira</v>
      </c>
      <c r="C4596" s="49">
        <f>VLOOKUP(A4596,'[1]NTN-B Princ 150824'!$A$3:$F$45,2,)</f>
        <v>6.4899999999999999E-2</v>
      </c>
      <c r="D4596" s="51">
        <f>VLOOKUP(A4596,'[1]NTN-B Princ 150824'!$A$3:$F$45,3,)</f>
        <v>6.6100000000000006E-2</v>
      </c>
      <c r="E4596" s="48">
        <f>VLOOKUP(A4596,'[1]NTN-B Princ 150824'!$A$3:$F$45,4,)</f>
        <v>4064.44</v>
      </c>
      <c r="F4596" s="48">
        <f>VLOOKUP(A4596,'[1]NTN-B Princ 150824'!$A$3:$F$45,5,)</f>
        <v>4060.46</v>
      </c>
      <c r="G4596" s="52">
        <f>VLOOKUP(A4596,'[1]NTN-B Princ 150824'!$A$3:$F$45,6,)</f>
        <v>4060.46</v>
      </c>
    </row>
    <row r="4597" spans="1:7" x14ac:dyDescent="0.25">
      <c r="A4597" s="61">
        <v>45323</v>
      </c>
      <c r="B4597" s="64" t="str">
        <f t="shared" si="126"/>
        <v>quinta-feira</v>
      </c>
      <c r="C4597" s="49">
        <f>VLOOKUP(A4597,'[1]NTN-B Princ 150824'!$A$3:$F$45,2,)</f>
        <v>6.5299999999999997E-2</v>
      </c>
      <c r="D4597" s="51">
        <f>VLOOKUP(A4597,'[1]NTN-B Princ 150824'!$A$3:$F$45,3,)</f>
        <v>6.6500000000000004E-2</v>
      </c>
      <c r="E4597" s="48">
        <f>VLOOKUP(A4597,'[1]NTN-B Princ 150824'!$A$3:$F$45,4,)</f>
        <v>4065.14</v>
      </c>
      <c r="F4597" s="48">
        <f>VLOOKUP(A4597,'[1]NTN-B Princ 150824'!$A$3:$F$45,5,)</f>
        <v>4061.17</v>
      </c>
      <c r="G4597" s="52">
        <f>VLOOKUP(A4597,'[1]NTN-B Princ 150824'!$A$3:$F$45,6,)</f>
        <v>4061.17</v>
      </c>
    </row>
    <row r="4598" spans="1:7" x14ac:dyDescent="0.25">
      <c r="A4598" s="61">
        <v>45324</v>
      </c>
      <c r="B4598" s="64" t="str">
        <f t="shared" si="126"/>
        <v>sexta-feira</v>
      </c>
      <c r="C4598" s="49">
        <f>VLOOKUP(A4598,'[1]NTN-B Princ 150824'!$A$3:$F$45,2,)</f>
        <v>6.6299999999999998E-2</v>
      </c>
      <c r="D4598" s="51">
        <f>VLOOKUP(A4598,'[1]NTN-B Princ 150824'!$A$3:$F$45,3,)</f>
        <v>6.7500000000000004E-2</v>
      </c>
      <c r="E4598" s="48">
        <f>VLOOKUP(A4598,'[1]NTN-B Princ 150824'!$A$3:$F$45,4,)</f>
        <v>4065.64</v>
      </c>
      <c r="F4598" s="48">
        <f>VLOOKUP(A4598,'[1]NTN-B Princ 150824'!$A$3:$F$45,5,)</f>
        <v>4060.68</v>
      </c>
      <c r="G4598" s="52">
        <f>VLOOKUP(A4598,'[1]NTN-B Princ 150824'!$A$3:$F$45,6,)</f>
        <v>4060.68</v>
      </c>
    </row>
    <row r="4599" spans="1:7" x14ac:dyDescent="0.25">
      <c r="A4599" s="61">
        <v>45327</v>
      </c>
      <c r="B4599" s="64" t="str">
        <f t="shared" si="126"/>
        <v>segunda-feira</v>
      </c>
      <c r="C4599" s="49">
        <f>VLOOKUP(A4599,'[1]NTN-B Princ 150824'!$A$3:$F$45,2,)</f>
        <v>6.6900000000000001E-2</v>
      </c>
      <c r="D4599" s="51">
        <f>VLOOKUP(A4599,'[1]NTN-B Princ 150824'!$A$3:$F$45,3,)</f>
        <v>6.8099999999999994E-2</v>
      </c>
      <c r="E4599" s="48">
        <f>VLOOKUP(A4599,'[1]NTN-B Princ 150824'!$A$3:$F$45,4,)</f>
        <v>4065.98</v>
      </c>
      <c r="F4599" s="48">
        <f>VLOOKUP(A4599,'[1]NTN-B Princ 150824'!$A$3:$F$45,5,)</f>
        <v>4062.02</v>
      </c>
      <c r="G4599" s="52">
        <f>VLOOKUP(A4599,'[1]NTN-B Princ 150824'!$A$3:$F$45,6,)</f>
        <v>4062.02</v>
      </c>
    </row>
    <row r="4600" spans="1:7" x14ac:dyDescent="0.25">
      <c r="A4600" s="61">
        <v>45328</v>
      </c>
      <c r="B4600" s="64" t="str">
        <f t="shared" si="126"/>
        <v>terça-feira</v>
      </c>
      <c r="C4600" s="49">
        <f>VLOOKUP(A4600,'[1]NTN-B Princ 150824'!$A$3:$F$45,2,)</f>
        <v>6.6900000000000001E-2</v>
      </c>
      <c r="D4600" s="51">
        <f>VLOOKUP(A4600,'[1]NTN-B Princ 150824'!$A$3:$F$45,3,)</f>
        <v>6.8099999999999994E-2</v>
      </c>
      <c r="E4600" s="48">
        <f>VLOOKUP(A4600,'[1]NTN-B Princ 150824'!$A$3:$F$45,4,)</f>
        <v>4067.52</v>
      </c>
      <c r="F4600" s="48">
        <f>VLOOKUP(A4600,'[1]NTN-B Princ 150824'!$A$3:$F$45,5,)</f>
        <v>4063.58</v>
      </c>
      <c r="G4600" s="52">
        <f>VLOOKUP(A4600,'[1]NTN-B Princ 150824'!$A$3:$F$45,6,)</f>
        <v>4063.58</v>
      </c>
    </row>
    <row r="4601" spans="1:7" x14ac:dyDescent="0.25">
      <c r="A4601" s="61">
        <v>45329</v>
      </c>
      <c r="B4601" s="64" t="str">
        <f t="shared" si="126"/>
        <v>quarta-feira</v>
      </c>
      <c r="C4601" s="49">
        <f>VLOOKUP(A4601,'[1]NTN-B Princ 150824'!$A$3:$F$45,2,)</f>
        <v>6.6699999999999995E-2</v>
      </c>
      <c r="D4601" s="51">
        <f>VLOOKUP(A4601,'[1]NTN-B Princ 150824'!$A$3:$F$45,3,)</f>
        <v>6.7900000000000002E-2</v>
      </c>
      <c r="E4601" s="48">
        <f>VLOOKUP(A4601,'[1]NTN-B Princ 150824'!$A$3:$F$45,4,)</f>
        <v>4069.45</v>
      </c>
      <c r="F4601" s="48">
        <f>VLOOKUP(A4601,'[1]NTN-B Princ 150824'!$A$3:$F$45,5,)</f>
        <v>4065.54</v>
      </c>
      <c r="G4601" s="52">
        <f>VLOOKUP(A4601,'[1]NTN-B Princ 150824'!$A$3:$F$45,6,)</f>
        <v>4065.54</v>
      </c>
    </row>
    <row r="4602" spans="1:7" x14ac:dyDescent="0.25">
      <c r="A4602" s="61">
        <v>45330</v>
      </c>
      <c r="B4602" s="64" t="str">
        <f t="shared" si="126"/>
        <v>quinta-feira</v>
      </c>
      <c r="C4602" s="49">
        <f>VLOOKUP(A4602,'[1]NTN-B Princ 150824'!$A$3:$F$45,2,)</f>
        <v>6.6900000000000001E-2</v>
      </c>
      <c r="D4602" s="51">
        <f>VLOOKUP(A4602,'[1]NTN-B Princ 150824'!$A$3:$F$45,3,)</f>
        <v>6.8099999999999994E-2</v>
      </c>
      <c r="E4602" s="48">
        <f>VLOOKUP(A4602,'[1]NTN-B Princ 150824'!$A$3:$F$45,4,)</f>
        <v>4071.91</v>
      </c>
      <c r="F4602" s="48">
        <f>VLOOKUP(A4602,'[1]NTN-B Princ 150824'!$A$3:$F$45,5,)</f>
        <v>4067.96</v>
      </c>
      <c r="G4602" s="52">
        <f>VLOOKUP(A4602,'[1]NTN-B Princ 150824'!$A$3:$F$45,6,)</f>
        <v>4067.96</v>
      </c>
    </row>
    <row r="4603" spans="1:7" x14ac:dyDescent="0.25">
      <c r="A4603" s="61">
        <v>45331</v>
      </c>
      <c r="B4603" s="64" t="str">
        <f t="shared" si="126"/>
        <v>sexta-feira</v>
      </c>
      <c r="C4603" s="49">
        <f>VLOOKUP(A4603,'[1]NTN-B Princ 150824'!$A$3:$F$45,2,)</f>
        <v>6.5700000000000008E-2</v>
      </c>
      <c r="D4603" s="51">
        <f>VLOOKUP(A4603,'[1]NTN-B Princ 150824'!$A$3:$F$45,3,)</f>
        <v>6.6900000000000001E-2</v>
      </c>
      <c r="E4603" s="48">
        <f>VLOOKUP(A4603,'[1]NTN-B Princ 150824'!$A$3:$F$45,4,)</f>
        <v>4078.04</v>
      </c>
      <c r="F4603" s="48">
        <f>VLOOKUP(A4603,'[1]NTN-B Princ 150824'!$A$3:$F$45,5,)</f>
        <v>4071.91</v>
      </c>
      <c r="G4603" s="52">
        <f>VLOOKUP(A4603,'[1]NTN-B Princ 150824'!$A$3:$F$45,6,)</f>
        <v>4071.91</v>
      </c>
    </row>
    <row r="4604" spans="1:7" x14ac:dyDescent="0.25">
      <c r="A4604" s="61">
        <v>45336</v>
      </c>
      <c r="B4604" s="64" t="str">
        <f t="shared" si="126"/>
        <v>quarta-feira</v>
      </c>
      <c r="C4604" s="49">
        <f>VLOOKUP(A4604,'[1]NTN-B Princ 150824'!$A$3:$F$45,2,)</f>
        <v>6.5599999999999992E-2</v>
      </c>
      <c r="D4604" s="51">
        <f>VLOOKUP(A4604,'[1]NTN-B Princ 150824'!$A$3:$F$45,3,)</f>
        <v>6.6799999999999998E-2</v>
      </c>
      <c r="E4604" s="48">
        <f>VLOOKUP(A4604,'[1]NTN-B Princ 150824'!$A$3:$F$45,4,)</f>
        <v>4079.82</v>
      </c>
      <c r="F4604" s="48">
        <f>VLOOKUP(A4604,'[1]NTN-B Princ 150824'!$A$3:$F$45,5,)</f>
        <v>4075.91</v>
      </c>
      <c r="G4604" s="52">
        <f>VLOOKUP(A4604,'[1]NTN-B Princ 150824'!$A$3:$F$45,6,)</f>
        <v>4075.91</v>
      </c>
    </row>
    <row r="4605" spans="1:7" x14ac:dyDescent="0.25">
      <c r="A4605" s="61">
        <v>45337</v>
      </c>
      <c r="B4605" s="64" t="str">
        <f t="shared" si="126"/>
        <v>quinta-feira</v>
      </c>
      <c r="C4605" s="49">
        <f>VLOOKUP(A4605,'[1]NTN-B Princ 150824'!$A$3:$F$45,2,)</f>
        <v>6.5299999999999997E-2</v>
      </c>
      <c r="D4605" s="51">
        <f>VLOOKUP(A4605,'[1]NTN-B Princ 150824'!$A$3:$F$45,3,)</f>
        <v>6.6500000000000004E-2</v>
      </c>
      <c r="E4605" s="48">
        <f>VLOOKUP(A4605,'[1]NTN-B Princ 150824'!$A$3:$F$45,4,)</f>
        <v>4082.47</v>
      </c>
      <c r="F4605" s="48">
        <f>VLOOKUP(A4605,'[1]NTN-B Princ 150824'!$A$3:$F$45,5,)</f>
        <v>4078.09</v>
      </c>
      <c r="G4605" s="52">
        <f>VLOOKUP(A4605,'[1]NTN-B Princ 150824'!$A$3:$F$45,6,)</f>
        <v>4078.09</v>
      </c>
    </row>
    <row r="4606" spans="1:7" x14ac:dyDescent="0.25">
      <c r="A4606" s="61">
        <v>45338</v>
      </c>
      <c r="B4606" s="64" t="str">
        <f t="shared" si="126"/>
        <v>sexta-feira</v>
      </c>
      <c r="C4606" s="49">
        <f>VLOOKUP(A4606,'[1]NTN-B Princ 150824'!$A$3:$F$45,2,)</f>
        <v>6.5199999999999994E-2</v>
      </c>
      <c r="D4606" s="51">
        <f>VLOOKUP(A4606,'[1]NTN-B Princ 150824'!$A$3:$F$45,3,)</f>
        <v>6.6400000000000001E-2</v>
      </c>
      <c r="E4606" s="48">
        <f>VLOOKUP(A4606,'[1]NTN-B Princ 150824'!$A$3:$F$45,4,)</f>
        <v>4086.85</v>
      </c>
      <c r="F4606" s="48">
        <f>VLOOKUP(A4606,'[1]NTN-B Princ 150824'!$A$3:$F$45,5,)</f>
        <v>4080.37</v>
      </c>
      <c r="G4606" s="52">
        <f>VLOOKUP(A4606,'[1]NTN-B Princ 150824'!$A$3:$F$45,6,)</f>
        <v>4080.37</v>
      </c>
    </row>
    <row r="4607" spans="1:7" x14ac:dyDescent="0.25">
      <c r="A4607" s="61">
        <v>45341</v>
      </c>
      <c r="B4607" s="64" t="str">
        <f t="shared" si="126"/>
        <v>segunda-feira</v>
      </c>
      <c r="C4607" s="49">
        <f>VLOOKUP(A4607,'[1]NTN-B Princ 150824'!$A$3:$F$45,2,)</f>
        <v>6.5299999999999997E-2</v>
      </c>
      <c r="D4607" s="51">
        <f>VLOOKUP(A4607,'[1]NTN-B Princ 150824'!$A$3:$F$45,3,)</f>
        <v>6.6500000000000004E-2</v>
      </c>
      <c r="E4607" s="48">
        <f>VLOOKUP(A4607,'[1]NTN-B Princ 150824'!$A$3:$F$45,4,)</f>
        <v>4088.74</v>
      </c>
      <c r="F4607" s="48">
        <f>VLOOKUP(A4607,'[1]NTN-B Princ 150824'!$A$3:$F$45,5,)</f>
        <v>4084.37</v>
      </c>
      <c r="G4607" s="52">
        <f>VLOOKUP(A4607,'[1]NTN-B Princ 150824'!$A$3:$F$45,6,)</f>
        <v>4084.37</v>
      </c>
    </row>
    <row r="4608" spans="1:7" x14ac:dyDescent="0.25">
      <c r="A4608" s="61">
        <v>45342</v>
      </c>
      <c r="B4608" s="64" t="str">
        <f t="shared" si="126"/>
        <v>terça-feira</v>
      </c>
      <c r="C4608" s="49">
        <f>VLOOKUP(A4608,'[1]NTN-B Princ 150824'!$A$3:$F$45,2,)</f>
        <v>6.5700000000000008E-2</v>
      </c>
      <c r="D4608" s="51">
        <f>VLOOKUP(A4608,'[1]NTN-B Princ 150824'!$A$3:$F$45,3,)</f>
        <v>6.6900000000000001E-2</v>
      </c>
      <c r="E4608" s="48">
        <f>VLOOKUP(A4608,'[1]NTN-B Princ 150824'!$A$3:$F$45,4,)</f>
        <v>4090.07</v>
      </c>
      <c r="F4608" s="48">
        <f>VLOOKUP(A4608,'[1]NTN-B Princ 150824'!$A$3:$F$45,5,)</f>
        <v>4085.72</v>
      </c>
      <c r="G4608" s="52">
        <f>VLOOKUP(A4608,'[1]NTN-B Princ 150824'!$A$3:$F$45,6,)</f>
        <v>4085.72</v>
      </c>
    </row>
    <row r="4609" spans="1:7" x14ac:dyDescent="0.25">
      <c r="A4609" s="61">
        <v>45343</v>
      </c>
      <c r="B4609" s="64" t="str">
        <f t="shared" si="126"/>
        <v>quarta-feira</v>
      </c>
      <c r="C4609" s="49">
        <f>VLOOKUP(A4609,'[1]NTN-B Princ 150824'!$A$3:$F$45,2,)</f>
        <v>6.7400000000000002E-2</v>
      </c>
      <c r="D4609" s="51">
        <f>VLOOKUP(A4609,'[1]NTN-B Princ 150824'!$A$3:$F$45,3,)</f>
        <v>6.8600000000000008E-2</v>
      </c>
      <c r="E4609" s="48">
        <f>VLOOKUP(A4609,'[1]NTN-B Princ 150824'!$A$3:$F$45,4,)</f>
        <v>4089</v>
      </c>
      <c r="F4609" s="48">
        <f>VLOOKUP(A4609,'[1]NTN-B Princ 150824'!$A$3:$F$45,5,)</f>
        <v>4084.64</v>
      </c>
      <c r="G4609" s="52">
        <f>VLOOKUP(A4609,'[1]NTN-B Princ 150824'!$A$3:$F$45,6,)</f>
        <v>4084.64</v>
      </c>
    </row>
    <row r="4610" spans="1:7" x14ac:dyDescent="0.25">
      <c r="A4610" s="61">
        <v>45344</v>
      </c>
      <c r="B4610" s="64" t="str">
        <f t="shared" si="126"/>
        <v>quinta-feira</v>
      </c>
      <c r="C4610" s="49">
        <f>VLOOKUP(A4610,'[1]NTN-B Princ 150824'!$A$3:$F$45,2,)</f>
        <v>6.7099999999999993E-2</v>
      </c>
      <c r="D4610" s="51">
        <f>VLOOKUP(A4610,'[1]NTN-B Princ 150824'!$A$3:$F$45,3,)</f>
        <v>6.83E-2</v>
      </c>
      <c r="E4610" s="48">
        <f>VLOOKUP(A4610,'[1]NTN-B Princ 150824'!$A$3:$F$45,4,)</f>
        <v>4091.66</v>
      </c>
      <c r="F4610" s="48">
        <f>VLOOKUP(A4610,'[1]NTN-B Princ 150824'!$A$3:$F$45,5,)</f>
        <v>4087.33</v>
      </c>
      <c r="G4610" s="52">
        <f>VLOOKUP(A4610,'[1]NTN-B Princ 150824'!$A$3:$F$45,6,)</f>
        <v>4087.33</v>
      </c>
    </row>
    <row r="4611" spans="1:7" x14ac:dyDescent="0.25">
      <c r="A4611" s="61">
        <v>45345</v>
      </c>
      <c r="B4611" s="64" t="str">
        <f t="shared" si="126"/>
        <v>sexta-feira</v>
      </c>
      <c r="C4611" s="49">
        <f>VLOOKUP(A4611,'[1]NTN-B Princ 150824'!$A$3:$F$45,2,)</f>
        <v>6.7400000000000002E-2</v>
      </c>
      <c r="D4611" s="51">
        <f>VLOOKUP(A4611,'[1]NTN-B Princ 150824'!$A$3:$F$45,3,)</f>
        <v>6.8600000000000008E-2</v>
      </c>
      <c r="E4611" s="48">
        <f>VLOOKUP(A4611,'[1]NTN-B Princ 150824'!$A$3:$F$45,4,)</f>
        <v>4095.33</v>
      </c>
      <c r="F4611" s="48">
        <f>VLOOKUP(A4611,'[1]NTN-B Princ 150824'!$A$3:$F$45,5,)</f>
        <v>4088.9</v>
      </c>
      <c r="G4611" s="52">
        <f>VLOOKUP(A4611,'[1]NTN-B Princ 150824'!$A$3:$F$45,6,)</f>
        <v>4088.9</v>
      </c>
    </row>
    <row r="4612" spans="1:7" x14ac:dyDescent="0.25">
      <c r="A4612" s="61">
        <v>45348</v>
      </c>
      <c r="B4612" s="64" t="str">
        <f t="shared" si="126"/>
        <v>segunda-feira</v>
      </c>
      <c r="C4612" s="49">
        <f>VLOOKUP(A4612,'[1]NTN-B Princ 150824'!$A$3:$F$45,2,)</f>
        <v>6.7799999999999999E-2</v>
      </c>
      <c r="D4612" s="51">
        <f>VLOOKUP(A4612,'[1]NTN-B Princ 150824'!$A$3:$F$45,3,)</f>
        <v>6.9000000000000006E-2</v>
      </c>
      <c r="E4612" s="48">
        <f>VLOOKUP(A4612,'[1]NTN-B Princ 150824'!$A$3:$F$45,4,)</f>
        <v>4096.72</v>
      </c>
      <c r="F4612" s="48">
        <f>VLOOKUP(A4612,'[1]NTN-B Princ 150824'!$A$3:$F$45,5,)</f>
        <v>4092.42</v>
      </c>
      <c r="G4612" s="52">
        <f>VLOOKUP(A4612,'[1]NTN-B Princ 150824'!$A$3:$F$45,6,)</f>
        <v>4092.42</v>
      </c>
    </row>
    <row r="4613" spans="1:7" x14ac:dyDescent="0.25">
      <c r="A4613" s="61">
        <v>45349</v>
      </c>
      <c r="B4613" s="64" t="str">
        <f t="shared" si="126"/>
        <v>terça-feira</v>
      </c>
      <c r="C4613" s="49">
        <f>VLOOKUP(A4613,'[1]NTN-B Princ 150824'!$A$3:$F$45,2,)</f>
        <v>6.8600000000000008E-2</v>
      </c>
      <c r="D4613" s="51">
        <f>VLOOKUP(A4613,'[1]NTN-B Princ 150824'!$A$3:$F$45,3,)</f>
        <v>6.9800000000000001E-2</v>
      </c>
      <c r="E4613" s="48">
        <f>VLOOKUP(A4613,'[1]NTN-B Princ 150824'!$A$3:$F$45,4,)</f>
        <v>4097.41</v>
      </c>
      <c r="F4613" s="48">
        <f>VLOOKUP(A4613,'[1]NTN-B Princ 150824'!$A$3:$F$45,5,)</f>
        <v>4093.11</v>
      </c>
      <c r="G4613" s="52">
        <f>VLOOKUP(A4613,'[1]NTN-B Princ 150824'!$A$3:$F$45,6,)</f>
        <v>4093.11</v>
      </c>
    </row>
    <row r="4614" spans="1:7" x14ac:dyDescent="0.25">
      <c r="A4614" s="61">
        <v>45350</v>
      </c>
      <c r="B4614" s="64" t="str">
        <f t="shared" si="126"/>
        <v>quarta-feira</v>
      </c>
      <c r="C4614" s="49">
        <f>VLOOKUP(A4614,'[1]NTN-B Princ 150824'!$A$3:$F$45,2,)</f>
        <v>6.9900000000000004E-2</v>
      </c>
      <c r="D4614" s="51">
        <f>VLOOKUP(A4614,'[1]NTN-B Princ 150824'!$A$3:$F$45,3,)</f>
        <v>7.1099999999999997E-2</v>
      </c>
      <c r="E4614" s="48">
        <f>VLOOKUP(A4614,'[1]NTN-B Princ 150824'!$A$3:$F$45,4,)</f>
        <v>4098.21</v>
      </c>
      <c r="F4614" s="48">
        <f>VLOOKUP(A4614,'[1]NTN-B Princ 150824'!$A$3:$F$45,5,)</f>
        <v>4093.84</v>
      </c>
      <c r="G4614" s="52">
        <f>VLOOKUP(A4614,'[1]NTN-B Princ 150824'!$A$3:$F$45,6,)</f>
        <v>4093.84</v>
      </c>
    </row>
    <row r="4615" spans="1:7" x14ac:dyDescent="0.25">
      <c r="A4615" s="61">
        <v>45351</v>
      </c>
      <c r="B4615" s="64" t="str">
        <f t="shared" si="126"/>
        <v>quinta-feira</v>
      </c>
      <c r="C4615" s="49">
        <f>VLOOKUP(A4615,'[1]NTN-B Princ 150824'!$A$3:$F$45,2,)</f>
        <v>7.1300000000000002E-2</v>
      </c>
      <c r="D4615" s="51">
        <f>VLOOKUP(A4615,'[1]NTN-B Princ 150824'!$A$3:$F$45,3,)</f>
        <v>7.2499999999999995E-2</v>
      </c>
      <c r="E4615" s="48">
        <f>VLOOKUP(A4615,'[1]NTN-B Princ 150824'!$A$3:$F$45,4,)</f>
        <v>4097.97</v>
      </c>
      <c r="F4615" s="48">
        <f>VLOOKUP(A4615,'[1]NTN-B Princ 150824'!$A$3:$F$45,5,)</f>
        <v>4093.6</v>
      </c>
      <c r="G4615" s="52">
        <f>VLOOKUP(A4615,'[1]NTN-B Princ 150824'!$A$3:$F$45,6,)</f>
        <v>4093.6</v>
      </c>
    </row>
    <row r="4616" spans="1:7" x14ac:dyDescent="0.25">
      <c r="A4616" s="61">
        <v>45352</v>
      </c>
      <c r="B4616" s="64" t="str">
        <f t="shared" si="126"/>
        <v>sexta-feira</v>
      </c>
      <c r="C4616" s="49">
        <f>VLOOKUP(A4616,'[1]NTN-B Princ 150824'!$A$3:$F$45,2,)</f>
        <v>7.2499999999999995E-2</v>
      </c>
      <c r="D4616" s="51">
        <f>VLOOKUP(A4616,'[1]NTN-B Princ 150824'!$A$3:$F$45,3,)</f>
        <v>7.3700000000000002E-2</v>
      </c>
      <c r="E4616" s="48">
        <f>VLOOKUP(A4616,'[1]NTN-B Princ 150824'!$A$3:$F$45,4,)</f>
        <v>4100.38</v>
      </c>
      <c r="F4616" s="48">
        <f>VLOOKUP(A4616,'[1]NTN-B Princ 150824'!$A$3:$F$45,5,)</f>
        <v>4093.75</v>
      </c>
      <c r="G4616" s="52">
        <f>VLOOKUP(A4616,'[1]NTN-B Princ 150824'!$A$3:$F$45,6,)</f>
        <v>4093.75</v>
      </c>
    </row>
    <row r="4617" spans="1:7" x14ac:dyDescent="0.25">
      <c r="A4617" s="61">
        <v>45355</v>
      </c>
      <c r="B4617" s="64" t="str">
        <f t="shared" si="126"/>
        <v>segunda-feira</v>
      </c>
      <c r="C4617" s="49">
        <f>VLOOKUP(A4617,'[1]NTN-B Princ 150824'!$A$3:$F$45,2,)</f>
        <v>7.4299999999999991E-2</v>
      </c>
      <c r="D4617" s="51">
        <f>VLOOKUP(A4617,'[1]NTN-B Princ 150824'!$A$3:$F$45,3,)</f>
        <v>7.5499999999999998E-2</v>
      </c>
      <c r="E4617" s="48">
        <f>VLOOKUP(A4617,'[1]NTN-B Princ 150824'!$A$3:$F$45,4,)</f>
        <v>4099.53</v>
      </c>
      <c r="F4617" s="48">
        <f>VLOOKUP(A4617,'[1]NTN-B Princ 150824'!$A$3:$F$45,5,)</f>
        <v>4095.15</v>
      </c>
      <c r="G4617" s="52">
        <f>VLOOKUP(A4617,'[1]NTN-B Princ 150824'!$A$3:$F$45,6,)</f>
        <v>4095.15</v>
      </c>
    </row>
  </sheetData>
  <sheetProtection algorithmName="SHA-512" hashValue="JI076bvNmXsxId1HjZasS0VH53M84OfLSeYHpR4UdfUlsPW140w9tfaSfQiUPERX0Lnhg8Gqn9AdRxGxxPfiYw==" saltValue="3/v+AUrTdFai+yCnx/yFvw==" spinCount="100000" sheet="1" objects="1" scenarios="1"/>
  <autoFilter ref="A1:G3462" xr:uid="{00000000-0009-0000-0000-000002000000}"/>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2"/>
  <sheetViews>
    <sheetView showGridLines="0" workbookViewId="0">
      <selection sqref="A1:S12"/>
    </sheetView>
  </sheetViews>
  <sheetFormatPr defaultColWidth="0" defaultRowHeight="15" zeroHeight="1" x14ac:dyDescent="0.25"/>
  <cols>
    <col min="1" max="19" width="9.140625" customWidth="1"/>
    <col min="20" max="16384" width="9.140625" hidden="1"/>
  </cols>
  <sheetData>
    <row r="1" spans="1:19" ht="35.1" customHeight="1" x14ac:dyDescent="0.25">
      <c r="A1" s="83" t="s">
        <v>47</v>
      </c>
      <c r="B1" s="83"/>
      <c r="C1" s="83"/>
      <c r="D1" s="83"/>
      <c r="E1" s="83"/>
      <c r="F1" s="83"/>
      <c r="G1" s="83"/>
      <c r="H1" s="83"/>
      <c r="I1" s="83"/>
      <c r="J1" s="83"/>
      <c r="K1" s="83"/>
      <c r="L1" s="83"/>
      <c r="M1" s="83"/>
      <c r="N1" s="83"/>
      <c r="O1" s="83"/>
      <c r="P1" s="83"/>
      <c r="Q1" s="83"/>
      <c r="R1" s="83"/>
      <c r="S1" s="83"/>
    </row>
    <row r="2" spans="1:19" ht="35.1" customHeight="1" x14ac:dyDescent="0.25">
      <c r="A2" s="83"/>
      <c r="B2" s="83"/>
      <c r="C2" s="83"/>
      <c r="D2" s="83"/>
      <c r="E2" s="83"/>
      <c r="F2" s="83"/>
      <c r="G2" s="83"/>
      <c r="H2" s="83"/>
      <c r="I2" s="83"/>
      <c r="J2" s="83"/>
      <c r="K2" s="83"/>
      <c r="L2" s="83"/>
      <c r="M2" s="83"/>
      <c r="N2" s="83"/>
      <c r="O2" s="83"/>
      <c r="P2" s="83"/>
      <c r="Q2" s="83"/>
      <c r="R2" s="83"/>
      <c r="S2" s="83"/>
    </row>
    <row r="3" spans="1:19" ht="35.1" customHeight="1" x14ac:dyDescent="0.25">
      <c r="A3" s="83"/>
      <c r="B3" s="83"/>
      <c r="C3" s="83"/>
      <c r="D3" s="83"/>
      <c r="E3" s="83"/>
      <c r="F3" s="83"/>
      <c r="G3" s="83"/>
      <c r="H3" s="83"/>
      <c r="I3" s="83"/>
      <c r="J3" s="83"/>
      <c r="K3" s="83"/>
      <c r="L3" s="83"/>
      <c r="M3" s="83"/>
      <c r="N3" s="83"/>
      <c r="O3" s="83"/>
      <c r="P3" s="83"/>
      <c r="Q3" s="83"/>
      <c r="R3" s="83"/>
      <c r="S3" s="83"/>
    </row>
    <row r="4" spans="1:19" ht="35.1" customHeight="1" x14ac:dyDescent="0.25">
      <c r="A4" s="83"/>
      <c r="B4" s="83"/>
      <c r="C4" s="83"/>
      <c r="D4" s="83"/>
      <c r="E4" s="83"/>
      <c r="F4" s="83"/>
      <c r="G4" s="83"/>
      <c r="H4" s="83"/>
      <c r="I4" s="83"/>
      <c r="J4" s="83"/>
      <c r="K4" s="83"/>
      <c r="L4" s="83"/>
      <c r="M4" s="83"/>
      <c r="N4" s="83"/>
      <c r="O4" s="83"/>
      <c r="P4" s="83"/>
      <c r="Q4" s="83"/>
      <c r="R4" s="83"/>
      <c r="S4" s="83"/>
    </row>
    <row r="5" spans="1:19" ht="35.1" customHeight="1" x14ac:dyDescent="0.25">
      <c r="A5" s="83"/>
      <c r="B5" s="83"/>
      <c r="C5" s="83"/>
      <c r="D5" s="83"/>
      <c r="E5" s="83"/>
      <c r="F5" s="83"/>
      <c r="G5" s="83"/>
      <c r="H5" s="83"/>
      <c r="I5" s="83"/>
      <c r="J5" s="83"/>
      <c r="K5" s="83"/>
      <c r="L5" s="83"/>
      <c r="M5" s="83"/>
      <c r="N5" s="83"/>
      <c r="O5" s="83"/>
      <c r="P5" s="83"/>
      <c r="Q5" s="83"/>
      <c r="R5" s="83"/>
      <c r="S5" s="83"/>
    </row>
    <row r="6" spans="1:19" ht="35.1" customHeight="1" x14ac:dyDescent="0.25">
      <c r="A6" s="83"/>
      <c r="B6" s="83"/>
      <c r="C6" s="83"/>
      <c r="D6" s="83"/>
      <c r="E6" s="83"/>
      <c r="F6" s="83"/>
      <c r="G6" s="83"/>
      <c r="H6" s="83"/>
      <c r="I6" s="83"/>
      <c r="J6" s="83"/>
      <c r="K6" s="83"/>
      <c r="L6" s="83"/>
      <c r="M6" s="83"/>
      <c r="N6" s="83"/>
      <c r="O6" s="83"/>
      <c r="P6" s="83"/>
      <c r="Q6" s="83"/>
      <c r="R6" s="83"/>
      <c r="S6" s="83"/>
    </row>
    <row r="7" spans="1:19" ht="35.1" customHeight="1" x14ac:dyDescent="0.25">
      <c r="A7" s="83"/>
      <c r="B7" s="83"/>
      <c r="C7" s="83"/>
      <c r="D7" s="83"/>
      <c r="E7" s="83"/>
      <c r="F7" s="83"/>
      <c r="G7" s="83"/>
      <c r="H7" s="83"/>
      <c r="I7" s="83"/>
      <c r="J7" s="83"/>
      <c r="K7" s="83"/>
      <c r="L7" s="83"/>
      <c r="M7" s="83"/>
      <c r="N7" s="83"/>
      <c r="O7" s="83"/>
      <c r="P7" s="83"/>
      <c r="Q7" s="83"/>
      <c r="R7" s="83"/>
      <c r="S7" s="83"/>
    </row>
    <row r="8" spans="1:19" ht="35.1" customHeight="1" x14ac:dyDescent="0.25">
      <c r="A8" s="83"/>
      <c r="B8" s="83"/>
      <c r="C8" s="83"/>
      <c r="D8" s="83"/>
      <c r="E8" s="83"/>
      <c r="F8" s="83"/>
      <c r="G8" s="83"/>
      <c r="H8" s="83"/>
      <c r="I8" s="83"/>
      <c r="J8" s="83"/>
      <c r="K8" s="83"/>
      <c r="L8" s="83"/>
      <c r="M8" s="83"/>
      <c r="N8" s="83"/>
      <c r="O8" s="83"/>
      <c r="P8" s="83"/>
      <c r="Q8" s="83"/>
      <c r="R8" s="83"/>
      <c r="S8" s="83"/>
    </row>
    <row r="9" spans="1:19" ht="35.1" customHeight="1" x14ac:dyDescent="0.25">
      <c r="A9" s="83"/>
      <c r="B9" s="83"/>
      <c r="C9" s="83"/>
      <c r="D9" s="83"/>
      <c r="E9" s="83"/>
      <c r="F9" s="83"/>
      <c r="G9" s="83"/>
      <c r="H9" s="83"/>
      <c r="I9" s="83"/>
      <c r="J9" s="83"/>
      <c r="K9" s="83"/>
      <c r="L9" s="83"/>
      <c r="M9" s="83"/>
      <c r="N9" s="83"/>
      <c r="O9" s="83"/>
      <c r="P9" s="83"/>
      <c r="Q9" s="83"/>
      <c r="R9" s="83"/>
      <c r="S9" s="83"/>
    </row>
    <row r="10" spans="1:19" ht="35.1" customHeight="1" x14ac:dyDescent="0.25">
      <c r="A10" s="83"/>
      <c r="B10" s="83"/>
      <c r="C10" s="83"/>
      <c r="D10" s="83"/>
      <c r="E10" s="83"/>
      <c r="F10" s="83"/>
      <c r="G10" s="83"/>
      <c r="H10" s="83"/>
      <c r="I10" s="83"/>
      <c r="J10" s="83"/>
      <c r="K10" s="83"/>
      <c r="L10" s="83"/>
      <c r="M10" s="83"/>
      <c r="N10" s="83"/>
      <c r="O10" s="83"/>
      <c r="P10" s="83"/>
      <c r="Q10" s="83"/>
      <c r="R10" s="83"/>
      <c r="S10" s="83"/>
    </row>
    <row r="11" spans="1:19" ht="35.1" customHeight="1" x14ac:dyDescent="0.25">
      <c r="A11" s="83"/>
      <c r="B11" s="83"/>
      <c r="C11" s="83"/>
      <c r="D11" s="83"/>
      <c r="E11" s="83"/>
      <c r="F11" s="83"/>
      <c r="G11" s="83"/>
      <c r="H11" s="83"/>
      <c r="I11" s="83"/>
      <c r="J11" s="83"/>
      <c r="K11" s="83"/>
      <c r="L11" s="83"/>
      <c r="M11" s="83"/>
      <c r="N11" s="83"/>
      <c r="O11" s="83"/>
      <c r="P11" s="83"/>
      <c r="Q11" s="83"/>
      <c r="R11" s="83"/>
      <c r="S11" s="83"/>
    </row>
    <row r="12" spans="1:19" ht="35.1" customHeight="1" x14ac:dyDescent="0.25">
      <c r="A12" s="83"/>
      <c r="B12" s="83"/>
      <c r="C12" s="83"/>
      <c r="D12" s="83"/>
      <c r="E12" s="83"/>
      <c r="F12" s="83"/>
      <c r="G12" s="83"/>
      <c r="H12" s="83"/>
      <c r="I12" s="83"/>
      <c r="J12" s="83"/>
      <c r="K12" s="83"/>
      <c r="L12" s="83"/>
      <c r="M12" s="83"/>
      <c r="N12" s="83"/>
      <c r="O12" s="83"/>
      <c r="P12" s="83"/>
      <c r="Q12" s="83"/>
      <c r="R12" s="83"/>
      <c r="S12" s="83"/>
    </row>
  </sheetData>
  <sheetProtection algorithmName="SHA-512" hashValue="F21lp2Xz3yA4bgR4KO4O3kurTXi4Ok7Afs10RkCQCRaMKqoewYmi5Tuu1X54QtwbGb18QDpX1h40KOhmEsua1w==" saltValue="HVoDBXB/aDiP5SkxlDoD3A==" spinCount="100000" sheet="1" objects="1" scenarios="1"/>
  <mergeCells count="1">
    <mergeCell ref="A1:S12"/>
  </mergeCells>
  <pageMargins left="0.511811024" right="0.511811024" top="0.78740157499999996" bottom="0.78740157499999996" header="0.31496062000000002" footer="0.31496062000000002"/>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D8D0481-EB5C-4CE3-8292-A3C7DD2300D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GERAL</vt:lpstr>
      <vt:lpstr>NTN-B PRINCIPAL 2024</vt:lpstr>
      <vt:lpstr>NOTA</vt:lpstr>
      <vt:lpstr>GERAL!Area_de_impressao</vt:lpstr>
    </vt:vector>
  </TitlesOfParts>
  <Company>HONDA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Gilton Queiroz do Nascimento Júnior</dc:creator>
  <cp:lastModifiedBy>Gilton Nascimento</cp:lastModifiedBy>
  <cp:lastPrinted>2019-12-06T13:08:46Z</cp:lastPrinted>
  <dcterms:created xsi:type="dcterms:W3CDTF">2013-04-24T12:35:46Z</dcterms:created>
  <dcterms:modified xsi:type="dcterms:W3CDTF">2024-03-04T19:48:13Z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d4a47fa9-fa63-4e7a-90a1-ef2e8239090d</vt:lpwstr>
  </property>
  <property fmtid="{D5CDD505-2E9C-101B-9397-08002B2CF9AE}" pid="3" name="Workbook type">
    <vt:lpwstr>Custom</vt:lpwstr>
  </property>
  <property fmtid="{D5CDD505-2E9C-101B-9397-08002B2CF9AE}" pid="4" name="Workbook version">
    <vt:lpwstr>Custom</vt:lpwstr>
  </property>
</Properties>
</file>